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C-DT-1113\Desktop\"/>
    </mc:Choice>
  </mc:AlternateContent>
  <bookViews>
    <workbookView xWindow="0" yWindow="0" windowWidth="28800" windowHeight="11760"/>
  </bookViews>
  <sheets>
    <sheet name="개인매출액" sheetId="2" r:id="rId1"/>
    <sheet name="원가투입율" sheetId="3" r:id="rId2"/>
    <sheet name="개별투입율" sheetId="4" r:id="rId3"/>
    <sheet name="test1" sheetId="5" r:id="rId4"/>
    <sheet name="test2" sheetId="6" r:id="rId5"/>
    <sheet name="test3" sheetId="7" r:id="rId6"/>
  </sheets>
  <externalReferences>
    <externalReference r:id="rId7"/>
    <externalReference r:id="rId8"/>
    <externalReference r:id="rId9"/>
    <externalReference r:id="rId10"/>
  </externalReferences>
  <definedNames>
    <definedName name="D">[1]설정!$F$5:$G$34</definedName>
    <definedName name="PROJECT_LIST" localSheetId="3">test1!$C$25:$U$50</definedName>
    <definedName name="PROJECT_LIST" localSheetId="4">test2!$C$25:$U$50</definedName>
    <definedName name="PROJECT_LIST" localSheetId="5">test3!$C$25:$U$50</definedName>
    <definedName name="PROJECT_LIST">#REF!</definedName>
    <definedName name="SET_CAL_WORKDAYS" localSheetId="3">[2]설정!$J$6:$J$10</definedName>
    <definedName name="SET_CAL_WORKDAYS" localSheetId="4">[2]설정!$J$6:$J$10</definedName>
    <definedName name="SET_CAL_WORKDAYS" localSheetId="5">[2]설정!$J$6:$J$10</definedName>
    <definedName name="SET_CAL_WORKDAYS">[3]설정!$J$6:$J$10</definedName>
    <definedName name="SET_CODE_WORK_DAYS" localSheetId="4">[3]기준!#REF!</definedName>
    <definedName name="SET_CODE_WORK_DAYS" localSheetId="5">[3]기준!#REF!</definedName>
    <definedName name="SET_CODE_WORK_DAYS" localSheetId="0">[3]기준!#REF!</definedName>
    <definedName name="SET_CODE_WORK_DAYS" localSheetId="1">[3]기준!#REF!</definedName>
    <definedName name="SET_CODE_WORK_DAYS">[3]기준!#REF!</definedName>
    <definedName name="SET_EX_WORKDAYS">[3]설정!$J$13:$K$19</definedName>
    <definedName name="SET_HOLYDAYLIST" localSheetId="3">[2]설정!$F$5:$G$34</definedName>
    <definedName name="SET_HOLYDAYLIST" localSheetId="4">[2]설정!$F$5:$G$34</definedName>
    <definedName name="SET_HOLYDAYLIST" localSheetId="5">[2]설정!$F$5:$G$34</definedName>
    <definedName name="SET_HOLYDAYLIST">[3]설정!$F$5:$G$34</definedName>
    <definedName name="SET_WORKDAYS_RATIO" localSheetId="4">[3]기준!#REF!</definedName>
    <definedName name="SET_WORKDAYS_RATIO" localSheetId="5">[3]기준!#REF!</definedName>
    <definedName name="SET_WORKDAYS_RATIO" localSheetId="0">[3]기준!#REF!</definedName>
    <definedName name="SET_WORKDAYS_RATIO" localSheetId="1">[3]기준!#REF!</definedName>
    <definedName name="SET_WORKDAYS_RATIO">[3]기준!#REF!</definedName>
    <definedName name="SET_YEAR" localSheetId="3">[2]기준!$B$2</definedName>
    <definedName name="SET_YEAR" localSheetId="4">[2]기준!$B$2</definedName>
    <definedName name="SET_YEAR" localSheetId="5">[2]기준!$B$2</definedName>
    <definedName name="SET_YEAR">[3]기준!$B$2</definedName>
    <definedName name="SET_YEARSTARTDATE" localSheetId="3">[2]기준!$B$3</definedName>
    <definedName name="SET_YEARSTARTDATE" localSheetId="4">[2]기준!$B$3</definedName>
    <definedName name="SET_YEARSTARTDATE" localSheetId="5">[2]기준!$B$3</definedName>
    <definedName name="SET_YEARSTARTDATE">[3]기준!$B$3</definedName>
    <definedName name="WORK_AREA" localSheetId="3">test1!$A$3:$BK$17</definedName>
    <definedName name="WORK_AREA" localSheetId="4">test2!$A$3:$BK$17</definedName>
    <definedName name="WORK_AREA" localSheetId="5">test3!$A$3:$BK$17</definedName>
    <definedName name="WORK_AREA">#REF!</definedName>
    <definedName name="WORK_DAILY_AREA" comment="투입공수 일별 영역" localSheetId="3">test1!$B$6:$BK$17</definedName>
    <definedName name="WORK_DAILY_AREA" comment="투입공수 일별 영역" localSheetId="4">test2!$B$6:$BK$17</definedName>
    <definedName name="WORK_DAILY_AREA" comment="투입공수 일별 영역" localSheetId="5">test3!$B$6:$BK$17</definedName>
    <definedName name="WORK_DAILY_AREA" comment="투입공수 일별 영역">#REF!</definedName>
    <definedName name="WORK_DAILY_HDR" comment="일 헤더 영역" localSheetId="3">test1!$B$3:$BK$3</definedName>
    <definedName name="WORK_DAILY_HDR" comment="일 헤더 영역" localSheetId="4">test2!$B$3:$BK$3</definedName>
    <definedName name="WORK_DAILY_HDR" comment="일 헤더 영역" localSheetId="5">test3!$B$3:$BK$3</definedName>
    <definedName name="WORK_DAILY_HDR" comment="일 헤더 영역">#REF!</definedName>
    <definedName name="WORK_EFFECT_DAY_AREA" localSheetId="3">#REF!</definedName>
    <definedName name="WORK_EFFECT_DAY_AREA" localSheetId="4">#REF!</definedName>
    <definedName name="WORK_EFFECT_DAY_AREA" localSheetId="5">#REF!</definedName>
    <definedName name="WORK_EFFECT_DAY_AREA">[3]근무일수계산!$A$3:$AF$15</definedName>
    <definedName name="WORK_M01_AREA" localSheetId="3">test1!$B$6:$BK$6</definedName>
    <definedName name="WORK_M01_AREA" localSheetId="4">test2!$B$6:$BK$6</definedName>
    <definedName name="WORK_M01_AREA" localSheetId="5">test3!$B$6:$BK$6</definedName>
    <definedName name="WORK_M01_AREA">#REF!</definedName>
    <definedName name="WORK_M02_AREA" localSheetId="3">test1!$B$7:$BK$7</definedName>
    <definedName name="WORK_M02_AREA" localSheetId="4">test2!$B$7:$BK$7</definedName>
    <definedName name="WORK_M02_AREA" localSheetId="5">test3!$B$7:$BK$7</definedName>
    <definedName name="WORK_M02_AREA">#REF!</definedName>
    <definedName name="WORK_M03_AREA" localSheetId="3">test1!$B$8:$BK$8</definedName>
    <definedName name="WORK_M03_AREA" localSheetId="4">test2!$B$8:$BK$8</definedName>
    <definedName name="WORK_M03_AREA" localSheetId="5">test3!$B$8:$BK$8</definedName>
    <definedName name="WORK_M03_AREA">#REF!</definedName>
    <definedName name="WORK_M04_AREA" localSheetId="3">test1!$B$9:$BK$9</definedName>
    <definedName name="WORK_M04_AREA" localSheetId="4">test2!$B$9:$BK$9</definedName>
    <definedName name="WORK_M04_AREA" localSheetId="5">test3!$B$9:$BK$9</definedName>
    <definedName name="WORK_M04_AREA">#REF!</definedName>
    <definedName name="WORK_M05_AREA" localSheetId="3">test1!$B$10:$BK$10</definedName>
    <definedName name="WORK_M05_AREA" localSheetId="4">test2!$B$10:$BK$10</definedName>
    <definedName name="WORK_M05_AREA" localSheetId="5">test3!$B$10:$BK$10</definedName>
    <definedName name="WORK_M05_AREA">#REF!</definedName>
    <definedName name="WORK_M06_AREA" localSheetId="3">test1!$B$11:$BK$11</definedName>
    <definedName name="WORK_M06_AREA" localSheetId="4">test2!$B$11:$BK$11</definedName>
    <definedName name="WORK_M06_AREA" localSheetId="5">test3!$B$11:$BK$11</definedName>
    <definedName name="WORK_M06_AREA">#REF!</definedName>
    <definedName name="WORK_M07_AREA" localSheetId="3">test1!$B$12:$BK$12</definedName>
    <definedName name="WORK_M07_AREA" localSheetId="4">test2!$B$12:$BK$12</definedName>
    <definedName name="WORK_M07_AREA" localSheetId="5">test3!$B$12:$BK$12</definedName>
    <definedName name="WORK_M07_AREA">#REF!</definedName>
    <definedName name="WORK_M08_AREA" localSheetId="3">test1!$B$13:$BK$13</definedName>
    <definedName name="WORK_M08_AREA" localSheetId="4">test2!$B$13:$BK$13</definedName>
    <definedName name="WORK_M08_AREA" localSheetId="5">test3!$B$13:$BK$13</definedName>
    <definedName name="WORK_M08_AREA">#REF!</definedName>
    <definedName name="WORK_M09_AREA" localSheetId="3">test1!$B$14:$BK$14</definedName>
    <definedName name="WORK_M09_AREA" localSheetId="4">test2!$B$14:$BK$14</definedName>
    <definedName name="WORK_M09_AREA" localSheetId="5">test3!$B$14:$BK$14</definedName>
    <definedName name="WORK_M09_AREA">#REF!</definedName>
    <definedName name="WORK_M10_AREA" localSheetId="3">test1!$B$15:$BK$15</definedName>
    <definedName name="WORK_M10_AREA" localSheetId="4">test2!$B$15:$BK$15</definedName>
    <definedName name="WORK_M10_AREA" localSheetId="5">test3!$B$15:$BK$15</definedName>
    <definedName name="WORK_M10_AREA">#REF!</definedName>
    <definedName name="WORK_M11_AREA" localSheetId="3">test1!$B$16:$BK$16</definedName>
    <definedName name="WORK_M11_AREA" localSheetId="4">test2!$B$16:$BK$16</definedName>
    <definedName name="WORK_M11_AREA" localSheetId="5">test3!$B$16:$BK$16</definedName>
    <definedName name="WORK_M11_AREA">#REF!</definedName>
    <definedName name="WORK_M12_AREA" localSheetId="3">test1!$B$17:$BK$17</definedName>
    <definedName name="WORK_M12_AREA" localSheetId="4">test2!$B$17:$BK$17</definedName>
    <definedName name="WORK_M12_AREA" localSheetId="5">test3!$B$17:$BK$17</definedName>
    <definedName name="WORK_M12_AREA">#REF!</definedName>
    <definedName name="WORK_MONTH_HDR" comment="월 헤더 영역" localSheetId="3">test1!$A$6:$A$17</definedName>
    <definedName name="WORK_MONTH_HDR" comment="월 헤더 영역" localSheetId="4">test2!$A$6:$A$17</definedName>
    <definedName name="WORK_MONTH_HDR" comment="월 헤더 영역" localSheetId="5">test3!$A$6:$A$17</definedName>
    <definedName name="WORK_MONTH_HDR" comment="월 헤더 영역">#REF!</definedName>
    <definedName name="ㄴㄴㄴ">[4]양식!$A$3:$AF$15</definedName>
    <definedName name="ㄶㅇ" localSheetId="4">#REF!</definedName>
    <definedName name="ㄶㅇ" localSheetId="5">#REF!</definedName>
    <definedName name="ㄶㅇ">#REF!</definedName>
    <definedName name="ㄹㄹㄹ">[4]설정!$F$5:$G$34</definedName>
    <definedName name="ㅁ" localSheetId="4">[3]기준!#REF!</definedName>
    <definedName name="ㅁ" localSheetId="5">[3]기준!#REF!</definedName>
    <definedName name="ㅁ">[3]기준!#REF!</definedName>
    <definedName name="ㅁㅁㅁ" localSheetId="4">[3]기준!#REF!</definedName>
    <definedName name="ㅁㅁㅁ" localSheetId="5">[3]기준!#REF!</definedName>
    <definedName name="ㅁㅁㅁ">[3]기준!#REF!</definedName>
    <definedName name="ㅂ">[4]양식!$A$3:$AF$15</definedName>
    <definedName name="ㅂㅈ">[4]설정!$F$5:$G$34</definedName>
    <definedName name="ㅇ">[4]양식!$A$3:$AF$15</definedName>
    <definedName name="ㅇㅇ">[4]설정!$F$5:$G$34</definedName>
    <definedName name="ㅇㅇㅇ">[4]양식!$A$3:$AF$15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" i="2" l="1"/>
  <c r="S8" i="2"/>
  <c r="R8" i="2"/>
  <c r="Q8" i="2"/>
  <c r="P8" i="2"/>
  <c r="O8" i="2"/>
  <c r="N8" i="2"/>
  <c r="M8" i="2"/>
  <c r="U8" i="2" s="1"/>
  <c r="X8" i="2" s="1"/>
  <c r="L8" i="2"/>
  <c r="K8" i="2"/>
  <c r="J8" i="2"/>
  <c r="I8" i="2"/>
  <c r="T7" i="2"/>
  <c r="S7" i="2"/>
  <c r="R7" i="2"/>
  <c r="Q7" i="2"/>
  <c r="P7" i="2"/>
  <c r="O7" i="2"/>
  <c r="N7" i="2"/>
  <c r="M7" i="2"/>
  <c r="L7" i="2"/>
  <c r="K7" i="2"/>
  <c r="J7" i="2"/>
  <c r="I7" i="2"/>
  <c r="W8" i="2"/>
  <c r="W7" i="2"/>
  <c r="W6" i="2"/>
  <c r="V8" i="2"/>
  <c r="V7" i="2"/>
  <c r="U7" i="2"/>
  <c r="V6" i="2"/>
  <c r="T6" i="2"/>
  <c r="S6" i="2"/>
  <c r="R6" i="2"/>
  <c r="Q6" i="2"/>
  <c r="P6" i="2"/>
  <c r="O6" i="2"/>
  <c r="N6" i="2"/>
  <c r="M6" i="2"/>
  <c r="L6" i="2"/>
  <c r="K6" i="2"/>
  <c r="J6" i="2"/>
  <c r="I6" i="2"/>
  <c r="U6" i="2" s="1"/>
  <c r="X6" i="2" s="1"/>
  <c r="S8" i="4"/>
  <c r="R8" i="4"/>
  <c r="Q8" i="4"/>
  <c r="P8" i="4"/>
  <c r="O8" i="4"/>
  <c r="N8" i="4"/>
  <c r="M8" i="4"/>
  <c r="L8" i="4"/>
  <c r="K8" i="4"/>
  <c r="J8" i="4"/>
  <c r="I8" i="4"/>
  <c r="H8" i="4"/>
  <c r="S7" i="4"/>
  <c r="R7" i="4"/>
  <c r="Q7" i="4"/>
  <c r="P7" i="4"/>
  <c r="O7" i="4"/>
  <c r="N7" i="4"/>
  <c r="M7" i="4"/>
  <c r="L7" i="4"/>
  <c r="K7" i="4"/>
  <c r="J7" i="4"/>
  <c r="I7" i="4"/>
  <c r="H7" i="4"/>
  <c r="S6" i="4"/>
  <c r="R6" i="4"/>
  <c r="Q6" i="4"/>
  <c r="P6" i="4"/>
  <c r="O6" i="4"/>
  <c r="N6" i="4"/>
  <c r="M6" i="4"/>
  <c r="L6" i="4"/>
  <c r="K6" i="4"/>
  <c r="J6" i="4"/>
  <c r="I6" i="4"/>
  <c r="H6" i="4"/>
  <c r="S4" i="4"/>
  <c r="R4" i="4"/>
  <c r="Q4" i="4"/>
  <c r="P4" i="4"/>
  <c r="O4" i="4"/>
  <c r="N4" i="4"/>
  <c r="M4" i="4"/>
  <c r="L4" i="4"/>
  <c r="K4" i="4"/>
  <c r="J4" i="4"/>
  <c r="I4" i="4"/>
  <c r="H4" i="4"/>
  <c r="X7" i="2" l="1"/>
  <c r="A8" i="2"/>
  <c r="A7" i="2"/>
  <c r="A6" i="2"/>
  <c r="A8" i="4"/>
  <c r="A7" i="4"/>
  <c r="A6" i="4"/>
  <c r="A8" i="3"/>
  <c r="A7" i="3"/>
  <c r="A6" i="3"/>
  <c r="X81" i="7"/>
  <c r="X80" i="7"/>
  <c r="X79" i="7"/>
  <c r="X78" i="7"/>
  <c r="X77" i="7"/>
  <c r="X76" i="7"/>
  <c r="X75" i="7"/>
  <c r="X74" i="7"/>
  <c r="X73" i="7"/>
  <c r="X72" i="7"/>
  <c r="X71" i="7"/>
  <c r="X70" i="7"/>
  <c r="X69" i="7"/>
  <c r="X68" i="7"/>
  <c r="X67" i="7"/>
  <c r="X66" i="7"/>
  <c r="X65" i="7"/>
  <c r="X64" i="7"/>
  <c r="X63" i="7"/>
  <c r="X62" i="7"/>
  <c r="X61" i="7"/>
  <c r="X60" i="7"/>
  <c r="AM59" i="7"/>
  <c r="X59" i="7"/>
  <c r="X58" i="7"/>
  <c r="X57" i="7"/>
  <c r="AQ56" i="7"/>
  <c r="X56" i="7"/>
  <c r="AW52" i="7"/>
  <c r="AU52" i="7"/>
  <c r="AS52" i="7"/>
  <c r="AQ52" i="7"/>
  <c r="AO52" i="7"/>
  <c r="AM52" i="7"/>
  <c r="AK52" i="7"/>
  <c r="AI52" i="7"/>
  <c r="AG52" i="7"/>
  <c r="AE52" i="7"/>
  <c r="AC52" i="7"/>
  <c r="AA52" i="7"/>
  <c r="AS50" i="7"/>
  <c r="AS81" i="7" s="1"/>
  <c r="AS46" i="7"/>
  <c r="AS77" i="7" s="1"/>
  <c r="AC46" i="7"/>
  <c r="AC77" i="7" s="1"/>
  <c r="AS40" i="7"/>
  <c r="AS71" i="7" s="1"/>
  <c r="AC40" i="7"/>
  <c r="AC71" i="7" s="1"/>
  <c r="AS36" i="7"/>
  <c r="AS67" i="7" s="1"/>
  <c r="AC36" i="7"/>
  <c r="AC67" i="7" s="1"/>
  <c r="AS34" i="7"/>
  <c r="AS65" i="7" s="1"/>
  <c r="AA32" i="7"/>
  <c r="AA63" i="7" s="1"/>
  <c r="AM31" i="7"/>
  <c r="AM62" i="7" s="1"/>
  <c r="AC30" i="7"/>
  <c r="AC61" i="7" s="1"/>
  <c r="AA30" i="7"/>
  <c r="AA61" i="7" s="1"/>
  <c r="AU29" i="7"/>
  <c r="AU60" i="7" s="1"/>
  <c r="AG29" i="7"/>
  <c r="AG60" i="7" s="1"/>
  <c r="AC29" i="7"/>
  <c r="AC60" i="7" s="1"/>
  <c r="AM28" i="7"/>
  <c r="AI28" i="7"/>
  <c r="AI59" i="7" s="1"/>
  <c r="AS27" i="7"/>
  <c r="AS58" i="7" s="1"/>
  <c r="AQ27" i="7"/>
  <c r="AQ58" i="7" s="1"/>
  <c r="AM27" i="7"/>
  <c r="AM58" i="7" s="1"/>
  <c r="AC27" i="7"/>
  <c r="AC58" i="7" s="1"/>
  <c r="AA27" i="7"/>
  <c r="AA58" i="7" s="1"/>
  <c r="AW26" i="7"/>
  <c r="AW57" i="7" s="1"/>
  <c r="AU26" i="7"/>
  <c r="AU57" i="7" s="1"/>
  <c r="AI26" i="7"/>
  <c r="AI57" i="7" s="1"/>
  <c r="AG26" i="7"/>
  <c r="AG57" i="7" s="1"/>
  <c r="AE26" i="7"/>
  <c r="AE57" i="7" s="1"/>
  <c r="AW25" i="7"/>
  <c r="AS25" i="7"/>
  <c r="AQ25" i="7"/>
  <c r="AO25" i="7"/>
  <c r="AM25" i="7"/>
  <c r="AC25" i="7"/>
  <c r="AA25" i="7"/>
  <c r="AA56" i="7" s="1"/>
  <c r="BN17" i="7"/>
  <c r="BM17" i="7"/>
  <c r="BL17" i="7"/>
  <c r="AW27" i="7" s="1"/>
  <c r="AW58" i="7" s="1"/>
  <c r="A17" i="7"/>
  <c r="BM16" i="7"/>
  <c r="BN16" i="7" s="1"/>
  <c r="BL16" i="7"/>
  <c r="AU27" i="7" s="1"/>
  <c r="AU58" i="7" s="1"/>
  <c r="A16" i="7"/>
  <c r="BM15" i="7"/>
  <c r="BN15" i="7" s="1"/>
  <c r="BL15" i="7"/>
  <c r="A15" i="7"/>
  <c r="BM14" i="7"/>
  <c r="BN14" i="7" s="1"/>
  <c r="BL14" i="7"/>
  <c r="AQ29" i="7" s="1"/>
  <c r="AQ60" i="7" s="1"/>
  <c r="A14" i="7"/>
  <c r="BM13" i="7"/>
  <c r="BN13" i="7" s="1"/>
  <c r="BL13" i="7"/>
  <c r="A13" i="7"/>
  <c r="BM12" i="7"/>
  <c r="BL12" i="7"/>
  <c r="AM26" i="7" s="1"/>
  <c r="AM57" i="7" s="1"/>
  <c r="A12" i="7"/>
  <c r="BM11" i="7"/>
  <c r="BN11" i="7" s="1"/>
  <c r="BL11" i="7"/>
  <c r="AK37" i="7" s="1"/>
  <c r="AK68" i="7" s="1"/>
  <c r="A11" i="7"/>
  <c r="BM10" i="7"/>
  <c r="BL10" i="7"/>
  <c r="A10" i="7"/>
  <c r="BN9" i="7"/>
  <c r="BM9" i="7"/>
  <c r="BL9" i="7"/>
  <c r="AG27" i="7" s="1"/>
  <c r="AG58" i="7" s="1"/>
  <c r="A9" i="7"/>
  <c r="BM8" i="7"/>
  <c r="BN8" i="7" s="1"/>
  <c r="BL8" i="7"/>
  <c r="AE32" i="7" s="1"/>
  <c r="AE63" i="7" s="1"/>
  <c r="A8" i="7"/>
  <c r="BM7" i="7"/>
  <c r="BN7" i="7" s="1"/>
  <c r="BL7" i="7"/>
  <c r="AC42" i="7" s="1"/>
  <c r="AC73" i="7" s="1"/>
  <c r="A7" i="7"/>
  <c r="BM6" i="7"/>
  <c r="BM19" i="7" s="1"/>
  <c r="BL6" i="7"/>
  <c r="AA26" i="7" s="1"/>
  <c r="AA57" i="7" s="1"/>
  <c r="A6" i="7"/>
  <c r="A1" i="7"/>
  <c r="X81" i="6"/>
  <c r="X80" i="6"/>
  <c r="X79" i="6"/>
  <c r="X78" i="6"/>
  <c r="X77" i="6"/>
  <c r="X76" i="6"/>
  <c r="X75" i="6"/>
  <c r="X74" i="6"/>
  <c r="X73" i="6"/>
  <c r="X72" i="6"/>
  <c r="X71" i="6"/>
  <c r="X70" i="6"/>
  <c r="X69" i="6"/>
  <c r="X68" i="6"/>
  <c r="X67" i="6"/>
  <c r="X66" i="6"/>
  <c r="X65" i="6"/>
  <c r="X64" i="6"/>
  <c r="X63" i="6"/>
  <c r="X62" i="6"/>
  <c r="X61" i="6"/>
  <c r="X60" i="6"/>
  <c r="X59" i="6"/>
  <c r="X58" i="6"/>
  <c r="X57" i="6"/>
  <c r="X56" i="6"/>
  <c r="AW52" i="6"/>
  <c r="AU52" i="6"/>
  <c r="AS52" i="6"/>
  <c r="AQ52" i="6"/>
  <c r="AO52" i="6"/>
  <c r="AM52" i="6"/>
  <c r="AK52" i="6"/>
  <c r="AI52" i="6"/>
  <c r="AG52" i="6"/>
  <c r="AE52" i="6"/>
  <c r="AC52" i="6"/>
  <c r="AA52" i="6"/>
  <c r="AM47" i="6"/>
  <c r="AM78" i="6" s="1"/>
  <c r="AU46" i="6"/>
  <c r="AU77" i="6" s="1"/>
  <c r="AM41" i="6"/>
  <c r="AM72" i="6" s="1"/>
  <c r="AE36" i="6"/>
  <c r="AE67" i="6" s="1"/>
  <c r="AA34" i="6"/>
  <c r="AA65" i="6" s="1"/>
  <c r="AG32" i="6"/>
  <c r="AG63" i="6" s="1"/>
  <c r="AE32" i="6"/>
  <c r="AE63" i="6" s="1"/>
  <c r="AI31" i="6"/>
  <c r="AI62" i="6" s="1"/>
  <c r="AG31" i="6"/>
  <c r="AG62" i="6" s="1"/>
  <c r="AM30" i="6"/>
  <c r="AM61" i="6" s="1"/>
  <c r="AG30" i="6"/>
  <c r="AG61" i="6" s="1"/>
  <c r="AM29" i="6"/>
  <c r="AM60" i="6" s="1"/>
  <c r="AS28" i="6"/>
  <c r="AS59" i="6" s="1"/>
  <c r="AQ28" i="6"/>
  <c r="AQ59" i="6" s="1"/>
  <c r="AO28" i="6"/>
  <c r="AO59" i="6" s="1"/>
  <c r="AW27" i="6"/>
  <c r="AW58" i="6" s="1"/>
  <c r="AS27" i="6"/>
  <c r="AS58" i="6" s="1"/>
  <c r="AC27" i="6"/>
  <c r="AC58" i="6" s="1"/>
  <c r="AW26" i="6"/>
  <c r="AW57" i="6" s="1"/>
  <c r="AG26" i="6"/>
  <c r="AG57" i="6" s="1"/>
  <c r="AE26" i="6"/>
  <c r="AE57" i="6" s="1"/>
  <c r="AQ25" i="6"/>
  <c r="AO25" i="6"/>
  <c r="AM25" i="6"/>
  <c r="AM56" i="6" s="1"/>
  <c r="AA25" i="6"/>
  <c r="BM17" i="6"/>
  <c r="BN17" i="6" s="1"/>
  <c r="BL17" i="6"/>
  <c r="AW34" i="6" s="1"/>
  <c r="AW65" i="6" s="1"/>
  <c r="A17" i="6"/>
  <c r="BM16" i="6"/>
  <c r="BN16" i="6" s="1"/>
  <c r="BL16" i="6"/>
  <c r="A16" i="6"/>
  <c r="BM15" i="6"/>
  <c r="BN15" i="6" s="1"/>
  <c r="BL15" i="6"/>
  <c r="AS25" i="6" s="1"/>
  <c r="A15" i="6"/>
  <c r="BM14" i="6"/>
  <c r="BN14" i="6" s="1"/>
  <c r="BL14" i="6"/>
  <c r="AQ26" i="6" s="1"/>
  <c r="AQ57" i="6" s="1"/>
  <c r="A14" i="6"/>
  <c r="BM13" i="6"/>
  <c r="BN13" i="6" s="1"/>
  <c r="BL13" i="6"/>
  <c r="A13" i="6"/>
  <c r="BM12" i="6"/>
  <c r="BN12" i="6" s="1"/>
  <c r="BL12" i="6"/>
  <c r="AM49" i="6" s="1"/>
  <c r="AM80" i="6" s="1"/>
  <c r="A12" i="6"/>
  <c r="BM11" i="6"/>
  <c r="BN11" i="6" s="1"/>
  <c r="BL11" i="6"/>
  <c r="AK27" i="6" s="1"/>
  <c r="AK58" i="6" s="1"/>
  <c r="A11" i="6"/>
  <c r="BM10" i="6"/>
  <c r="BL10" i="6"/>
  <c r="A10" i="6"/>
  <c r="BM9" i="6"/>
  <c r="BN9" i="6" s="1"/>
  <c r="BL9" i="6"/>
  <c r="AG25" i="6" s="1"/>
  <c r="A9" i="6"/>
  <c r="BM8" i="6"/>
  <c r="BN8" i="6" s="1"/>
  <c r="BL8" i="6"/>
  <c r="A8" i="6"/>
  <c r="BM7" i="6"/>
  <c r="BN7" i="6" s="1"/>
  <c r="BL7" i="6"/>
  <c r="AC25" i="6" s="1"/>
  <c r="A7" i="6"/>
  <c r="BM6" i="6"/>
  <c r="BL6" i="6"/>
  <c r="AA26" i="6" s="1"/>
  <c r="AA57" i="6" s="1"/>
  <c r="A6" i="6"/>
  <c r="A1" i="6"/>
  <c r="X81" i="5"/>
  <c r="X80" i="5"/>
  <c r="X79" i="5"/>
  <c r="X78" i="5"/>
  <c r="X77" i="5"/>
  <c r="X76" i="5"/>
  <c r="X75" i="5"/>
  <c r="X74" i="5"/>
  <c r="X73" i="5"/>
  <c r="X72" i="5"/>
  <c r="X71" i="5"/>
  <c r="X70" i="5"/>
  <c r="X69" i="5"/>
  <c r="X68" i="5"/>
  <c r="X67" i="5"/>
  <c r="X66" i="5"/>
  <c r="X65" i="5"/>
  <c r="X64" i="5"/>
  <c r="X63" i="5"/>
  <c r="X62" i="5"/>
  <c r="X61" i="5"/>
  <c r="X60" i="5"/>
  <c r="X59" i="5"/>
  <c r="X58" i="5"/>
  <c r="X57" i="5"/>
  <c r="X56" i="5"/>
  <c r="AW52" i="5"/>
  <c r="AU52" i="5"/>
  <c r="AS52" i="5"/>
  <c r="AQ52" i="5"/>
  <c r="AO52" i="5"/>
  <c r="AM52" i="5"/>
  <c r="AK52" i="5"/>
  <c r="AI52" i="5"/>
  <c r="AG52" i="5"/>
  <c r="AE52" i="5"/>
  <c r="AC52" i="5"/>
  <c r="AA52" i="5"/>
  <c r="AS50" i="5"/>
  <c r="AS81" i="5" s="1"/>
  <c r="AM49" i="5"/>
  <c r="AM80" i="5" s="1"/>
  <c r="AC48" i="5"/>
  <c r="AC79" i="5" s="1"/>
  <c r="AU46" i="5"/>
  <c r="AU77" i="5" s="1"/>
  <c r="AK45" i="5"/>
  <c r="AK76" i="5" s="1"/>
  <c r="AE44" i="5"/>
  <c r="AE75" i="5" s="1"/>
  <c r="AS42" i="5"/>
  <c r="AS73" i="5" s="1"/>
  <c r="AM41" i="5"/>
  <c r="AM72" i="5" s="1"/>
  <c r="AC40" i="5"/>
  <c r="AC71" i="5" s="1"/>
  <c r="AU38" i="5"/>
  <c r="AU69" i="5" s="1"/>
  <c r="AK37" i="5"/>
  <c r="AK68" i="5" s="1"/>
  <c r="AE36" i="5"/>
  <c r="AE67" i="5" s="1"/>
  <c r="AS34" i="5"/>
  <c r="AS65" i="5" s="1"/>
  <c r="AM33" i="5"/>
  <c r="AM64" i="5" s="1"/>
  <c r="AC32" i="5"/>
  <c r="AC63" i="5" s="1"/>
  <c r="AU30" i="5"/>
  <c r="AU61" i="5" s="1"/>
  <c r="AO29" i="5"/>
  <c r="AO60" i="5" s="1"/>
  <c r="AQ28" i="5"/>
  <c r="AQ59" i="5" s="1"/>
  <c r="AU27" i="5"/>
  <c r="AU58" i="5" s="1"/>
  <c r="AM27" i="5"/>
  <c r="AM58" i="5" s="1"/>
  <c r="AC27" i="5"/>
  <c r="AC58" i="5" s="1"/>
  <c r="AU26" i="5"/>
  <c r="AU57" i="5" s="1"/>
  <c r="AS26" i="5"/>
  <c r="AS57" i="5" s="1"/>
  <c r="AA26" i="5"/>
  <c r="AA57" i="5" s="1"/>
  <c r="AM25" i="5"/>
  <c r="BM17" i="5"/>
  <c r="BL17" i="5"/>
  <c r="A17" i="5"/>
  <c r="BM16" i="5"/>
  <c r="BN16" i="5" s="1"/>
  <c r="BL16" i="5"/>
  <c r="AU28" i="5" s="1"/>
  <c r="AU59" i="5" s="1"/>
  <c r="A16" i="5"/>
  <c r="BM15" i="5"/>
  <c r="BN15" i="5" s="1"/>
  <c r="BL15" i="5"/>
  <c r="AS46" i="5" s="1"/>
  <c r="AS77" i="5" s="1"/>
  <c r="A15" i="5"/>
  <c r="BM14" i="5"/>
  <c r="BN14" i="5" s="1"/>
  <c r="BL14" i="5"/>
  <c r="AQ26" i="5" s="1"/>
  <c r="AQ57" i="5" s="1"/>
  <c r="A14" i="5"/>
  <c r="BM13" i="5"/>
  <c r="BN13" i="5" s="1"/>
  <c r="BL13" i="5"/>
  <c r="A13" i="5"/>
  <c r="BM12" i="5"/>
  <c r="BN12" i="5" s="1"/>
  <c r="BL12" i="5"/>
  <c r="A12" i="5"/>
  <c r="BM11" i="5"/>
  <c r="BL11" i="5"/>
  <c r="AK26" i="5" s="1"/>
  <c r="AK57" i="5" s="1"/>
  <c r="A11" i="5"/>
  <c r="BM10" i="5"/>
  <c r="BN10" i="5" s="1"/>
  <c r="BL10" i="5"/>
  <c r="A10" i="5"/>
  <c r="BM9" i="5"/>
  <c r="BL9" i="5"/>
  <c r="AG26" i="5" s="1"/>
  <c r="AG57" i="5" s="1"/>
  <c r="A9" i="5"/>
  <c r="BM8" i="5"/>
  <c r="BN8" i="5" s="1"/>
  <c r="BL8" i="5"/>
  <c r="AE30" i="5" s="1"/>
  <c r="AE61" i="5" s="1"/>
  <c r="A8" i="5"/>
  <c r="BM7" i="5"/>
  <c r="BN7" i="5" s="1"/>
  <c r="BL7" i="5"/>
  <c r="AC44" i="5" s="1"/>
  <c r="AC75" i="5" s="1"/>
  <c r="A7" i="5"/>
  <c r="BM6" i="5"/>
  <c r="BN6" i="5" s="1"/>
  <c r="BL6" i="5"/>
  <c r="BL19" i="5" s="1"/>
  <c r="A6" i="5"/>
  <c r="A1" i="5"/>
  <c r="T9" i="4"/>
  <c r="N10" i="4"/>
  <c r="E4" i="4" a="1"/>
  <c r="E4" i="4" s="1"/>
  <c r="D4" i="4" a="1"/>
  <c r="D4" i="4" s="1"/>
  <c r="C4" i="4" a="1"/>
  <c r="C4" i="4" s="1"/>
  <c r="B4" i="4" a="1"/>
  <c r="B4" i="4" s="1"/>
  <c r="E4" i="3" a="1"/>
  <c r="E4" i="3" s="1"/>
  <c r="D4" i="3" a="1"/>
  <c r="D4" i="3" s="1"/>
  <c r="C4" i="3"/>
  <c r="C4" i="3" a="1"/>
  <c r="B4" i="3" a="1"/>
  <c r="B4" i="3" s="1"/>
  <c r="T9" i="2"/>
  <c r="S9" i="2"/>
  <c r="Q9" i="2"/>
  <c r="K9" i="2"/>
  <c r="I9" i="2"/>
  <c r="V4" i="2"/>
  <c r="E4" i="2" a="1"/>
  <c r="E4" i="2" s="1"/>
  <c r="D4" i="2" a="1"/>
  <c r="D4" i="2" s="1"/>
  <c r="C4" i="2" a="1"/>
  <c r="C4" i="2" s="1"/>
  <c r="O10" i="4" l="1"/>
  <c r="M10" i="4"/>
  <c r="J10" i="4"/>
  <c r="M9" i="2"/>
  <c r="O9" i="2"/>
  <c r="P9" i="2"/>
  <c r="AO50" i="7"/>
  <c r="AO81" i="7" s="1"/>
  <c r="AO48" i="7"/>
  <c r="AO79" i="7" s="1"/>
  <c r="AO46" i="7"/>
  <c r="AO77" i="7" s="1"/>
  <c r="AO44" i="7"/>
  <c r="AO75" i="7" s="1"/>
  <c r="AO42" i="7"/>
  <c r="AO73" i="7" s="1"/>
  <c r="AO40" i="7"/>
  <c r="AO71" i="7" s="1"/>
  <c r="AO38" i="7"/>
  <c r="AO69" i="7" s="1"/>
  <c r="AO36" i="7"/>
  <c r="AO67" i="7" s="1"/>
  <c r="AO34" i="7"/>
  <c r="AO65" i="7" s="1"/>
  <c r="AO32" i="7"/>
  <c r="AO63" i="7" s="1"/>
  <c r="AO30" i="7"/>
  <c r="AO61" i="7" s="1"/>
  <c r="AO49" i="7"/>
  <c r="AO80" i="7" s="1"/>
  <c r="AO47" i="7"/>
  <c r="AO78" i="7" s="1"/>
  <c r="AO45" i="7"/>
  <c r="AO76" i="7" s="1"/>
  <c r="AO43" i="7"/>
  <c r="AO74" i="7" s="1"/>
  <c r="AO41" i="7"/>
  <c r="AO72" i="7" s="1"/>
  <c r="AO39" i="7"/>
  <c r="AO70" i="7" s="1"/>
  <c r="AO37" i="7"/>
  <c r="AO68" i="7" s="1"/>
  <c r="AO35" i="7"/>
  <c r="AO66" i="7" s="1"/>
  <c r="AO33" i="7"/>
  <c r="AO64" i="7" s="1"/>
  <c r="AO31" i="7"/>
  <c r="AO62" i="7" s="1"/>
  <c r="AO29" i="7"/>
  <c r="AO60" i="7" s="1"/>
  <c r="AO27" i="7"/>
  <c r="AO58" i="7" s="1"/>
  <c r="BL18" i="7"/>
  <c r="AK41" i="7"/>
  <c r="AK72" i="7" s="1"/>
  <c r="AI49" i="7"/>
  <c r="AI80" i="7" s="1"/>
  <c r="AI47" i="7"/>
  <c r="AI78" i="7" s="1"/>
  <c r="AI45" i="7"/>
  <c r="AI76" i="7" s="1"/>
  <c r="AI43" i="7"/>
  <c r="AI74" i="7" s="1"/>
  <c r="AI41" i="7"/>
  <c r="AI72" i="7" s="1"/>
  <c r="AI39" i="7"/>
  <c r="AI70" i="7" s="1"/>
  <c r="AI37" i="7"/>
  <c r="AI68" i="7" s="1"/>
  <c r="AI35" i="7"/>
  <c r="AI66" i="7" s="1"/>
  <c r="AI33" i="7"/>
  <c r="AI64" i="7" s="1"/>
  <c r="AI50" i="7"/>
  <c r="AI81" i="7" s="1"/>
  <c r="AI48" i="7"/>
  <c r="AI79" i="7" s="1"/>
  <c r="AI46" i="7"/>
  <c r="AI77" i="7" s="1"/>
  <c r="AI44" i="7"/>
  <c r="AI75" i="7" s="1"/>
  <c r="AI42" i="7"/>
  <c r="AI73" i="7" s="1"/>
  <c r="AI40" i="7"/>
  <c r="AI71" i="7" s="1"/>
  <c r="AI38" i="7"/>
  <c r="AI69" i="7" s="1"/>
  <c r="AI36" i="7"/>
  <c r="AI67" i="7" s="1"/>
  <c r="AI34" i="7"/>
  <c r="AI65" i="7" s="1"/>
  <c r="AI32" i="7"/>
  <c r="AI63" i="7" s="1"/>
  <c r="AI30" i="7"/>
  <c r="AI61" i="7" s="1"/>
  <c r="BM18" i="7"/>
  <c r="BN18" i="7" s="1"/>
  <c r="P10" i="4" s="1"/>
  <c r="AC56" i="7"/>
  <c r="AS56" i="7"/>
  <c r="AK26" i="7"/>
  <c r="AK57" i="7" s="1"/>
  <c r="AO28" i="7"/>
  <c r="AO59" i="7" s="1"/>
  <c r="AI29" i="7"/>
  <c r="AI60" i="7" s="1"/>
  <c r="AE30" i="7"/>
  <c r="AE61" i="7" s="1"/>
  <c r="AC32" i="7"/>
  <c r="AC63" i="7" s="1"/>
  <c r="AY63" i="7" s="1"/>
  <c r="AK47" i="7"/>
  <c r="AK78" i="7" s="1"/>
  <c r="AK31" i="7"/>
  <c r="AK62" i="7" s="1"/>
  <c r="BN6" i="7"/>
  <c r="AU49" i="7"/>
  <c r="AU80" i="7" s="1"/>
  <c r="AU47" i="7"/>
  <c r="AU78" i="7" s="1"/>
  <c r="AU45" i="7"/>
  <c r="AU76" i="7" s="1"/>
  <c r="AU43" i="7"/>
  <c r="AU74" i="7" s="1"/>
  <c r="AU41" i="7"/>
  <c r="AU72" i="7" s="1"/>
  <c r="AU39" i="7"/>
  <c r="AU70" i="7" s="1"/>
  <c r="AU37" i="7"/>
  <c r="AU68" i="7" s="1"/>
  <c r="AU35" i="7"/>
  <c r="AU66" i="7" s="1"/>
  <c r="AU33" i="7"/>
  <c r="AU64" i="7" s="1"/>
  <c r="AU31" i="7"/>
  <c r="AU62" i="7" s="1"/>
  <c r="AU50" i="7"/>
  <c r="AU81" i="7" s="1"/>
  <c r="AU48" i="7"/>
  <c r="AU79" i="7" s="1"/>
  <c r="AU46" i="7"/>
  <c r="AU77" i="7" s="1"/>
  <c r="AU44" i="7"/>
  <c r="AU75" i="7" s="1"/>
  <c r="AU42" i="7"/>
  <c r="AU73" i="7" s="1"/>
  <c r="AU40" i="7"/>
  <c r="AU71" i="7" s="1"/>
  <c r="AU38" i="7"/>
  <c r="AU69" i="7" s="1"/>
  <c r="AU36" i="7"/>
  <c r="AU67" i="7" s="1"/>
  <c r="AU34" i="7"/>
  <c r="AU65" i="7" s="1"/>
  <c r="AU32" i="7"/>
  <c r="AU63" i="7" s="1"/>
  <c r="AK28" i="7"/>
  <c r="AK59" i="7" s="1"/>
  <c r="AE29" i="7"/>
  <c r="AE60" i="7" s="1"/>
  <c r="AC49" i="7"/>
  <c r="AC80" i="7" s="1"/>
  <c r="AC47" i="7"/>
  <c r="AC78" i="7" s="1"/>
  <c r="AC45" i="7"/>
  <c r="AC76" i="7" s="1"/>
  <c r="AC43" i="7"/>
  <c r="AC74" i="7" s="1"/>
  <c r="AC41" i="7"/>
  <c r="AC72" i="7" s="1"/>
  <c r="AC39" i="7"/>
  <c r="AC70" i="7" s="1"/>
  <c r="AC37" i="7"/>
  <c r="AC68" i="7" s="1"/>
  <c r="AC35" i="7"/>
  <c r="AC66" i="7" s="1"/>
  <c r="AC33" i="7"/>
  <c r="AC64" i="7" s="1"/>
  <c r="AC31" i="7"/>
  <c r="AC62" i="7" s="1"/>
  <c r="AS49" i="7"/>
  <c r="AS80" i="7" s="1"/>
  <c r="AS47" i="7"/>
  <c r="AS78" i="7" s="1"/>
  <c r="AS45" i="7"/>
  <c r="AS76" i="7" s="1"/>
  <c r="AS43" i="7"/>
  <c r="AS74" i="7" s="1"/>
  <c r="AS41" i="7"/>
  <c r="AS72" i="7" s="1"/>
  <c r="AS39" i="7"/>
  <c r="AS70" i="7" s="1"/>
  <c r="AS37" i="7"/>
  <c r="AS68" i="7" s="1"/>
  <c r="AS35" i="7"/>
  <c r="AS66" i="7" s="1"/>
  <c r="AS33" i="7"/>
  <c r="AS64" i="7" s="1"/>
  <c r="AS31" i="7"/>
  <c r="AS62" i="7" s="1"/>
  <c r="AE25" i="7"/>
  <c r="AU25" i="7"/>
  <c r="AE27" i="7"/>
  <c r="AE58" i="7" s="1"/>
  <c r="AY58" i="7" s="1"/>
  <c r="AQ28" i="7"/>
  <c r="AQ59" i="7" s="1"/>
  <c r="AQ82" i="7" s="1"/>
  <c r="AK29" i="7"/>
  <c r="AK60" i="7" s="1"/>
  <c r="AQ30" i="7"/>
  <c r="AQ61" i="7" s="1"/>
  <c r="AS42" i="7"/>
  <c r="AS73" i="7" s="1"/>
  <c r="AC48" i="7"/>
  <c r="AC79" i="7" s="1"/>
  <c r="AK50" i="7"/>
  <c r="AK81" i="7" s="1"/>
  <c r="AK48" i="7"/>
  <c r="AK79" i="7" s="1"/>
  <c r="AK46" i="7"/>
  <c r="AK77" i="7" s="1"/>
  <c r="AK44" i="7"/>
  <c r="AK75" i="7" s="1"/>
  <c r="AK42" i="7"/>
  <c r="AK73" i="7" s="1"/>
  <c r="AK40" i="7"/>
  <c r="AK71" i="7" s="1"/>
  <c r="AK38" i="7"/>
  <c r="AK69" i="7" s="1"/>
  <c r="AK36" i="7"/>
  <c r="AK67" i="7" s="1"/>
  <c r="AK34" i="7"/>
  <c r="AK65" i="7" s="1"/>
  <c r="AK32" i="7"/>
  <c r="AK63" i="7" s="1"/>
  <c r="AK30" i="7"/>
  <c r="AK61" i="7" s="1"/>
  <c r="AM56" i="7"/>
  <c r="AK45" i="7"/>
  <c r="AK76" i="7" s="1"/>
  <c r="AE49" i="7"/>
  <c r="AE80" i="7" s="1"/>
  <c r="AE47" i="7"/>
  <c r="AE78" i="7" s="1"/>
  <c r="AE45" i="7"/>
  <c r="AE76" i="7" s="1"/>
  <c r="AE43" i="7"/>
  <c r="AE74" i="7" s="1"/>
  <c r="AE41" i="7"/>
  <c r="AE72" i="7" s="1"/>
  <c r="AE39" i="7"/>
  <c r="AE70" i="7" s="1"/>
  <c r="AE37" i="7"/>
  <c r="AE68" i="7" s="1"/>
  <c r="AE35" i="7"/>
  <c r="AE66" i="7" s="1"/>
  <c r="AE33" i="7"/>
  <c r="AE64" i="7" s="1"/>
  <c r="AE31" i="7"/>
  <c r="AE62" i="7" s="1"/>
  <c r="AE50" i="7"/>
  <c r="AE81" i="7" s="1"/>
  <c r="AE48" i="7"/>
  <c r="AE79" i="7" s="1"/>
  <c r="AE46" i="7"/>
  <c r="AE77" i="7" s="1"/>
  <c r="AE44" i="7"/>
  <c r="AE75" i="7" s="1"/>
  <c r="AE42" i="7"/>
  <c r="AE73" i="7" s="1"/>
  <c r="AE40" i="7"/>
  <c r="AE71" i="7" s="1"/>
  <c r="AE38" i="7"/>
  <c r="AE69" i="7" s="1"/>
  <c r="AE36" i="7"/>
  <c r="AE67" i="7" s="1"/>
  <c r="AE34" i="7"/>
  <c r="AE65" i="7" s="1"/>
  <c r="AO56" i="7"/>
  <c r="AK35" i="7"/>
  <c r="AK66" i="7" s="1"/>
  <c r="BN10" i="7"/>
  <c r="AM50" i="7"/>
  <c r="AM81" i="7" s="1"/>
  <c r="AM48" i="7"/>
  <c r="AM79" i="7" s="1"/>
  <c r="AM46" i="7"/>
  <c r="AM77" i="7" s="1"/>
  <c r="AM44" i="7"/>
  <c r="AM75" i="7" s="1"/>
  <c r="AM42" i="7"/>
  <c r="AM73" i="7" s="1"/>
  <c r="AM40" i="7"/>
  <c r="AM71" i="7" s="1"/>
  <c r="AM38" i="7"/>
  <c r="AM69" i="7" s="1"/>
  <c r="AM36" i="7"/>
  <c r="AM67" i="7" s="1"/>
  <c r="AM34" i="7"/>
  <c r="AM65" i="7" s="1"/>
  <c r="AM32" i="7"/>
  <c r="AM63" i="7" s="1"/>
  <c r="AM30" i="7"/>
  <c r="AM61" i="7" s="1"/>
  <c r="AM49" i="7"/>
  <c r="AM80" i="7" s="1"/>
  <c r="AM47" i="7"/>
  <c r="AM78" i="7" s="1"/>
  <c r="AM45" i="7"/>
  <c r="AM76" i="7" s="1"/>
  <c r="AM43" i="7"/>
  <c r="AM74" i="7" s="1"/>
  <c r="AM41" i="7"/>
  <c r="AM72" i="7" s="1"/>
  <c r="AM39" i="7"/>
  <c r="AM70" i="7" s="1"/>
  <c r="AM37" i="7"/>
  <c r="AM68" i="7" s="1"/>
  <c r="AM35" i="7"/>
  <c r="AM66" i="7" s="1"/>
  <c r="AM33" i="7"/>
  <c r="AM64" i="7" s="1"/>
  <c r="AG25" i="7"/>
  <c r="AW56" i="7"/>
  <c r="AO26" i="7"/>
  <c r="AO57" i="7" s="1"/>
  <c r="AA28" i="7"/>
  <c r="AA59" i="7" s="1"/>
  <c r="AS28" i="7"/>
  <c r="AS59" i="7" s="1"/>
  <c r="AM29" i="7"/>
  <c r="AM60" i="7" s="1"/>
  <c r="AS30" i="7"/>
  <c r="AS61" i="7" s="1"/>
  <c r="AS32" i="7"/>
  <c r="AS63" i="7" s="1"/>
  <c r="AC38" i="7"/>
  <c r="AC69" i="7" s="1"/>
  <c r="AK43" i="7"/>
  <c r="AK74" i="7" s="1"/>
  <c r="AS48" i="7"/>
  <c r="AS79" i="7" s="1"/>
  <c r="AG49" i="7"/>
  <c r="AG80" i="7" s="1"/>
  <c r="AG47" i="7"/>
  <c r="AG78" i="7" s="1"/>
  <c r="AG45" i="7"/>
  <c r="AG76" i="7" s="1"/>
  <c r="AG43" i="7"/>
  <c r="AG74" i="7" s="1"/>
  <c r="AG41" i="7"/>
  <c r="AG72" i="7" s="1"/>
  <c r="AG39" i="7"/>
  <c r="AG70" i="7" s="1"/>
  <c r="AG37" i="7"/>
  <c r="AG68" i="7" s="1"/>
  <c r="AG35" i="7"/>
  <c r="AG66" i="7" s="1"/>
  <c r="AG33" i="7"/>
  <c r="AG64" i="7" s="1"/>
  <c r="AG31" i="7"/>
  <c r="AG62" i="7" s="1"/>
  <c r="AG50" i="7"/>
  <c r="AG81" i="7" s="1"/>
  <c r="AG48" i="7"/>
  <c r="AG79" i="7" s="1"/>
  <c r="AG46" i="7"/>
  <c r="AG77" i="7" s="1"/>
  <c r="AG44" i="7"/>
  <c r="AG75" i="7" s="1"/>
  <c r="AG42" i="7"/>
  <c r="AG73" i="7" s="1"/>
  <c r="AG40" i="7"/>
  <c r="AG71" i="7" s="1"/>
  <c r="AG38" i="7"/>
  <c r="AG69" i="7" s="1"/>
  <c r="AG36" i="7"/>
  <c r="AG67" i="7" s="1"/>
  <c r="AG34" i="7"/>
  <c r="AG65" i="7" s="1"/>
  <c r="AG32" i="7"/>
  <c r="AG63" i="7" s="1"/>
  <c r="AG30" i="7"/>
  <c r="AG61" i="7" s="1"/>
  <c r="AY61" i="7" s="1"/>
  <c r="AG28" i="7"/>
  <c r="AG59" i="7" s="1"/>
  <c r="AW49" i="7"/>
  <c r="AW80" i="7" s="1"/>
  <c r="AW47" i="7"/>
  <c r="AW78" i="7" s="1"/>
  <c r="AW45" i="7"/>
  <c r="AW76" i="7" s="1"/>
  <c r="AW43" i="7"/>
  <c r="AW74" i="7" s="1"/>
  <c r="AW41" i="7"/>
  <c r="AW72" i="7" s="1"/>
  <c r="AW39" i="7"/>
  <c r="AW70" i="7" s="1"/>
  <c r="AW37" i="7"/>
  <c r="AW68" i="7" s="1"/>
  <c r="AW35" i="7"/>
  <c r="AW66" i="7" s="1"/>
  <c r="AW33" i="7"/>
  <c r="AW64" i="7" s="1"/>
  <c r="AW31" i="7"/>
  <c r="AW62" i="7" s="1"/>
  <c r="AW29" i="7"/>
  <c r="AW60" i="7" s="1"/>
  <c r="AW50" i="7"/>
  <c r="AW81" i="7" s="1"/>
  <c r="AW48" i="7"/>
  <c r="AW79" i="7" s="1"/>
  <c r="AW46" i="7"/>
  <c r="AW77" i="7" s="1"/>
  <c r="AW44" i="7"/>
  <c r="AW75" i="7" s="1"/>
  <c r="AW42" i="7"/>
  <c r="AW73" i="7" s="1"/>
  <c r="AW40" i="7"/>
  <c r="AW71" i="7" s="1"/>
  <c r="AW38" i="7"/>
  <c r="AW69" i="7" s="1"/>
  <c r="AW36" i="7"/>
  <c r="AW67" i="7" s="1"/>
  <c r="AW34" i="7"/>
  <c r="AW65" i="7" s="1"/>
  <c r="AW32" i="7"/>
  <c r="AW63" i="7" s="1"/>
  <c r="AW30" i="7"/>
  <c r="AW61" i="7" s="1"/>
  <c r="AW28" i="7"/>
  <c r="AW59" i="7" s="1"/>
  <c r="BL19" i="7"/>
  <c r="BN19" i="7" s="1"/>
  <c r="AI25" i="7"/>
  <c r="AQ26" i="7"/>
  <c r="AQ57" i="7" s="1"/>
  <c r="AI27" i="7"/>
  <c r="AI58" i="7" s="1"/>
  <c r="AC28" i="7"/>
  <c r="AC59" i="7" s="1"/>
  <c r="AU28" i="7"/>
  <c r="AU59" i="7" s="1"/>
  <c r="AU30" i="7"/>
  <c r="AU61" i="7" s="1"/>
  <c r="AK33" i="7"/>
  <c r="AK64" i="7" s="1"/>
  <c r="AS38" i="7"/>
  <c r="AS69" i="7" s="1"/>
  <c r="AC44" i="7"/>
  <c r="AC75" i="7" s="1"/>
  <c r="AK49" i="7"/>
  <c r="AK80" i="7" s="1"/>
  <c r="BM19" i="6"/>
  <c r="AA50" i="7"/>
  <c r="AA81" i="7" s="1"/>
  <c r="AA48" i="7"/>
  <c r="AA79" i="7" s="1"/>
  <c r="AA46" i="7"/>
  <c r="AA77" i="7" s="1"/>
  <c r="AA44" i="7"/>
  <c r="AA75" i="7" s="1"/>
  <c r="AY75" i="7" s="1"/>
  <c r="AA42" i="7"/>
  <c r="AA73" i="7" s="1"/>
  <c r="AA40" i="7"/>
  <c r="AA71" i="7" s="1"/>
  <c r="AA38" i="7"/>
  <c r="AA69" i="7" s="1"/>
  <c r="AA36" i="7"/>
  <c r="AA67" i="7" s="1"/>
  <c r="AA34" i="7"/>
  <c r="AA65" i="7" s="1"/>
  <c r="AA49" i="7"/>
  <c r="AA80" i="7" s="1"/>
  <c r="AA47" i="7"/>
  <c r="AA78" i="7" s="1"/>
  <c r="AA45" i="7"/>
  <c r="AA76" i="7" s="1"/>
  <c r="AY76" i="7" s="1"/>
  <c r="AA43" i="7"/>
  <c r="AA74" i="7" s="1"/>
  <c r="AA41" i="7"/>
  <c r="AA72" i="7" s="1"/>
  <c r="AA39" i="7"/>
  <c r="AA70" i="7" s="1"/>
  <c r="AA37" i="7"/>
  <c r="AA68" i="7" s="1"/>
  <c r="AA35" i="7"/>
  <c r="AA66" i="7" s="1"/>
  <c r="AA33" i="7"/>
  <c r="AA64" i="7" s="1"/>
  <c r="AA31" i="7"/>
  <c r="AA62" i="7" s="1"/>
  <c r="BN12" i="7"/>
  <c r="AQ50" i="7"/>
  <c r="AQ81" i="7" s="1"/>
  <c r="AQ48" i="7"/>
  <c r="AQ79" i="7" s="1"/>
  <c r="AQ46" i="7"/>
  <c r="AQ77" i="7" s="1"/>
  <c r="AQ44" i="7"/>
  <c r="AQ75" i="7" s="1"/>
  <c r="AQ42" i="7"/>
  <c r="AQ73" i="7" s="1"/>
  <c r="AQ40" i="7"/>
  <c r="AQ71" i="7" s="1"/>
  <c r="AQ38" i="7"/>
  <c r="AQ69" i="7" s="1"/>
  <c r="AQ36" i="7"/>
  <c r="AQ67" i="7" s="1"/>
  <c r="AQ34" i="7"/>
  <c r="AQ65" i="7" s="1"/>
  <c r="AQ32" i="7"/>
  <c r="AQ63" i="7" s="1"/>
  <c r="AQ49" i="7"/>
  <c r="AQ80" i="7" s="1"/>
  <c r="AQ47" i="7"/>
  <c r="AQ78" i="7" s="1"/>
  <c r="AQ45" i="7"/>
  <c r="AQ76" i="7" s="1"/>
  <c r="AQ43" i="7"/>
  <c r="AQ74" i="7" s="1"/>
  <c r="AQ41" i="7"/>
  <c r="AQ72" i="7" s="1"/>
  <c r="AQ39" i="7"/>
  <c r="AQ70" i="7" s="1"/>
  <c r="AQ37" i="7"/>
  <c r="AQ68" i="7" s="1"/>
  <c r="AQ35" i="7"/>
  <c r="AQ66" i="7" s="1"/>
  <c r="AQ33" i="7"/>
  <c r="AQ64" i="7" s="1"/>
  <c r="AQ31" i="7"/>
  <c r="AQ62" i="7" s="1"/>
  <c r="AK25" i="7"/>
  <c r="AC26" i="7"/>
  <c r="AC57" i="7" s="1"/>
  <c r="AY57" i="7" s="1"/>
  <c r="AS26" i="7"/>
  <c r="AS57" i="7" s="1"/>
  <c r="AK27" i="7"/>
  <c r="AK58" i="7" s="1"/>
  <c r="AE28" i="7"/>
  <c r="AE59" i="7" s="1"/>
  <c r="AA29" i="7"/>
  <c r="AA60" i="7" s="1"/>
  <c r="AS29" i="7"/>
  <c r="AS60" i="7" s="1"/>
  <c r="AI31" i="7"/>
  <c r="AI62" i="7" s="1"/>
  <c r="AC34" i="7"/>
  <c r="AC65" i="7" s="1"/>
  <c r="AK39" i="7"/>
  <c r="AK70" i="7" s="1"/>
  <c r="AS44" i="7"/>
  <c r="AS75" i="7" s="1"/>
  <c r="AC50" i="7"/>
  <c r="AC81" i="7" s="1"/>
  <c r="AS56" i="6"/>
  <c r="AG56" i="6"/>
  <c r="AC56" i="6"/>
  <c r="BN6" i="6"/>
  <c r="AE49" i="6"/>
  <c r="AE80" i="6" s="1"/>
  <c r="AE47" i="6"/>
  <c r="AE78" i="6" s="1"/>
  <c r="AE45" i="6"/>
  <c r="AE76" i="6" s="1"/>
  <c r="AE43" i="6"/>
  <c r="AE74" i="6" s="1"/>
  <c r="AE41" i="6"/>
  <c r="AE72" i="6" s="1"/>
  <c r="AE39" i="6"/>
  <c r="AE70" i="6" s="1"/>
  <c r="AE37" i="6"/>
  <c r="AE68" i="6" s="1"/>
  <c r="AE35" i="6"/>
  <c r="AE66" i="6" s="1"/>
  <c r="AE33" i="6"/>
  <c r="AE64" i="6" s="1"/>
  <c r="AU49" i="6"/>
  <c r="AU80" i="6" s="1"/>
  <c r="AU47" i="6"/>
  <c r="AU78" i="6" s="1"/>
  <c r="AU45" i="6"/>
  <c r="AU76" i="6" s="1"/>
  <c r="AU43" i="6"/>
  <c r="AU74" i="6" s="1"/>
  <c r="AU41" i="6"/>
  <c r="AU72" i="6" s="1"/>
  <c r="AU39" i="6"/>
  <c r="AU70" i="6" s="1"/>
  <c r="AU37" i="6"/>
  <c r="AU68" i="6" s="1"/>
  <c r="AU35" i="6"/>
  <c r="AU66" i="6" s="1"/>
  <c r="AU33" i="6"/>
  <c r="AU64" i="6" s="1"/>
  <c r="AE34" i="6"/>
  <c r="AE65" i="6" s="1"/>
  <c r="AE42" i="6"/>
  <c r="AE73" i="6" s="1"/>
  <c r="AO50" i="6"/>
  <c r="AO81" i="6" s="1"/>
  <c r="AO48" i="6"/>
  <c r="AO79" i="6" s="1"/>
  <c r="AO46" i="6"/>
  <c r="AO77" i="6" s="1"/>
  <c r="AO44" i="6"/>
  <c r="AO75" i="6" s="1"/>
  <c r="AO42" i="6"/>
  <c r="AO73" i="6" s="1"/>
  <c r="AO40" i="6"/>
  <c r="AO71" i="6" s="1"/>
  <c r="AO38" i="6"/>
  <c r="AO69" i="6" s="1"/>
  <c r="AO36" i="6"/>
  <c r="AO67" i="6" s="1"/>
  <c r="AO34" i="6"/>
  <c r="AO65" i="6" s="1"/>
  <c r="AO32" i="6"/>
  <c r="AO63" i="6" s="1"/>
  <c r="AO49" i="6"/>
  <c r="AO80" i="6" s="1"/>
  <c r="AO47" i="6"/>
  <c r="AO78" i="6" s="1"/>
  <c r="AO45" i="6"/>
  <c r="AO76" i="6" s="1"/>
  <c r="AO43" i="6"/>
  <c r="AO74" i="6" s="1"/>
  <c r="AO41" i="6"/>
  <c r="AO72" i="6" s="1"/>
  <c r="AO39" i="6"/>
  <c r="AO70" i="6" s="1"/>
  <c r="AO37" i="6"/>
  <c r="AO68" i="6" s="1"/>
  <c r="AO35" i="6"/>
  <c r="AO66" i="6" s="1"/>
  <c r="BL18" i="6"/>
  <c r="AA56" i="6"/>
  <c r="AQ56" i="6"/>
  <c r="AK26" i="6"/>
  <c r="AK57" i="6" s="1"/>
  <c r="AE27" i="6"/>
  <c r="AE58" i="6" s="1"/>
  <c r="AO29" i="6"/>
  <c r="AO60" i="6" s="1"/>
  <c r="AO30" i="6"/>
  <c r="AO61" i="6" s="1"/>
  <c r="AK31" i="6"/>
  <c r="AK62" i="6" s="1"/>
  <c r="AQ32" i="6"/>
  <c r="AQ63" i="6" s="1"/>
  <c r="AG34" i="6"/>
  <c r="AG65" i="6" s="1"/>
  <c r="AM37" i="6"/>
  <c r="AM68" i="6" s="1"/>
  <c r="AU42" i="6"/>
  <c r="AU73" i="6" s="1"/>
  <c r="AE48" i="6"/>
  <c r="AE79" i="6" s="1"/>
  <c r="BM19" i="5"/>
  <c r="BN19" i="5" s="1"/>
  <c r="AI49" i="6"/>
  <c r="AI80" i="6" s="1"/>
  <c r="AI47" i="6"/>
  <c r="AI78" i="6" s="1"/>
  <c r="AI45" i="6"/>
  <c r="AI76" i="6" s="1"/>
  <c r="AI43" i="6"/>
  <c r="AI74" i="6" s="1"/>
  <c r="AI41" i="6"/>
  <c r="AI72" i="6" s="1"/>
  <c r="AI39" i="6"/>
  <c r="AI70" i="6" s="1"/>
  <c r="AI37" i="6"/>
  <c r="AI68" i="6" s="1"/>
  <c r="AI50" i="6"/>
  <c r="AI81" i="6" s="1"/>
  <c r="AI48" i="6"/>
  <c r="AI79" i="6" s="1"/>
  <c r="AI46" i="6"/>
  <c r="AI77" i="6" s="1"/>
  <c r="AI44" i="6"/>
  <c r="AI75" i="6" s="1"/>
  <c r="AI42" i="6"/>
  <c r="AI73" i="6" s="1"/>
  <c r="AI40" i="6"/>
  <c r="AI71" i="6" s="1"/>
  <c r="AI38" i="6"/>
  <c r="AI69" i="6" s="1"/>
  <c r="AI36" i="6"/>
  <c r="AI67" i="6" s="1"/>
  <c r="AI34" i="6"/>
  <c r="AI65" i="6" s="1"/>
  <c r="AI32" i="6"/>
  <c r="AI63" i="6" s="1"/>
  <c r="AI30" i="6"/>
  <c r="AI61" i="6" s="1"/>
  <c r="AI28" i="6"/>
  <c r="AI59" i="6" s="1"/>
  <c r="AI26" i="6"/>
  <c r="AI57" i="6" s="1"/>
  <c r="BM18" i="6"/>
  <c r="AM26" i="6"/>
  <c r="AM57" i="6" s="1"/>
  <c r="AM82" i="6" s="1"/>
  <c r="AG27" i="6"/>
  <c r="AG58" i="6" s="1"/>
  <c r="AA28" i="6"/>
  <c r="AA59" i="6" s="1"/>
  <c r="AU28" i="6"/>
  <c r="AU59" i="6" s="1"/>
  <c r="AU29" i="6"/>
  <c r="AU60" i="6" s="1"/>
  <c r="AQ30" i="6"/>
  <c r="AQ61" i="6" s="1"/>
  <c r="AM31" i="6"/>
  <c r="AM62" i="6" s="1"/>
  <c r="AU32" i="6"/>
  <c r="AU63" i="6" s="1"/>
  <c r="AQ34" i="6"/>
  <c r="AQ65" i="6" s="1"/>
  <c r="AE38" i="6"/>
  <c r="AE69" i="6" s="1"/>
  <c r="AM43" i="6"/>
  <c r="AM74" i="6" s="1"/>
  <c r="AU48" i="6"/>
  <c r="AU79" i="6" s="1"/>
  <c r="AK29" i="6"/>
  <c r="AK60" i="6" s="1"/>
  <c r="AC49" i="6"/>
  <c r="AC80" i="6" s="1"/>
  <c r="AC47" i="6"/>
  <c r="AC78" i="6" s="1"/>
  <c r="AC45" i="6"/>
  <c r="AC76" i="6" s="1"/>
  <c r="AC43" i="6"/>
  <c r="AC74" i="6" s="1"/>
  <c r="AC41" i="6"/>
  <c r="AC72" i="6" s="1"/>
  <c r="AC39" i="6"/>
  <c r="AC70" i="6" s="1"/>
  <c r="AC37" i="6"/>
  <c r="AC68" i="6" s="1"/>
  <c r="AC35" i="6"/>
  <c r="AC66" i="6" s="1"/>
  <c r="AC33" i="6"/>
  <c r="AC64" i="6" s="1"/>
  <c r="AC31" i="6"/>
  <c r="AC62" i="6" s="1"/>
  <c r="AC29" i="6"/>
  <c r="AC60" i="6" s="1"/>
  <c r="AC50" i="6"/>
  <c r="AC81" i="6" s="1"/>
  <c r="AC48" i="6"/>
  <c r="AC79" i="6" s="1"/>
  <c r="AC46" i="6"/>
  <c r="AC77" i="6" s="1"/>
  <c r="AC44" i="6"/>
  <c r="AC75" i="6" s="1"/>
  <c r="AC42" i="6"/>
  <c r="AC73" i="6" s="1"/>
  <c r="AC40" i="6"/>
  <c r="AC71" i="6" s="1"/>
  <c r="AC38" i="6"/>
  <c r="AC69" i="6" s="1"/>
  <c r="AC36" i="6"/>
  <c r="AC67" i="6" s="1"/>
  <c r="AC34" i="6"/>
  <c r="AC65" i="6" s="1"/>
  <c r="AC32" i="6"/>
  <c r="AC63" i="6" s="1"/>
  <c r="AS49" i="6"/>
  <c r="AS80" i="6" s="1"/>
  <c r="AS47" i="6"/>
  <c r="AS78" i="6" s="1"/>
  <c r="AS45" i="6"/>
  <c r="AS76" i="6" s="1"/>
  <c r="AS43" i="6"/>
  <c r="AS74" i="6" s="1"/>
  <c r="AS41" i="6"/>
  <c r="AS72" i="6" s="1"/>
  <c r="AS39" i="6"/>
  <c r="AS70" i="6" s="1"/>
  <c r="AS37" i="6"/>
  <c r="AS68" i="6" s="1"/>
  <c r="AS35" i="6"/>
  <c r="AS66" i="6" s="1"/>
  <c r="AS33" i="6"/>
  <c r="AS64" i="6" s="1"/>
  <c r="AS31" i="6"/>
  <c r="AS62" i="6" s="1"/>
  <c r="AS29" i="6"/>
  <c r="AS60" i="6" s="1"/>
  <c r="AS50" i="6"/>
  <c r="AS81" i="6" s="1"/>
  <c r="AS48" i="6"/>
  <c r="AS79" i="6" s="1"/>
  <c r="AS46" i="6"/>
  <c r="AS77" i="6" s="1"/>
  <c r="AS44" i="6"/>
  <c r="AS75" i="6" s="1"/>
  <c r="AS42" i="6"/>
  <c r="AS73" i="6" s="1"/>
  <c r="AS40" i="6"/>
  <c r="AS71" i="6" s="1"/>
  <c r="AS38" i="6"/>
  <c r="AS69" i="6" s="1"/>
  <c r="AS36" i="6"/>
  <c r="AS67" i="6" s="1"/>
  <c r="AS34" i="6"/>
  <c r="AS65" i="6" s="1"/>
  <c r="AS32" i="6"/>
  <c r="AS63" i="6" s="1"/>
  <c r="AE25" i="6"/>
  <c r="AU25" i="6"/>
  <c r="AO26" i="6"/>
  <c r="AO57" i="6" s="1"/>
  <c r="AI27" i="6"/>
  <c r="AI58" i="6" s="1"/>
  <c r="AC28" i="6"/>
  <c r="AC59" i="6" s="1"/>
  <c r="AW28" i="6"/>
  <c r="AW59" i="6" s="1"/>
  <c r="AW29" i="6"/>
  <c r="AW60" i="6" s="1"/>
  <c r="AS30" i="6"/>
  <c r="AS61" i="6" s="1"/>
  <c r="AO31" i="6"/>
  <c r="AO62" i="6" s="1"/>
  <c r="AW32" i="6"/>
  <c r="AW63" i="6" s="1"/>
  <c r="AU34" i="6"/>
  <c r="AU65" i="6" s="1"/>
  <c r="AY65" i="6" s="1"/>
  <c r="AU38" i="6"/>
  <c r="AU69" i="6" s="1"/>
  <c r="AE44" i="6"/>
  <c r="AE75" i="6" s="1"/>
  <c r="AU27" i="6"/>
  <c r="AU58" i="6" s="1"/>
  <c r="BN10" i="6"/>
  <c r="AM50" i="6"/>
  <c r="AM81" i="6" s="1"/>
  <c r="AM48" i="6"/>
  <c r="AM79" i="6" s="1"/>
  <c r="AM46" i="6"/>
  <c r="AM77" i="6" s="1"/>
  <c r="AM44" i="6"/>
  <c r="AM75" i="6" s="1"/>
  <c r="AM42" i="6"/>
  <c r="AM73" i="6" s="1"/>
  <c r="AM40" i="6"/>
  <c r="AM71" i="6" s="1"/>
  <c r="AM38" i="6"/>
  <c r="AM69" i="6" s="1"/>
  <c r="AM36" i="6"/>
  <c r="AM67" i="6" s="1"/>
  <c r="AM34" i="6"/>
  <c r="AM65" i="6" s="1"/>
  <c r="AM32" i="6"/>
  <c r="AM63" i="6" s="1"/>
  <c r="AW25" i="6"/>
  <c r="AE28" i="6"/>
  <c r="AE59" i="6" s="1"/>
  <c r="AE29" i="6"/>
  <c r="AE60" i="6" s="1"/>
  <c r="AA30" i="6"/>
  <c r="AA61" i="6" s="1"/>
  <c r="AU30" i="6"/>
  <c r="AU61" i="6" s="1"/>
  <c r="AU31" i="6"/>
  <c r="AU62" i="6" s="1"/>
  <c r="AI33" i="6"/>
  <c r="AI64" i="6" s="1"/>
  <c r="AM39" i="6"/>
  <c r="AM70" i="6" s="1"/>
  <c r="AU44" i="6"/>
  <c r="AU75" i="6" s="1"/>
  <c r="AE50" i="6"/>
  <c r="AE81" i="6" s="1"/>
  <c r="AU36" i="6"/>
  <c r="AU67" i="6" s="1"/>
  <c r="AG49" i="6"/>
  <c r="AG80" i="6" s="1"/>
  <c r="AG47" i="6"/>
  <c r="AG78" i="6" s="1"/>
  <c r="AG45" i="6"/>
  <c r="AG76" i="6" s="1"/>
  <c r="AG43" i="6"/>
  <c r="AG74" i="6" s="1"/>
  <c r="AG41" i="6"/>
  <c r="AG72" i="6" s="1"/>
  <c r="AG39" i="6"/>
  <c r="AG70" i="6" s="1"/>
  <c r="AG37" i="6"/>
  <c r="AG68" i="6" s="1"/>
  <c r="AG35" i="6"/>
  <c r="AG66" i="6" s="1"/>
  <c r="AG33" i="6"/>
  <c r="AG64" i="6" s="1"/>
  <c r="AG50" i="6"/>
  <c r="AG81" i="6" s="1"/>
  <c r="AG48" i="6"/>
  <c r="AG79" i="6" s="1"/>
  <c r="AG46" i="6"/>
  <c r="AG77" i="6" s="1"/>
  <c r="AG44" i="6"/>
  <c r="AG75" i="6" s="1"/>
  <c r="AG42" i="6"/>
  <c r="AG73" i="6" s="1"/>
  <c r="AG40" i="6"/>
  <c r="AG71" i="6" s="1"/>
  <c r="AG38" i="6"/>
  <c r="AG69" i="6" s="1"/>
  <c r="AG36" i="6"/>
  <c r="AG67" i="6" s="1"/>
  <c r="AW49" i="6"/>
  <c r="AW80" i="6" s="1"/>
  <c r="AW47" i="6"/>
  <c r="AW78" i="6" s="1"/>
  <c r="AW45" i="6"/>
  <c r="AW76" i="6" s="1"/>
  <c r="AW43" i="6"/>
  <c r="AW74" i="6" s="1"/>
  <c r="AW41" i="6"/>
  <c r="AW72" i="6" s="1"/>
  <c r="AW39" i="6"/>
  <c r="AW70" i="6" s="1"/>
  <c r="AW37" i="6"/>
  <c r="AW68" i="6" s="1"/>
  <c r="AW35" i="6"/>
  <c r="AW66" i="6" s="1"/>
  <c r="AW33" i="6"/>
  <c r="AW64" i="6" s="1"/>
  <c r="AW50" i="6"/>
  <c r="AW81" i="6" s="1"/>
  <c r="AW48" i="6"/>
  <c r="AW79" i="6" s="1"/>
  <c r="AW46" i="6"/>
  <c r="AW77" i="6" s="1"/>
  <c r="AW44" i="6"/>
  <c r="AW75" i="6" s="1"/>
  <c r="AW42" i="6"/>
  <c r="AW73" i="6" s="1"/>
  <c r="AW40" i="6"/>
  <c r="AW71" i="6" s="1"/>
  <c r="AW38" i="6"/>
  <c r="AW69" i="6" s="1"/>
  <c r="AW36" i="6"/>
  <c r="AW67" i="6" s="1"/>
  <c r="BL19" i="6"/>
  <c r="BN19" i="6" s="1"/>
  <c r="AI25" i="6"/>
  <c r="AS26" i="6"/>
  <c r="AS57" i="6" s="1"/>
  <c r="AM27" i="6"/>
  <c r="AM58" i="6" s="1"/>
  <c r="AG28" i="6"/>
  <c r="AG59" i="6" s="1"/>
  <c r="AG29" i="6"/>
  <c r="AG60" i="6" s="1"/>
  <c r="AC30" i="6"/>
  <c r="AC61" i="6" s="1"/>
  <c r="AW30" i="6"/>
  <c r="AW61" i="6" s="1"/>
  <c r="AW31" i="6"/>
  <c r="AW62" i="6" s="1"/>
  <c r="AM33" i="6"/>
  <c r="AM64" i="6" s="1"/>
  <c r="AI35" i="6"/>
  <c r="AI66" i="6" s="1"/>
  <c r="AE40" i="6"/>
  <c r="AE71" i="6" s="1"/>
  <c r="AM45" i="6"/>
  <c r="AM76" i="6" s="1"/>
  <c r="AU50" i="6"/>
  <c r="AU81" i="6" s="1"/>
  <c r="AK50" i="6"/>
  <c r="AK81" i="6" s="1"/>
  <c r="AK48" i="6"/>
  <c r="AK79" i="6" s="1"/>
  <c r="AK46" i="6"/>
  <c r="AK77" i="6" s="1"/>
  <c r="AK44" i="6"/>
  <c r="AK75" i="6" s="1"/>
  <c r="AK42" i="6"/>
  <c r="AK73" i="6" s="1"/>
  <c r="AK40" i="6"/>
  <c r="AK71" i="6" s="1"/>
  <c r="AK38" i="6"/>
  <c r="AK69" i="6" s="1"/>
  <c r="AK36" i="6"/>
  <c r="AK67" i="6" s="1"/>
  <c r="AK34" i="6"/>
  <c r="AK65" i="6" s="1"/>
  <c r="AK32" i="6"/>
  <c r="AK63" i="6" s="1"/>
  <c r="AK30" i="6"/>
  <c r="AK61" i="6" s="1"/>
  <c r="AK28" i="6"/>
  <c r="AK59" i="6" s="1"/>
  <c r="AK49" i="6"/>
  <c r="AK80" i="6" s="1"/>
  <c r="AK47" i="6"/>
  <c r="AK78" i="6" s="1"/>
  <c r="AK45" i="6"/>
  <c r="AK76" i="6" s="1"/>
  <c r="AK43" i="6"/>
  <c r="AK74" i="6" s="1"/>
  <c r="AK41" i="6"/>
  <c r="AK72" i="6" s="1"/>
  <c r="AK39" i="6"/>
  <c r="AK70" i="6" s="1"/>
  <c r="AK37" i="6"/>
  <c r="AK68" i="6" s="1"/>
  <c r="AK35" i="6"/>
  <c r="AK66" i="6" s="1"/>
  <c r="AK33" i="6"/>
  <c r="AK64" i="6" s="1"/>
  <c r="AO56" i="6"/>
  <c r="AO51" i="6"/>
  <c r="AA50" i="6"/>
  <c r="AA81" i="6" s="1"/>
  <c r="AA48" i="6"/>
  <c r="AA79" i="6" s="1"/>
  <c r="AA46" i="6"/>
  <c r="AA77" i="6" s="1"/>
  <c r="AA44" i="6"/>
  <c r="AA75" i="6" s="1"/>
  <c r="AA42" i="6"/>
  <c r="AA73" i="6" s="1"/>
  <c r="AA40" i="6"/>
  <c r="AA71" i="6" s="1"/>
  <c r="AA38" i="6"/>
  <c r="AA69" i="6" s="1"/>
  <c r="AA36" i="6"/>
  <c r="AA67" i="6" s="1"/>
  <c r="AY67" i="6" s="1"/>
  <c r="AA49" i="6"/>
  <c r="AA80" i="6" s="1"/>
  <c r="AY80" i="6" s="1"/>
  <c r="AA47" i="6"/>
  <c r="AA78" i="6" s="1"/>
  <c r="AA45" i="6"/>
  <c r="AA76" i="6" s="1"/>
  <c r="AA43" i="6"/>
  <c r="AA74" i="6" s="1"/>
  <c r="AA41" i="6"/>
  <c r="AA72" i="6" s="1"/>
  <c r="AA39" i="6"/>
  <c r="AA70" i="6" s="1"/>
  <c r="AA37" i="6"/>
  <c r="AA68" i="6" s="1"/>
  <c r="AA35" i="6"/>
  <c r="AA66" i="6" s="1"/>
  <c r="AY66" i="6" s="1"/>
  <c r="AA33" i="6"/>
  <c r="AA64" i="6" s="1"/>
  <c r="AY64" i="6" s="1"/>
  <c r="AA31" i="6"/>
  <c r="AA62" i="6" s="1"/>
  <c r="AA29" i="6"/>
  <c r="AA60" i="6" s="1"/>
  <c r="AA27" i="6"/>
  <c r="AA58" i="6" s="1"/>
  <c r="AQ50" i="6"/>
  <c r="AQ81" i="6" s="1"/>
  <c r="AQ48" i="6"/>
  <c r="AQ79" i="6" s="1"/>
  <c r="AQ46" i="6"/>
  <c r="AQ77" i="6" s="1"/>
  <c r="AQ44" i="6"/>
  <c r="AQ75" i="6" s="1"/>
  <c r="AQ42" i="6"/>
  <c r="AQ73" i="6" s="1"/>
  <c r="AQ40" i="6"/>
  <c r="AQ71" i="6" s="1"/>
  <c r="AQ38" i="6"/>
  <c r="AQ69" i="6" s="1"/>
  <c r="AQ36" i="6"/>
  <c r="AQ67" i="6" s="1"/>
  <c r="AQ49" i="6"/>
  <c r="AQ80" i="6" s="1"/>
  <c r="AQ47" i="6"/>
  <c r="AQ78" i="6" s="1"/>
  <c r="AQ45" i="6"/>
  <c r="AQ76" i="6" s="1"/>
  <c r="AQ43" i="6"/>
  <c r="AQ74" i="6" s="1"/>
  <c r="AQ41" i="6"/>
  <c r="AQ72" i="6" s="1"/>
  <c r="AQ39" i="6"/>
  <c r="AQ70" i="6" s="1"/>
  <c r="AQ37" i="6"/>
  <c r="AQ68" i="6" s="1"/>
  <c r="AQ35" i="6"/>
  <c r="AQ66" i="6" s="1"/>
  <c r="AQ33" i="6"/>
  <c r="AQ64" i="6" s="1"/>
  <c r="AQ31" i="6"/>
  <c r="AQ62" i="6" s="1"/>
  <c r="AQ29" i="6"/>
  <c r="AQ60" i="6" s="1"/>
  <c r="AQ27" i="6"/>
  <c r="AQ58" i="6" s="1"/>
  <c r="AK25" i="6"/>
  <c r="AC26" i="6"/>
  <c r="AC57" i="6" s="1"/>
  <c r="AY57" i="6" s="1"/>
  <c r="AU26" i="6"/>
  <c r="AU57" i="6" s="1"/>
  <c r="AO27" i="6"/>
  <c r="AO58" i="6" s="1"/>
  <c r="AM28" i="6"/>
  <c r="AM59" i="6" s="1"/>
  <c r="AI29" i="6"/>
  <c r="AI60" i="6" s="1"/>
  <c r="AE30" i="6"/>
  <c r="AE61" i="6" s="1"/>
  <c r="AE31" i="6"/>
  <c r="AE62" i="6" s="1"/>
  <c r="AA32" i="6"/>
  <c r="AA63" i="6" s="1"/>
  <c r="AO33" i="6"/>
  <c r="AO64" i="6" s="1"/>
  <c r="AM35" i="6"/>
  <c r="AM66" i="6" s="1"/>
  <c r="AU40" i="6"/>
  <c r="AU71" i="6" s="1"/>
  <c r="AE46" i="6"/>
  <c r="AE77" i="6" s="1"/>
  <c r="L9" i="2"/>
  <c r="N9" i="2"/>
  <c r="V9" i="2"/>
  <c r="AI49" i="5"/>
  <c r="AI80" i="5" s="1"/>
  <c r="AI47" i="5"/>
  <c r="AI78" i="5" s="1"/>
  <c r="AI45" i="5"/>
  <c r="AI76" i="5" s="1"/>
  <c r="AI43" i="5"/>
  <c r="AI74" i="5" s="1"/>
  <c r="AI41" i="5"/>
  <c r="AI72" i="5" s="1"/>
  <c r="AI39" i="5"/>
  <c r="AI70" i="5" s="1"/>
  <c r="AI37" i="5"/>
  <c r="AI68" i="5" s="1"/>
  <c r="AI35" i="5"/>
  <c r="AI66" i="5" s="1"/>
  <c r="AI33" i="5"/>
  <c r="AI64" i="5" s="1"/>
  <c r="AI31" i="5"/>
  <c r="AI62" i="5" s="1"/>
  <c r="AI50" i="5"/>
  <c r="AI81" i="5" s="1"/>
  <c r="AI48" i="5"/>
  <c r="AI79" i="5" s="1"/>
  <c r="AI46" i="5"/>
  <c r="AI77" i="5" s="1"/>
  <c r="AI44" i="5"/>
  <c r="AI75" i="5" s="1"/>
  <c r="AI42" i="5"/>
  <c r="AI73" i="5" s="1"/>
  <c r="AI40" i="5"/>
  <c r="AI71" i="5" s="1"/>
  <c r="AI38" i="5"/>
  <c r="AI69" i="5" s="1"/>
  <c r="AI36" i="5"/>
  <c r="AI67" i="5" s="1"/>
  <c r="AI34" i="5"/>
  <c r="AI65" i="5" s="1"/>
  <c r="AI32" i="5"/>
  <c r="AI63" i="5" s="1"/>
  <c r="AI30" i="5"/>
  <c r="AI61" i="5" s="1"/>
  <c r="AI28" i="5"/>
  <c r="AI59" i="5" s="1"/>
  <c r="AI26" i="5"/>
  <c r="AI57" i="5" s="1"/>
  <c r="AI27" i="5"/>
  <c r="AI58" i="5" s="1"/>
  <c r="AI25" i="5"/>
  <c r="AI29" i="5"/>
  <c r="AI60" i="5" s="1"/>
  <c r="AW49" i="5"/>
  <c r="AW80" i="5" s="1"/>
  <c r="AW47" i="5"/>
  <c r="AW78" i="5" s="1"/>
  <c r="AW45" i="5"/>
  <c r="AW76" i="5" s="1"/>
  <c r="AW43" i="5"/>
  <c r="AW74" i="5" s="1"/>
  <c r="AW41" i="5"/>
  <c r="AW72" i="5" s="1"/>
  <c r="AW39" i="5"/>
  <c r="AW70" i="5" s="1"/>
  <c r="AW37" i="5"/>
  <c r="AW68" i="5" s="1"/>
  <c r="AW35" i="5"/>
  <c r="AW66" i="5" s="1"/>
  <c r="AW33" i="5"/>
  <c r="AW64" i="5" s="1"/>
  <c r="AW31" i="5"/>
  <c r="AW62" i="5" s="1"/>
  <c r="AW29" i="5"/>
  <c r="AW60" i="5" s="1"/>
  <c r="AW50" i="5"/>
  <c r="AW81" i="5" s="1"/>
  <c r="AW48" i="5"/>
  <c r="AW79" i="5" s="1"/>
  <c r="AW46" i="5"/>
  <c r="AW77" i="5" s="1"/>
  <c r="AW44" i="5"/>
  <c r="AW75" i="5" s="1"/>
  <c r="AW42" i="5"/>
  <c r="AW73" i="5" s="1"/>
  <c r="AW40" i="5"/>
  <c r="AW71" i="5" s="1"/>
  <c r="AW38" i="5"/>
  <c r="AW69" i="5" s="1"/>
  <c r="AW36" i="5"/>
  <c r="AW67" i="5" s="1"/>
  <c r="AW34" i="5"/>
  <c r="AW65" i="5" s="1"/>
  <c r="AW32" i="5"/>
  <c r="AW63" i="5" s="1"/>
  <c r="AW30" i="5"/>
  <c r="AW61" i="5" s="1"/>
  <c r="AW28" i="5"/>
  <c r="AW59" i="5" s="1"/>
  <c r="AW27" i="5"/>
  <c r="AW58" i="5" s="1"/>
  <c r="AW26" i="5"/>
  <c r="AW57" i="5" s="1"/>
  <c r="AW25" i="5"/>
  <c r="BN17" i="5"/>
  <c r="R9" i="2"/>
  <c r="I10" i="4"/>
  <c r="J9" i="2"/>
  <c r="H10" i="4"/>
  <c r="AG49" i="5"/>
  <c r="AG80" i="5" s="1"/>
  <c r="AG47" i="5"/>
  <c r="AG78" i="5" s="1"/>
  <c r="AG45" i="5"/>
  <c r="AG76" i="5" s="1"/>
  <c r="AG43" i="5"/>
  <c r="AG74" i="5" s="1"/>
  <c r="AG41" i="5"/>
  <c r="AG72" i="5" s="1"/>
  <c r="AG39" i="5"/>
  <c r="AG70" i="5" s="1"/>
  <c r="AG37" i="5"/>
  <c r="AG68" i="5" s="1"/>
  <c r="AG35" i="5"/>
  <c r="AG66" i="5" s="1"/>
  <c r="AG33" i="5"/>
  <c r="AG64" i="5" s="1"/>
  <c r="AG31" i="5"/>
  <c r="AG62" i="5" s="1"/>
  <c r="AG50" i="5"/>
  <c r="AG81" i="5" s="1"/>
  <c r="AG48" i="5"/>
  <c r="AG79" i="5" s="1"/>
  <c r="AG46" i="5"/>
  <c r="AG77" i="5" s="1"/>
  <c r="AG44" i="5"/>
  <c r="AG75" i="5" s="1"/>
  <c r="AG42" i="5"/>
  <c r="AG73" i="5" s="1"/>
  <c r="AG40" i="5"/>
  <c r="AG71" i="5" s="1"/>
  <c r="AG38" i="5"/>
  <c r="AG69" i="5" s="1"/>
  <c r="AG36" i="5"/>
  <c r="AG67" i="5" s="1"/>
  <c r="AG34" i="5"/>
  <c r="AG65" i="5" s="1"/>
  <c r="AG32" i="5"/>
  <c r="AG63" i="5" s="1"/>
  <c r="AG30" i="5"/>
  <c r="AG61" i="5" s="1"/>
  <c r="AG27" i="5"/>
  <c r="AG58" i="5" s="1"/>
  <c r="AG29" i="5"/>
  <c r="AG60" i="5" s="1"/>
  <c r="AG25" i="5"/>
  <c r="K10" i="4"/>
  <c r="S10" i="4"/>
  <c r="BN9" i="5"/>
  <c r="AM56" i="5"/>
  <c r="AG28" i="5"/>
  <c r="AG59" i="5" s="1"/>
  <c r="L10" i="4"/>
  <c r="BN11" i="5"/>
  <c r="T4" i="4" s="1"/>
  <c r="AO50" i="5"/>
  <c r="AO81" i="5" s="1"/>
  <c r="AO48" i="5"/>
  <c r="AO79" i="5" s="1"/>
  <c r="AO46" i="5"/>
  <c r="AO77" i="5" s="1"/>
  <c r="AO44" i="5"/>
  <c r="AO75" i="5" s="1"/>
  <c r="AO42" i="5"/>
  <c r="AO73" i="5" s="1"/>
  <c r="AO40" i="5"/>
  <c r="AO71" i="5" s="1"/>
  <c r="AO38" i="5"/>
  <c r="AO69" i="5" s="1"/>
  <c r="AO36" i="5"/>
  <c r="AO67" i="5" s="1"/>
  <c r="AO34" i="5"/>
  <c r="AO65" i="5" s="1"/>
  <c r="AO32" i="5"/>
  <c r="AO63" i="5" s="1"/>
  <c r="AO30" i="5"/>
  <c r="AO61" i="5" s="1"/>
  <c r="AO49" i="5"/>
  <c r="AO80" i="5" s="1"/>
  <c r="AO47" i="5"/>
  <c r="AO78" i="5" s="1"/>
  <c r="AO45" i="5"/>
  <c r="AO76" i="5" s="1"/>
  <c r="AO43" i="5"/>
  <c r="AO74" i="5" s="1"/>
  <c r="AO41" i="5"/>
  <c r="AO72" i="5" s="1"/>
  <c r="AO39" i="5"/>
  <c r="AO70" i="5" s="1"/>
  <c r="AO37" i="5"/>
  <c r="AO68" i="5" s="1"/>
  <c r="AO35" i="5"/>
  <c r="AO66" i="5" s="1"/>
  <c r="AO33" i="5"/>
  <c r="AO64" i="5" s="1"/>
  <c r="AO31" i="5"/>
  <c r="AO62" i="5" s="1"/>
  <c r="BM18" i="5"/>
  <c r="AE25" i="5"/>
  <c r="AK27" i="5"/>
  <c r="AK58" i="5" s="1"/>
  <c r="AE28" i="5"/>
  <c r="AE59" i="5" s="1"/>
  <c r="AS30" i="5"/>
  <c r="AS61" i="5" s="1"/>
  <c r="AK33" i="5"/>
  <c r="AK64" i="5" s="1"/>
  <c r="AC36" i="5"/>
  <c r="AC67" i="5" s="1"/>
  <c r="AS38" i="5"/>
  <c r="AS69" i="5" s="1"/>
  <c r="AK41" i="5"/>
  <c r="AK72" i="5" s="1"/>
  <c r="AK49" i="5"/>
  <c r="AK80" i="5" s="1"/>
  <c r="AC49" i="5"/>
  <c r="AC80" i="5" s="1"/>
  <c r="AC47" i="5"/>
  <c r="AC78" i="5" s="1"/>
  <c r="AC45" i="5"/>
  <c r="AC76" i="5" s="1"/>
  <c r="AC43" i="5"/>
  <c r="AC74" i="5" s="1"/>
  <c r="AC41" i="5"/>
  <c r="AC72" i="5" s="1"/>
  <c r="AC39" i="5"/>
  <c r="AC70" i="5" s="1"/>
  <c r="AC37" i="5"/>
  <c r="AC68" i="5" s="1"/>
  <c r="AC35" i="5"/>
  <c r="AC66" i="5" s="1"/>
  <c r="AC33" i="5"/>
  <c r="AC64" i="5" s="1"/>
  <c r="AC31" i="5"/>
  <c r="AC62" i="5" s="1"/>
  <c r="AC29" i="5"/>
  <c r="AC60" i="5" s="1"/>
  <c r="AS49" i="5"/>
  <c r="AS80" i="5" s="1"/>
  <c r="AS47" i="5"/>
  <c r="AS78" i="5" s="1"/>
  <c r="AS45" i="5"/>
  <c r="AS76" i="5" s="1"/>
  <c r="AS43" i="5"/>
  <c r="AS74" i="5" s="1"/>
  <c r="AS41" i="5"/>
  <c r="AS72" i="5" s="1"/>
  <c r="AS39" i="5"/>
  <c r="AS70" i="5" s="1"/>
  <c r="AS37" i="5"/>
  <c r="AS68" i="5" s="1"/>
  <c r="AS35" i="5"/>
  <c r="AS66" i="5" s="1"/>
  <c r="AS33" i="5"/>
  <c r="AS64" i="5" s="1"/>
  <c r="AS31" i="5"/>
  <c r="AS62" i="5" s="1"/>
  <c r="AS29" i="5"/>
  <c r="AS60" i="5" s="1"/>
  <c r="AC26" i="5"/>
  <c r="AC57" i="5" s="1"/>
  <c r="AO27" i="5"/>
  <c r="AO58" i="5" s="1"/>
  <c r="AK28" i="5"/>
  <c r="AK59" i="5" s="1"/>
  <c r="AK29" i="5"/>
  <c r="AK60" i="5" s="1"/>
  <c r="AK31" i="5"/>
  <c r="AK62" i="5" s="1"/>
  <c r="AC34" i="5"/>
  <c r="AC65" i="5" s="1"/>
  <c r="AS36" i="5"/>
  <c r="AS67" i="5" s="1"/>
  <c r="AK39" i="5"/>
  <c r="AK70" i="5" s="1"/>
  <c r="AC42" i="5"/>
  <c r="AC73" i="5" s="1"/>
  <c r="AS44" i="5"/>
  <c r="AS75" i="5" s="1"/>
  <c r="AK47" i="5"/>
  <c r="AK78" i="5" s="1"/>
  <c r="AC50" i="5"/>
  <c r="AC81" i="5" s="1"/>
  <c r="AM50" i="5"/>
  <c r="AM81" i="5" s="1"/>
  <c r="AM48" i="5"/>
  <c r="AM79" i="5" s="1"/>
  <c r="AM46" i="5"/>
  <c r="AM77" i="5" s="1"/>
  <c r="AM44" i="5"/>
  <c r="AM75" i="5" s="1"/>
  <c r="AM42" i="5"/>
  <c r="AM73" i="5" s="1"/>
  <c r="AM40" i="5"/>
  <c r="AM71" i="5" s="1"/>
  <c r="AM38" i="5"/>
  <c r="AM69" i="5" s="1"/>
  <c r="AM36" i="5"/>
  <c r="AM67" i="5" s="1"/>
  <c r="AM34" i="5"/>
  <c r="AM65" i="5" s="1"/>
  <c r="AM32" i="5"/>
  <c r="AM63" i="5" s="1"/>
  <c r="AM30" i="5"/>
  <c r="AM61" i="5" s="1"/>
  <c r="AM28" i="5"/>
  <c r="AM59" i="5" s="1"/>
  <c r="AK25" i="5"/>
  <c r="AE26" i="5"/>
  <c r="AE57" i="5" s="1"/>
  <c r="AS27" i="5"/>
  <c r="AS58" i="5" s="1"/>
  <c r="AO28" i="5"/>
  <c r="AO59" i="5" s="1"/>
  <c r="AM29" i="5"/>
  <c r="AM60" i="5" s="1"/>
  <c r="AM31" i="5"/>
  <c r="AM62" i="5" s="1"/>
  <c r="AE34" i="5"/>
  <c r="AE65" i="5" s="1"/>
  <c r="AU36" i="5"/>
  <c r="AU67" i="5" s="1"/>
  <c r="AM39" i="5"/>
  <c r="AM70" i="5" s="1"/>
  <c r="AE42" i="5"/>
  <c r="AE73" i="5" s="1"/>
  <c r="AU44" i="5"/>
  <c r="AU75" i="5" s="1"/>
  <c r="AM47" i="5"/>
  <c r="AM78" i="5" s="1"/>
  <c r="AE50" i="5"/>
  <c r="AE81" i="5" s="1"/>
  <c r="AA50" i="5"/>
  <c r="AA81" i="5" s="1"/>
  <c r="AA48" i="5"/>
  <c r="AA79" i="5" s="1"/>
  <c r="AA46" i="5"/>
  <c r="AA77" i="5" s="1"/>
  <c r="AA44" i="5"/>
  <c r="AA75" i="5" s="1"/>
  <c r="AA42" i="5"/>
  <c r="AA73" i="5" s="1"/>
  <c r="AA40" i="5"/>
  <c r="AA71" i="5" s="1"/>
  <c r="AA38" i="5"/>
  <c r="AA69" i="5" s="1"/>
  <c r="AA36" i="5"/>
  <c r="AA67" i="5" s="1"/>
  <c r="AA34" i="5"/>
  <c r="AA65" i="5" s="1"/>
  <c r="AA32" i="5"/>
  <c r="AA63" i="5" s="1"/>
  <c r="AY63" i="5" s="1"/>
  <c r="AA30" i="5"/>
  <c r="AA61" i="5" s="1"/>
  <c r="AA49" i="5"/>
  <c r="AA80" i="5" s="1"/>
  <c r="AA47" i="5"/>
  <c r="AA78" i="5" s="1"/>
  <c r="AA45" i="5"/>
  <c r="AA76" i="5" s="1"/>
  <c r="AA43" i="5"/>
  <c r="AA74" i="5" s="1"/>
  <c r="AA41" i="5"/>
  <c r="AA72" i="5" s="1"/>
  <c r="AA39" i="5"/>
  <c r="AA70" i="5" s="1"/>
  <c r="AA37" i="5"/>
  <c r="AA68" i="5" s="1"/>
  <c r="AY68" i="5" s="1"/>
  <c r="AA35" i="5"/>
  <c r="AA66" i="5" s="1"/>
  <c r="AA33" i="5"/>
  <c r="AA64" i="5" s="1"/>
  <c r="AA31" i="5"/>
  <c r="AA62" i="5" s="1"/>
  <c r="AA29" i="5"/>
  <c r="AA60" i="5" s="1"/>
  <c r="AA27" i="5"/>
  <c r="AA58" i="5" s="1"/>
  <c r="AA25" i="5"/>
  <c r="BL18" i="5"/>
  <c r="AQ50" i="5"/>
  <c r="AQ81" i="5" s="1"/>
  <c r="AQ48" i="5"/>
  <c r="AQ79" i="5" s="1"/>
  <c r="AQ46" i="5"/>
  <c r="AQ77" i="5" s="1"/>
  <c r="AQ44" i="5"/>
  <c r="AQ75" i="5" s="1"/>
  <c r="AQ42" i="5"/>
  <c r="AQ73" i="5" s="1"/>
  <c r="AQ40" i="5"/>
  <c r="AQ71" i="5" s="1"/>
  <c r="AQ38" i="5"/>
  <c r="AQ69" i="5" s="1"/>
  <c r="AQ36" i="5"/>
  <c r="AQ67" i="5" s="1"/>
  <c r="AQ34" i="5"/>
  <c r="AQ65" i="5" s="1"/>
  <c r="AQ32" i="5"/>
  <c r="AQ63" i="5" s="1"/>
  <c r="AQ30" i="5"/>
  <c r="AQ61" i="5" s="1"/>
  <c r="AQ49" i="5"/>
  <c r="AQ80" i="5" s="1"/>
  <c r="AQ47" i="5"/>
  <c r="AQ78" i="5" s="1"/>
  <c r="AQ45" i="5"/>
  <c r="AQ76" i="5" s="1"/>
  <c r="AQ43" i="5"/>
  <c r="AQ74" i="5" s="1"/>
  <c r="AQ41" i="5"/>
  <c r="AQ72" i="5" s="1"/>
  <c r="AQ39" i="5"/>
  <c r="AQ70" i="5" s="1"/>
  <c r="AQ37" i="5"/>
  <c r="AQ68" i="5" s="1"/>
  <c r="AQ35" i="5"/>
  <c r="AQ66" i="5" s="1"/>
  <c r="AQ33" i="5"/>
  <c r="AQ64" i="5" s="1"/>
  <c r="AQ31" i="5"/>
  <c r="AQ62" i="5" s="1"/>
  <c r="AQ29" i="5"/>
  <c r="AQ60" i="5" s="1"/>
  <c r="AQ27" i="5"/>
  <c r="AQ58" i="5" s="1"/>
  <c r="AQ25" i="5"/>
  <c r="AO25" i="5"/>
  <c r="AE27" i="5"/>
  <c r="AE58" i="5" s="1"/>
  <c r="AS28" i="5"/>
  <c r="AS59" i="5" s="1"/>
  <c r="AC30" i="5"/>
  <c r="AC61" i="5" s="1"/>
  <c r="AE32" i="5"/>
  <c r="AE63" i="5" s="1"/>
  <c r="AU34" i="5"/>
  <c r="AU65" i="5" s="1"/>
  <c r="AM37" i="5"/>
  <c r="AM68" i="5" s="1"/>
  <c r="AE40" i="5"/>
  <c r="AE71" i="5" s="1"/>
  <c r="AU42" i="5"/>
  <c r="AU73" i="5" s="1"/>
  <c r="AM45" i="5"/>
  <c r="AM76" i="5" s="1"/>
  <c r="AE48" i="5"/>
  <c r="AE79" i="5" s="1"/>
  <c r="AU50" i="5"/>
  <c r="AU81" i="5" s="1"/>
  <c r="AK50" i="5"/>
  <c r="AK81" i="5" s="1"/>
  <c r="AK48" i="5"/>
  <c r="AK79" i="5" s="1"/>
  <c r="AK46" i="5"/>
  <c r="AK77" i="5" s="1"/>
  <c r="AK44" i="5"/>
  <c r="AK75" i="5" s="1"/>
  <c r="AK42" i="5"/>
  <c r="AK73" i="5" s="1"/>
  <c r="AK40" i="5"/>
  <c r="AK71" i="5" s="1"/>
  <c r="AK38" i="5"/>
  <c r="AK69" i="5" s="1"/>
  <c r="AK36" i="5"/>
  <c r="AK67" i="5" s="1"/>
  <c r="AK34" i="5"/>
  <c r="AK65" i="5" s="1"/>
  <c r="AK32" i="5"/>
  <c r="AK63" i="5" s="1"/>
  <c r="AK30" i="5"/>
  <c r="AK61" i="5" s="1"/>
  <c r="AS25" i="5"/>
  <c r="AM26" i="5"/>
  <c r="AM57" i="5" s="1"/>
  <c r="AA28" i="5"/>
  <c r="AA59" i="5" s="1"/>
  <c r="AY59" i="5" s="1"/>
  <c r="AS32" i="5"/>
  <c r="AS63" i="5" s="1"/>
  <c r="AK35" i="5"/>
  <c r="AK66" i="5" s="1"/>
  <c r="AC38" i="5"/>
  <c r="AC69" i="5" s="1"/>
  <c r="AS40" i="5"/>
  <c r="AS71" i="5" s="1"/>
  <c r="AK43" i="5"/>
  <c r="AK74" i="5" s="1"/>
  <c r="AC46" i="5"/>
  <c r="AC77" i="5" s="1"/>
  <c r="AS48" i="5"/>
  <c r="AS79" i="5" s="1"/>
  <c r="AE49" i="5"/>
  <c r="AE80" i="5" s="1"/>
  <c r="AE47" i="5"/>
  <c r="AE78" i="5" s="1"/>
  <c r="AE45" i="5"/>
  <c r="AE76" i="5" s="1"/>
  <c r="AE43" i="5"/>
  <c r="AE74" i="5" s="1"/>
  <c r="AE41" i="5"/>
  <c r="AE72" i="5" s="1"/>
  <c r="AE39" i="5"/>
  <c r="AE70" i="5" s="1"/>
  <c r="AE37" i="5"/>
  <c r="AE68" i="5" s="1"/>
  <c r="AE35" i="5"/>
  <c r="AE66" i="5" s="1"/>
  <c r="AE33" i="5"/>
  <c r="AE64" i="5" s="1"/>
  <c r="AE31" i="5"/>
  <c r="AE62" i="5" s="1"/>
  <c r="AE29" i="5"/>
  <c r="AE60" i="5" s="1"/>
  <c r="AU49" i="5"/>
  <c r="AU80" i="5" s="1"/>
  <c r="AU47" i="5"/>
  <c r="AU78" i="5" s="1"/>
  <c r="AU45" i="5"/>
  <c r="AU76" i="5" s="1"/>
  <c r="AU43" i="5"/>
  <c r="AU74" i="5" s="1"/>
  <c r="AU41" i="5"/>
  <c r="AU72" i="5" s="1"/>
  <c r="AU39" i="5"/>
  <c r="AU70" i="5" s="1"/>
  <c r="AU37" i="5"/>
  <c r="AU68" i="5" s="1"/>
  <c r="AU35" i="5"/>
  <c r="AU66" i="5" s="1"/>
  <c r="AU33" i="5"/>
  <c r="AU64" i="5" s="1"/>
  <c r="AU31" i="5"/>
  <c r="AU62" i="5" s="1"/>
  <c r="AU29" i="5"/>
  <c r="AU60" i="5" s="1"/>
  <c r="AC25" i="5"/>
  <c r="AU25" i="5"/>
  <c r="AO26" i="5"/>
  <c r="AO57" i="5" s="1"/>
  <c r="AC28" i="5"/>
  <c r="AC59" i="5" s="1"/>
  <c r="AU32" i="5"/>
  <c r="AU63" i="5" s="1"/>
  <c r="AM35" i="5"/>
  <c r="AM66" i="5" s="1"/>
  <c r="AE38" i="5"/>
  <c r="AE69" i="5" s="1"/>
  <c r="AU40" i="5"/>
  <c r="AU71" i="5" s="1"/>
  <c r="AM43" i="5"/>
  <c r="AM74" i="5" s="1"/>
  <c r="AE46" i="5"/>
  <c r="AE77" i="5" s="1"/>
  <c r="AU48" i="5"/>
  <c r="AU79" i="5" s="1"/>
  <c r="T8" i="4" l="1"/>
  <c r="AY57" i="5"/>
  <c r="AW51" i="7"/>
  <c r="AY77" i="7"/>
  <c r="AY64" i="7"/>
  <c r="AY80" i="7"/>
  <c r="AY79" i="7"/>
  <c r="AO51" i="7"/>
  <c r="AS82" i="7"/>
  <c r="AK56" i="7"/>
  <c r="AK82" i="7" s="1"/>
  <c r="AK51" i="7"/>
  <c r="AY66" i="7"/>
  <c r="AY65" i="7"/>
  <c r="AY81" i="7"/>
  <c r="AO82" i="7"/>
  <c r="AU51" i="7"/>
  <c r="AU56" i="7"/>
  <c r="AU82" i="7" s="1"/>
  <c r="AS51" i="7"/>
  <c r="AG51" i="7"/>
  <c r="AG56" i="7"/>
  <c r="AG82" i="7" s="1"/>
  <c r="AM82" i="7"/>
  <c r="AY68" i="7"/>
  <c r="AY67" i="7"/>
  <c r="AE51" i="7"/>
  <c r="AE56" i="7"/>
  <c r="AC82" i="7"/>
  <c r="AY70" i="7"/>
  <c r="AY69" i="7"/>
  <c r="AA51" i="7"/>
  <c r="AY59" i="7"/>
  <c r="AC51" i="7"/>
  <c r="AY62" i="7"/>
  <c r="AY60" i="7"/>
  <c r="AY72" i="7"/>
  <c r="AY71" i="7"/>
  <c r="AI51" i="7"/>
  <c r="AI56" i="7"/>
  <c r="AI82" i="7" s="1"/>
  <c r="AM51" i="7"/>
  <c r="AY78" i="7"/>
  <c r="AA82" i="7"/>
  <c r="AY74" i="7"/>
  <c r="AY73" i="7"/>
  <c r="AW82" i="7"/>
  <c r="AQ51" i="7"/>
  <c r="AY68" i="6"/>
  <c r="AY69" i="6"/>
  <c r="AO82" i="6"/>
  <c r="AW51" i="6"/>
  <c r="AW56" i="6"/>
  <c r="AW82" i="6" s="1"/>
  <c r="AU51" i="6"/>
  <c r="AU56" i="6"/>
  <c r="AU82" i="6" s="1"/>
  <c r="AG82" i="6"/>
  <c r="AM51" i="6"/>
  <c r="AY70" i="6"/>
  <c r="AY71" i="6"/>
  <c r="AE51" i="6"/>
  <c r="AE56" i="6"/>
  <c r="AE82" i="6" s="1"/>
  <c r="BN18" i="6"/>
  <c r="AG51" i="6"/>
  <c r="AY72" i="6"/>
  <c r="AY73" i="6"/>
  <c r="AI51" i="6"/>
  <c r="AI56" i="6"/>
  <c r="AI82" i="6" s="1"/>
  <c r="AQ82" i="6"/>
  <c r="AC51" i="6"/>
  <c r="AY58" i="6"/>
  <c r="AY74" i="6"/>
  <c r="AY75" i="6"/>
  <c r="AQ51" i="6"/>
  <c r="AY60" i="6"/>
  <c r="AY76" i="6"/>
  <c r="AY77" i="6"/>
  <c r="AA82" i="6"/>
  <c r="AY62" i="6"/>
  <c r="AY78" i="6"/>
  <c r="AY79" i="6"/>
  <c r="AY61" i="6"/>
  <c r="AA51" i="6"/>
  <c r="AS82" i="6"/>
  <c r="AO53" i="6"/>
  <c r="BP13" i="6"/>
  <c r="O7" i="3" s="1"/>
  <c r="AY63" i="6"/>
  <c r="AK56" i="6"/>
  <c r="AK82" i="6" s="1"/>
  <c r="AK51" i="6"/>
  <c r="AY81" i="6"/>
  <c r="AY59" i="6"/>
  <c r="AC82" i="6"/>
  <c r="AS51" i="6"/>
  <c r="AY66" i="5"/>
  <c r="AY61" i="5"/>
  <c r="AY77" i="5"/>
  <c r="U9" i="2"/>
  <c r="AC51" i="5"/>
  <c r="AC56" i="5"/>
  <c r="AC82" i="5" s="1"/>
  <c r="J4" i="2" s="1"/>
  <c r="AS51" i="5"/>
  <c r="AS56" i="5"/>
  <c r="AS82" i="5" s="1"/>
  <c r="R4" i="2" s="1"/>
  <c r="AQ51" i="5"/>
  <c r="AQ56" i="5"/>
  <c r="AQ82" i="5" s="1"/>
  <c r="Q4" i="2" s="1"/>
  <c r="AY70" i="5"/>
  <c r="AY65" i="5"/>
  <c r="AY81" i="5"/>
  <c r="AG51" i="5"/>
  <c r="AG56" i="5"/>
  <c r="AG82" i="5" s="1"/>
  <c r="L4" i="2" s="1"/>
  <c r="AW51" i="5"/>
  <c r="AW56" i="5"/>
  <c r="AW82" i="5" s="1"/>
  <c r="T4" i="2" s="1"/>
  <c r="AU51" i="5"/>
  <c r="AU56" i="5"/>
  <c r="AU82" i="5" s="1"/>
  <c r="S4" i="2" s="1"/>
  <c r="AO56" i="5"/>
  <c r="AO82" i="5" s="1"/>
  <c r="P4" i="2" s="1"/>
  <c r="AO51" i="5"/>
  <c r="AA51" i="5"/>
  <c r="AA56" i="5"/>
  <c r="AY72" i="5"/>
  <c r="AY67" i="5"/>
  <c r="AM51" i="5"/>
  <c r="AY79" i="5"/>
  <c r="AY58" i="5"/>
  <c r="AY74" i="5"/>
  <c r="AY69" i="5"/>
  <c r="AM82" i="5"/>
  <c r="O4" i="2" s="1"/>
  <c r="AY60" i="5"/>
  <c r="AY76" i="5"/>
  <c r="AY71" i="5"/>
  <c r="AI51" i="5"/>
  <c r="AI56" i="5"/>
  <c r="AI82" i="5" s="1"/>
  <c r="M4" i="2" s="1"/>
  <c r="AY62" i="5"/>
  <c r="AY78" i="5"/>
  <c r="AY73" i="5"/>
  <c r="AE51" i="5"/>
  <c r="AE56" i="5"/>
  <c r="AE82" i="5" s="1"/>
  <c r="K4" i="2" s="1"/>
  <c r="AY64" i="5"/>
  <c r="AY80" i="5"/>
  <c r="AY75" i="5"/>
  <c r="AK56" i="5"/>
  <c r="AK82" i="5" s="1"/>
  <c r="N4" i="2" s="1"/>
  <c r="AK51" i="5"/>
  <c r="BN18" i="5"/>
  <c r="T7" i="4" l="1"/>
  <c r="Q10" i="4"/>
  <c r="R10" i="4"/>
  <c r="T6" i="4"/>
  <c r="T10" i="4" s="1"/>
  <c r="AE82" i="7"/>
  <c r="AY56" i="7"/>
  <c r="AY82" i="7" s="1"/>
  <c r="AC1" i="7" s="1"/>
  <c r="AS53" i="7"/>
  <c r="BP15" i="7"/>
  <c r="Q8" i="3" s="1"/>
  <c r="AE53" i="7"/>
  <c r="BP8" i="7"/>
  <c r="J8" i="3" s="1"/>
  <c r="AU53" i="7"/>
  <c r="BP16" i="7"/>
  <c r="R8" i="3" s="1"/>
  <c r="AO53" i="7"/>
  <c r="BP13" i="7"/>
  <c r="O8" i="3" s="1"/>
  <c r="AM53" i="7"/>
  <c r="BP12" i="7"/>
  <c r="N8" i="3" s="1"/>
  <c r="AA53" i="7"/>
  <c r="BP6" i="7"/>
  <c r="H8" i="3" s="1"/>
  <c r="AQ53" i="7"/>
  <c r="BP14" i="7"/>
  <c r="P8" i="3" s="1"/>
  <c r="AI53" i="7"/>
  <c r="BP10" i="7"/>
  <c r="L8" i="3" s="1"/>
  <c r="AC53" i="7"/>
  <c r="BP7" i="7"/>
  <c r="I8" i="3" s="1"/>
  <c r="AG53" i="7"/>
  <c r="BP9" i="7"/>
  <c r="K8" i="3" s="1"/>
  <c r="AK53" i="7"/>
  <c r="BP11" i="7"/>
  <c r="M8" i="3" s="1"/>
  <c r="AW53" i="7"/>
  <c r="BP17" i="7"/>
  <c r="S8" i="3" s="1"/>
  <c r="AG53" i="6"/>
  <c r="BP9" i="6"/>
  <c r="K7" i="3" s="1"/>
  <c r="AU53" i="6"/>
  <c r="BP16" i="6"/>
  <c r="R7" i="3" s="1"/>
  <c r="AS53" i="6"/>
  <c r="BP15" i="6"/>
  <c r="Q7" i="3" s="1"/>
  <c r="AY56" i="6"/>
  <c r="AY82" i="6" s="1"/>
  <c r="AC1" i="6" s="1"/>
  <c r="AC53" i="6"/>
  <c r="BP7" i="6"/>
  <c r="I7" i="3" s="1"/>
  <c r="AE53" i="6"/>
  <c r="BP8" i="6"/>
  <c r="J7" i="3" s="1"/>
  <c r="AW53" i="6"/>
  <c r="BP17" i="6"/>
  <c r="S7" i="3" s="1"/>
  <c r="AA53" i="6"/>
  <c r="BP6" i="6"/>
  <c r="H7" i="3" s="1"/>
  <c r="AI53" i="6"/>
  <c r="BP10" i="6"/>
  <c r="L7" i="3" s="1"/>
  <c r="AK53" i="6"/>
  <c r="BP11" i="6"/>
  <c r="M7" i="3" s="1"/>
  <c r="AQ53" i="6"/>
  <c r="BP14" i="6"/>
  <c r="P7" i="3" s="1"/>
  <c r="AM53" i="6"/>
  <c r="BP12" i="6"/>
  <c r="N7" i="3" s="1"/>
  <c r="AY56" i="5"/>
  <c r="AY82" i="5" s="1"/>
  <c r="AC1" i="5" s="1"/>
  <c r="AA82" i="5"/>
  <c r="I4" i="2" s="1"/>
  <c r="AS53" i="5"/>
  <c r="BP15" i="5"/>
  <c r="AK53" i="5"/>
  <c r="BP11" i="5"/>
  <c r="AA53" i="5"/>
  <c r="BP6" i="5"/>
  <c r="AG53" i="5"/>
  <c r="BP9" i="5"/>
  <c r="AO53" i="5"/>
  <c r="BP13" i="5"/>
  <c r="AC53" i="5"/>
  <c r="BP7" i="5"/>
  <c r="AI53" i="5"/>
  <c r="BP10" i="5"/>
  <c r="BP12" i="5"/>
  <c r="AM53" i="5"/>
  <c r="AU53" i="5"/>
  <c r="BP16" i="5"/>
  <c r="AQ53" i="5"/>
  <c r="BP14" i="5"/>
  <c r="AE53" i="5"/>
  <c r="BP8" i="5"/>
  <c r="AW53" i="5"/>
  <c r="BP17" i="5"/>
  <c r="H6" i="3" l="1"/>
  <c r="P4" i="3"/>
  <c r="P6" i="3"/>
  <c r="I4" i="3"/>
  <c r="I6" i="3"/>
  <c r="R4" i="3"/>
  <c r="R6" i="3"/>
  <c r="O4" i="3"/>
  <c r="O6" i="3"/>
  <c r="Q4" i="3"/>
  <c r="Q6" i="3"/>
  <c r="M4" i="3"/>
  <c r="M6" i="3"/>
  <c r="S4" i="3"/>
  <c r="S6" i="3"/>
  <c r="K4" i="3"/>
  <c r="K6" i="3"/>
  <c r="N4" i="3"/>
  <c r="N6" i="3"/>
  <c r="J4" i="3"/>
  <c r="J6" i="3"/>
  <c r="L4" i="3"/>
  <c r="L6" i="3"/>
  <c r="BP18" i="7"/>
  <c r="X1" i="7" s="1"/>
  <c r="BP19" i="7"/>
  <c r="BP19" i="6"/>
  <c r="BP18" i="6"/>
  <c r="X1" i="6" s="1"/>
  <c r="BP19" i="5"/>
  <c r="BP18" i="5"/>
  <c r="X1" i="5" s="1"/>
  <c r="H4" i="3"/>
  <c r="U4" i="2"/>
  <c r="W4" i="2"/>
  <c r="X4" i="2" l="1"/>
  <c r="T4" i="3"/>
  <c r="U4" i="3" s="1"/>
  <c r="T9" i="3"/>
  <c r="U9" i="3" s="1"/>
  <c r="W9" i="2"/>
  <c r="X9" i="2"/>
  <c r="Q10" i="3" l="1"/>
  <c r="M10" i="3"/>
  <c r="S10" i="3"/>
  <c r="T7" i="3"/>
  <c r="U7" i="3" s="1"/>
  <c r="I10" i="3"/>
  <c r="J10" i="3"/>
  <c r="N10" i="3"/>
  <c r="K10" i="3"/>
  <c r="P10" i="3"/>
  <c r="T6" i="3"/>
  <c r="H10" i="3"/>
  <c r="R10" i="3"/>
  <c r="O10" i="3"/>
  <c r="T8" i="3"/>
  <c r="U8" i="3" s="1"/>
  <c r="L10" i="3"/>
  <c r="U6" i="3" l="1"/>
  <c r="U10" i="3" s="1"/>
  <c r="T10" i="3"/>
</calcChain>
</file>

<file path=xl/comments1.xml><?xml version="1.0" encoding="utf-8"?>
<comments xmlns="http://schemas.openxmlformats.org/spreadsheetml/2006/main">
  <authors>
    <author>Jung Kyusu</author>
  </authors>
  <commentList>
    <comment ref="BK6" authorId="0" shapeId="0">
      <text>
        <r>
          <rPr>
            <b/>
            <sz val="9"/>
            <color indexed="10"/>
            <rFont val="맑은 고딕"/>
            <family val="3"/>
            <charset val="129"/>
          </rPr>
          <t>굵은선 안에 입력</t>
        </r>
      </text>
    </comment>
  </commentList>
</comments>
</file>

<file path=xl/comments2.xml><?xml version="1.0" encoding="utf-8"?>
<comments xmlns="http://schemas.openxmlformats.org/spreadsheetml/2006/main">
  <authors>
    <author>Jung Kyusu</author>
  </authors>
  <commentList>
    <comment ref="BK6" authorId="0" shapeId="0">
      <text>
        <r>
          <rPr>
            <b/>
            <sz val="9"/>
            <color indexed="10"/>
            <rFont val="맑은 고딕"/>
            <family val="3"/>
            <charset val="129"/>
          </rPr>
          <t>굵은선 안에 입력</t>
        </r>
      </text>
    </comment>
  </commentList>
</comments>
</file>

<file path=xl/comments3.xml><?xml version="1.0" encoding="utf-8"?>
<comments xmlns="http://schemas.openxmlformats.org/spreadsheetml/2006/main">
  <authors>
    <author>Jung Kyusu</author>
  </authors>
  <commentList>
    <comment ref="BK6" authorId="0" shapeId="0">
      <text>
        <r>
          <rPr>
            <b/>
            <sz val="9"/>
            <color indexed="10"/>
            <rFont val="맑은 고딕"/>
            <family val="3"/>
            <charset val="129"/>
          </rPr>
          <t>굵은선 안에 입력</t>
        </r>
      </text>
    </comment>
  </commentList>
</comments>
</file>

<file path=xl/sharedStrings.xml><?xml version="1.0" encoding="utf-8"?>
<sst xmlns="http://schemas.openxmlformats.org/spreadsheetml/2006/main" count="743" uniqueCount="137">
  <si>
    <t>사원코드</t>
  </si>
  <si>
    <t>사원명</t>
  </si>
  <si>
    <t>입사일자</t>
  </si>
  <si>
    <t>부서</t>
  </si>
  <si>
    <t>직급</t>
  </si>
  <si>
    <t>17</t>
  </si>
  <si>
    <t>20000816</t>
  </si>
  <si>
    <t>전문위원</t>
  </si>
  <si>
    <t>전무</t>
    <phoneticPr fontId="3" type="noConversion"/>
  </si>
  <si>
    <t>52</t>
  </si>
  <si>
    <t>20020201</t>
  </si>
  <si>
    <t>이사</t>
    <phoneticPr fontId="3" type="noConversion"/>
  </si>
  <si>
    <t>65</t>
  </si>
  <si>
    <t>20020715</t>
  </si>
  <si>
    <t>DA2컨설팅팀</t>
  </si>
  <si>
    <t>상무</t>
    <phoneticPr fontId="3" type="noConversion"/>
  </si>
  <si>
    <t>데이터서비스팀</t>
  </si>
  <si>
    <t>(단위: 천원)</t>
    <phoneticPr fontId="3" type="noConversion"/>
  </si>
  <si>
    <t>번호</t>
    <phoneticPr fontId="3" type="noConversion"/>
  </si>
  <si>
    <t>퇴사일자</t>
    <phoneticPr fontId="3" type="noConversion"/>
  </si>
  <si>
    <t>원가직급</t>
    <phoneticPr fontId="3" type="noConversion"/>
  </si>
  <si>
    <t>계</t>
    <phoneticPr fontId="6" type="noConversion"/>
  </si>
  <si>
    <t>개인표준원가</t>
    <phoneticPr fontId="3" type="noConversion"/>
  </si>
  <si>
    <t>월 원가</t>
    <phoneticPr fontId="3" type="noConversion"/>
  </si>
  <si>
    <t>손익</t>
    <phoneticPr fontId="3" type="noConversion"/>
  </si>
  <si>
    <t>위원</t>
    <phoneticPr fontId="3" type="noConversion"/>
  </si>
  <si>
    <t>월매출계</t>
    <phoneticPr fontId="3" type="noConversion"/>
  </si>
  <si>
    <t>월인원수</t>
    <phoneticPr fontId="3" type="noConversion"/>
  </si>
  <si>
    <t>위원</t>
    <phoneticPr fontId="8" type="noConversion"/>
  </si>
  <si>
    <t>이사</t>
    <phoneticPr fontId="8" type="noConversion"/>
  </si>
  <si>
    <t>수석</t>
    <phoneticPr fontId="8" type="noConversion"/>
  </si>
  <si>
    <t>책임</t>
    <phoneticPr fontId="8" type="noConversion"/>
  </si>
  <si>
    <t>선임</t>
    <phoneticPr fontId="8" type="noConversion"/>
  </si>
  <si>
    <t>전임</t>
    <phoneticPr fontId="8" type="noConversion"/>
  </si>
  <si>
    <t>사원</t>
    <phoneticPr fontId="8" type="noConversion"/>
  </si>
  <si>
    <t>1월</t>
    <phoneticPr fontId="6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</si>
  <si>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</si>
  <si>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</si>
  <si>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</si>
  <si>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</si>
  <si>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</si>
  <si>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</si>
  <si>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</si>
  <si>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</si>
  <si>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</si>
  <si>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</si>
  <si>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</si>
  <si>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월평균</t>
    <phoneticPr fontId="6" type="noConversion"/>
  </si>
  <si>
    <t>사원번호</t>
    <phoneticPr fontId="12" type="noConversion"/>
  </si>
  <si>
    <t>이름</t>
    <phoneticPr fontId="12" type="noConversion"/>
  </si>
  <si>
    <t>원가투입율</t>
    <phoneticPr fontId="12" type="noConversion"/>
  </si>
  <si>
    <t>매출액</t>
    <phoneticPr fontId="12" type="noConversion"/>
  </si>
  <si>
    <t>입사일</t>
    <phoneticPr fontId="12" type="noConversion"/>
  </si>
  <si>
    <t>퇴사일</t>
    <phoneticPr fontId="12" type="noConversion"/>
  </si>
  <si>
    <t>구분</t>
    <phoneticPr fontId="12" type="noConversion"/>
  </si>
  <si>
    <t>근무일수</t>
    <phoneticPr fontId="12" type="noConversion"/>
  </si>
  <si>
    <t>투입일수</t>
    <phoneticPr fontId="12" type="noConversion"/>
  </si>
  <si>
    <t>투입율</t>
    <phoneticPr fontId="12" type="noConversion"/>
  </si>
  <si>
    <t>비고</t>
    <phoneticPr fontId="12" type="noConversion"/>
  </si>
  <si>
    <t>원가투입율</t>
  </si>
  <si>
    <t>오전</t>
    <phoneticPr fontId="3" type="noConversion"/>
  </si>
  <si>
    <t>오후</t>
    <phoneticPr fontId="3" type="noConversion"/>
  </si>
  <si>
    <t>신정</t>
  </si>
  <si>
    <t>설날</t>
  </si>
  <si>
    <t>삼일절</t>
    <phoneticPr fontId="12" type="noConversion"/>
  </si>
  <si>
    <t>근로자의날</t>
    <phoneticPr fontId="12" type="noConversion"/>
  </si>
  <si>
    <t>어린이날</t>
  </si>
  <si>
    <t>부처님오신날</t>
  </si>
  <si>
    <t>현충일</t>
  </si>
  <si>
    <t>광복절</t>
  </si>
  <si>
    <t>추석</t>
    <phoneticPr fontId="12" type="noConversion"/>
  </si>
  <si>
    <t>개천절</t>
  </si>
  <si>
    <t>한글날</t>
  </si>
  <si>
    <t>성탄절</t>
  </si>
  <si>
    <t>1년</t>
    <phoneticPr fontId="12" type="noConversion"/>
  </si>
  <si>
    <t xml:space="preserve">※ 작성방법 : </t>
    <phoneticPr fontId="12" type="noConversion"/>
  </si>
  <si>
    <t>일요일 및 공휴일</t>
    <phoneticPr fontId="12" type="noConversion"/>
  </si>
  <si>
    <t>반기</t>
    <phoneticPr fontId="12" type="noConversion"/>
  </si>
  <si>
    <r>
      <rPr>
        <sz val="10"/>
        <color theme="1"/>
        <rFont val="맑은 고딕"/>
        <family val="3"/>
        <charset val="129"/>
      </rPr>
      <t xml:space="preserve">① </t>
    </r>
    <r>
      <rPr>
        <sz val="10"/>
        <color theme="1"/>
        <rFont val="맑은 고딕"/>
        <family val="3"/>
        <charset val="129"/>
        <scheme val="minor"/>
      </rPr>
      <t>프로젝트 관련 사항은 알파벳으로 기재하고, 프로젝트 외에는 우측 4개로 기재해야 함</t>
    </r>
    <phoneticPr fontId="3" type="noConversion"/>
  </si>
  <si>
    <t>토요일</t>
    <phoneticPr fontId="12" type="noConversion"/>
  </si>
  <si>
    <r>
      <rPr>
        <sz val="10"/>
        <color theme="1"/>
        <rFont val="맑은 고딕"/>
        <family val="3"/>
        <charset val="129"/>
      </rPr>
      <t xml:space="preserve">② </t>
    </r>
    <r>
      <rPr>
        <sz val="10"/>
        <color theme="1"/>
        <rFont val="맑은 고딕"/>
        <family val="3"/>
        <charset val="129"/>
        <scheme val="minor"/>
      </rPr>
      <t>프로젝트 명에는</t>
    </r>
    <r>
      <rPr>
        <sz val="10"/>
        <color indexed="8"/>
        <rFont val="맑은 고딕"/>
        <family val="3"/>
        <charset val="129"/>
      </rPr>
      <t xml:space="preserve"> </t>
    </r>
    <r>
      <rPr>
        <b/>
        <sz val="10"/>
        <color indexed="8"/>
        <rFont val="맑은 고딕"/>
        <family val="3"/>
        <charset val="129"/>
      </rPr>
      <t>실제 프로젝트 관련 내용만 기재(투입, 선투입, 지원, 본사근무지만 프로젝트 관련 업무 수행 등)</t>
    </r>
    <phoneticPr fontId="12" type="noConversion"/>
  </si>
  <si>
    <r>
      <rPr>
        <b/>
        <sz val="10"/>
        <color rgb="FFFF0000"/>
        <rFont val="맑은 고딕"/>
        <family val="3"/>
        <charset val="129"/>
      </rPr>
      <t xml:space="preserve">③ </t>
    </r>
    <r>
      <rPr>
        <b/>
        <sz val="10"/>
        <color rgb="FFFF0000"/>
        <rFont val="맑은 고딕"/>
        <family val="3"/>
        <charset val="129"/>
        <scheme val="minor"/>
      </rPr>
      <t>알파벳은 일자별 오전/오후로 구분하여 기재해야 함</t>
    </r>
    <phoneticPr fontId="3" type="noConversion"/>
  </si>
  <si>
    <t>프로젝트 명 (투입율 산정 대상)</t>
    <phoneticPr fontId="12" type="noConversion"/>
  </si>
  <si>
    <t>M/M</t>
    <phoneticPr fontId="6" type="noConversion"/>
  </si>
  <si>
    <t>단가</t>
    <phoneticPr fontId="6" type="noConversion"/>
  </si>
  <si>
    <t>A</t>
    <phoneticPr fontId="12" type="noConversion"/>
  </si>
  <si>
    <t>B</t>
    <phoneticPr fontId="12" type="noConversion"/>
  </si>
  <si>
    <t>C</t>
    <phoneticPr fontId="12" type="noConversion"/>
  </si>
  <si>
    <t>D</t>
    <phoneticPr fontId="12" type="noConversion"/>
  </si>
  <si>
    <t>E</t>
    <phoneticPr fontId="12" type="noConversion"/>
  </si>
  <si>
    <t>F</t>
    <phoneticPr fontId="12" type="noConversion"/>
  </si>
  <si>
    <t>G</t>
    <phoneticPr fontId="12" type="noConversion"/>
  </si>
  <si>
    <t>H</t>
    <phoneticPr fontId="12" type="noConversion"/>
  </si>
  <si>
    <t>I</t>
    <phoneticPr fontId="12" type="noConversion"/>
  </si>
  <si>
    <t>J</t>
    <phoneticPr fontId="12" type="noConversion"/>
  </si>
  <si>
    <t>K</t>
    <phoneticPr fontId="12" type="noConversion"/>
  </si>
  <si>
    <t>L</t>
    <phoneticPr fontId="12" type="noConversion"/>
  </si>
  <si>
    <t>M</t>
    <phoneticPr fontId="12" type="noConversion"/>
  </si>
  <si>
    <t>N</t>
    <phoneticPr fontId="12" type="noConversion"/>
  </si>
  <si>
    <t>O</t>
    <phoneticPr fontId="12" type="noConversion"/>
  </si>
  <si>
    <t>P</t>
    <phoneticPr fontId="12" type="noConversion"/>
  </si>
  <si>
    <t>Q</t>
    <phoneticPr fontId="12" type="noConversion"/>
  </si>
  <si>
    <t>R</t>
    <phoneticPr fontId="12" type="noConversion"/>
  </si>
  <si>
    <t>S</t>
    <phoneticPr fontId="12" type="noConversion"/>
  </si>
  <si>
    <t>T</t>
    <phoneticPr fontId="12" type="noConversion"/>
  </si>
  <si>
    <t>U</t>
    <phoneticPr fontId="12" type="noConversion"/>
  </si>
  <si>
    <t>V</t>
    <phoneticPr fontId="12" type="noConversion"/>
  </si>
  <si>
    <t>W</t>
    <phoneticPr fontId="12" type="noConversion"/>
  </si>
  <si>
    <t>X</t>
    <phoneticPr fontId="12" type="noConversion"/>
  </si>
  <si>
    <t>Y</t>
    <phoneticPr fontId="12" type="noConversion"/>
  </si>
  <si>
    <t>Z</t>
    <phoneticPr fontId="12" type="noConversion"/>
  </si>
  <si>
    <t>총투입일수</t>
    <phoneticPr fontId="12" type="noConversion"/>
  </si>
  <si>
    <t>프로젝트외 (투입율 미산정 대상)</t>
    <phoneticPr fontId="12" type="noConversion"/>
  </si>
  <si>
    <t>무상투입일수</t>
    <phoneticPr fontId="12" type="noConversion"/>
  </si>
  <si>
    <t>본사</t>
    <phoneticPr fontId="3" type="noConversion"/>
  </si>
  <si>
    <t xml:space="preserve">프로젝트와 무관한 본사 근무, 제안서작업, 영업지원, 유지보수, 사내교육 강사, 스킨십데이 출근 등 </t>
    <phoneticPr fontId="3" type="noConversion"/>
  </si>
  <si>
    <t>유상투입일수</t>
    <phoneticPr fontId="12" type="noConversion"/>
  </si>
  <si>
    <t>교</t>
    <phoneticPr fontId="3" type="noConversion"/>
  </si>
  <si>
    <t xml:space="preserve">교육 수강, 자격증시험 </t>
  </si>
  <si>
    <t>정휴</t>
    <phoneticPr fontId="3" type="noConversion"/>
  </si>
  <si>
    <t>휴가(연차,창립기념일휴가, 스킨심데이 대체휴가 등 모든 종류 휴가 포함)</t>
  </si>
  <si>
    <t>계</t>
    <phoneticPr fontId="3" type="noConversion"/>
  </si>
  <si>
    <t>검진</t>
  </si>
  <si>
    <t>건강검진</t>
  </si>
  <si>
    <t>개인매출액</t>
    <phoneticPr fontId="12" type="noConversion"/>
  </si>
  <si>
    <t>test1</t>
    <phoneticPr fontId="12" type="noConversion"/>
  </si>
  <si>
    <t>test2</t>
    <phoneticPr fontId="12" type="noConversion"/>
  </si>
  <si>
    <t>test3</t>
    <phoneticPr fontId="12" type="noConversion"/>
  </si>
  <si>
    <t>test1</t>
    <phoneticPr fontId="3" type="noConversion"/>
  </si>
  <si>
    <t>test2</t>
    <phoneticPr fontId="3" type="noConversion"/>
  </si>
  <si>
    <t>test3</t>
    <phoneticPr fontId="3" type="noConversion"/>
  </si>
  <si>
    <t>A</t>
  </si>
  <si>
    <t>B</t>
  </si>
  <si>
    <t>C</t>
  </si>
  <si>
    <t>프로젝트1</t>
    <phoneticPr fontId="3" type="noConversion"/>
  </si>
  <si>
    <t>프로젝트2</t>
    <phoneticPr fontId="3" type="noConversion"/>
  </si>
  <si>
    <t>프로젝트3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</si>
</sst>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176" formatCode="0_);[Red]\(0\)"/>
    <numFmt numFmtId="177" formatCode="#,##0,"/>
    <numFmt numFmtId="178" formatCode="#&quot;월&quot;"/>
    <numFmt numFmtId="179" formatCode="mm&quot;월&quot;"/>
    <numFmt numFmtId="180" formatCode="_-* #,##0.0_-;\-* #,##0.0_-;_-* &quot;-&quot;_-;_-@_-"/>
    <numFmt numFmtId="181" formatCode="0.0%"/>
    <numFmt numFmtId="182" formatCode="#,##0,,"/>
  </numFmts>
  <fonts count="22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</font>
    <font>
      <b/>
      <sz val="15"/>
      <color theme="1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  <scheme val="minor"/>
    </font>
    <font>
      <b/>
      <sz val="9"/>
      <color indexed="10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</fills>
  <borders count="5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79">
    <xf numFmtId="0" fontId="0" fillId="0" borderId="0" xfId="0">
      <alignment vertical="center"/>
    </xf>
    <xf numFmtId="0" fontId="4" fillId="0" borderId="1" xfId="0" applyFont="1" applyBorder="1" applyAlignment="1" applyProtection="1">
      <alignment horizontal="left" vertical="center"/>
    </xf>
    <xf numFmtId="0" fontId="5" fillId="0" borderId="1" xfId="3" applyBorder="1" applyAlignment="1" applyProtection="1">
      <alignment horizontal="left" vertical="center"/>
    </xf>
    <xf numFmtId="0" fontId="4" fillId="0" borderId="0" xfId="0" applyFont="1" applyAlignment="1">
      <alignment vertical="center"/>
    </xf>
    <xf numFmtId="41" fontId="4" fillId="0" borderId="0" xfId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14" fontId="4" fillId="0" borderId="0" xfId="0" applyNumberFormat="1" applyFont="1" applyFill="1" applyBorder="1" applyAlignment="1" applyProtection="1">
      <alignment vertical="center"/>
    </xf>
    <xf numFmtId="177" fontId="4" fillId="0" borderId="0" xfId="1" applyNumberFormat="1" applyFont="1" applyAlignment="1">
      <alignment vertical="center"/>
    </xf>
    <xf numFmtId="177" fontId="4" fillId="0" borderId="0" xfId="0" applyNumberFormat="1" applyFont="1" applyAlignment="1">
      <alignment vertical="center"/>
    </xf>
    <xf numFmtId="41" fontId="2" fillId="3" borderId="2" xfId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14" fontId="2" fillId="3" borderId="2" xfId="0" applyNumberFormat="1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178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77" fontId="4" fillId="3" borderId="2" xfId="1" applyNumberFormat="1" applyFont="1" applyFill="1" applyBorder="1" applyAlignment="1">
      <alignment vertical="center"/>
    </xf>
    <xf numFmtId="177" fontId="4" fillId="3" borderId="2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41" fontId="4" fillId="0" borderId="2" xfId="1" applyFont="1" applyFill="1" applyBorder="1" applyAlignment="1" applyProtection="1">
      <alignment vertical="center"/>
    </xf>
    <xf numFmtId="0" fontId="5" fillId="0" borderId="2" xfId="3" applyNumberFormat="1" applyFill="1" applyBorder="1" applyAlignment="1" applyProtection="1">
      <alignment vertical="center"/>
    </xf>
    <xf numFmtId="14" fontId="4" fillId="0" borderId="2" xfId="0" applyNumberFormat="1" applyFont="1" applyFill="1" applyBorder="1" applyAlignment="1" applyProtection="1">
      <alignment vertical="center"/>
    </xf>
    <xf numFmtId="0" fontId="4" fillId="0" borderId="2" xfId="0" applyNumberFormat="1" applyFont="1" applyFill="1" applyBorder="1" applyAlignment="1" applyProtection="1">
      <alignment vertical="center"/>
    </xf>
    <xf numFmtId="177" fontId="4" fillId="0" borderId="2" xfId="1" applyNumberFormat="1" applyFont="1" applyBorder="1" applyAlignment="1">
      <alignment vertical="center"/>
    </xf>
    <xf numFmtId="177" fontId="4" fillId="0" borderId="2" xfId="0" applyNumberFormat="1" applyFont="1" applyBorder="1" applyAlignment="1">
      <alignment vertical="center"/>
    </xf>
    <xf numFmtId="177" fontId="4" fillId="0" borderId="2" xfId="1" applyNumberFormat="1" applyFont="1" applyFill="1" applyBorder="1" applyAlignment="1">
      <alignment vertical="center"/>
    </xf>
    <xf numFmtId="177" fontId="4" fillId="0" borderId="2" xfId="0" applyNumberFormat="1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49" fontId="4" fillId="0" borderId="2" xfId="0" applyNumberFormat="1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0" xfId="0" applyFont="1" applyFill="1" applyAlignment="1">
      <alignment vertical="center"/>
    </xf>
    <xf numFmtId="41" fontId="4" fillId="0" borderId="2" xfId="1" applyFont="1" applyBorder="1" applyAlignment="1">
      <alignment vertical="center"/>
    </xf>
    <xf numFmtId="9" fontId="4" fillId="0" borderId="0" xfId="2" applyFont="1" applyAlignment="1">
      <alignment vertical="center"/>
    </xf>
    <xf numFmtId="0" fontId="7" fillId="0" borderId="0" xfId="0" applyFont="1">
      <alignment vertical="center"/>
    </xf>
    <xf numFmtId="41" fontId="2" fillId="2" borderId="2" xfId="1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14" fontId="2" fillId="2" borderId="2" xfId="0" applyNumberFormat="1" applyFont="1" applyFill="1" applyBorder="1" applyAlignment="1" applyProtection="1">
      <alignment horizontal="center" vertical="center"/>
    </xf>
    <xf numFmtId="49" fontId="2" fillId="3" borderId="2" xfId="0" applyNumberFormat="1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9" fontId="4" fillId="0" borderId="2" xfId="0" applyNumberFormat="1" applyFont="1" applyBorder="1" applyAlignment="1">
      <alignment vertical="center"/>
    </xf>
    <xf numFmtId="49" fontId="4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>
      <alignment vertical="center"/>
    </xf>
    <xf numFmtId="176" fontId="2" fillId="2" borderId="2" xfId="1" applyNumberFormat="1" applyFont="1" applyFill="1" applyBorder="1" applyAlignment="1" applyProtection="1">
      <alignment horizontal="center" vertical="center"/>
    </xf>
    <xf numFmtId="9" fontId="4" fillId="0" borderId="0" xfId="0" quotePrefix="1" applyNumberFormat="1" applyFont="1" applyAlignment="1">
      <alignment vertical="center"/>
    </xf>
    <xf numFmtId="176" fontId="4" fillId="0" borderId="0" xfId="1" applyNumberFormat="1" applyFont="1" applyFill="1" applyBorder="1" applyAlignment="1" applyProtection="1">
      <alignment vertical="center"/>
    </xf>
    <xf numFmtId="0" fontId="9" fillId="4" borderId="0" xfId="0" applyNumberFormat="1" applyFont="1" applyFill="1" applyProtection="1">
      <alignment vertical="center"/>
    </xf>
    <xf numFmtId="0" fontId="10" fillId="4" borderId="0" xfId="0" applyFont="1" applyFill="1" applyProtection="1">
      <alignment vertical="center"/>
    </xf>
    <xf numFmtId="0" fontId="4" fillId="4" borderId="0" xfId="0" applyFont="1" applyFill="1" applyProtection="1">
      <alignment vertical="center"/>
    </xf>
    <xf numFmtId="0" fontId="4" fillId="0" borderId="0" xfId="0" applyFont="1" applyProtection="1">
      <alignment vertical="center"/>
    </xf>
    <xf numFmtId="0" fontId="11" fillId="6" borderId="2" xfId="0" applyFont="1" applyFill="1" applyBorder="1" applyAlignment="1" applyProtection="1">
      <alignment vertical="center"/>
    </xf>
    <xf numFmtId="0" fontId="11" fillId="6" borderId="2" xfId="0" applyFont="1" applyFill="1" applyBorder="1" applyAlignment="1" applyProtection="1">
      <alignment horizontal="center" vertical="center"/>
    </xf>
    <xf numFmtId="9" fontId="4" fillId="0" borderId="0" xfId="2" applyFont="1" applyProtection="1">
      <alignment vertical="center"/>
    </xf>
    <xf numFmtId="0" fontId="11" fillId="0" borderId="0" xfId="0" applyFont="1" applyFill="1" applyBorder="1" applyAlignment="1" applyProtection="1">
      <alignment horizontal="center" vertical="center"/>
    </xf>
    <xf numFmtId="0" fontId="11" fillId="4" borderId="3" xfId="0" applyFont="1" applyFill="1" applyBorder="1" applyAlignment="1" applyProtection="1">
      <alignment horizontal="center" vertical="center"/>
    </xf>
    <xf numFmtId="0" fontId="11" fillId="4" borderId="4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 wrapText="1"/>
    </xf>
    <xf numFmtId="0" fontId="4" fillId="6" borderId="7" xfId="0" applyFont="1" applyFill="1" applyBorder="1" applyAlignment="1" applyProtection="1">
      <alignment horizontal="center" vertical="center" shrinkToFit="1"/>
    </xf>
    <xf numFmtId="0" fontId="4" fillId="7" borderId="8" xfId="0" applyFont="1" applyFill="1" applyBorder="1" applyAlignment="1" applyProtection="1">
      <alignment horizontal="center" vertical="center" shrinkToFit="1"/>
    </xf>
    <xf numFmtId="179" fontId="11" fillId="4" borderId="3" xfId="0" applyNumberFormat="1" applyFont="1" applyFill="1" applyBorder="1" applyAlignment="1" applyProtection="1">
      <alignment horizontal="center" vertical="center"/>
    </xf>
    <xf numFmtId="0" fontId="4" fillId="0" borderId="10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2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3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4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5" xfId="0" applyNumberFormat="1" applyFont="1" applyFill="1" applyBorder="1" applyAlignment="1" applyProtection="1">
      <alignment horizontal="center" vertical="center" shrinkToFit="1"/>
      <protection locked="0"/>
    </xf>
    <xf numFmtId="0" fontId="4" fillId="8" borderId="4" xfId="0" applyFont="1" applyFill="1" applyBorder="1" applyProtection="1">
      <alignment vertical="center"/>
    </xf>
    <xf numFmtId="180" fontId="13" fillId="8" borderId="2" xfId="1" applyNumberFormat="1" applyFont="1" applyFill="1" applyBorder="1" applyAlignment="1" applyProtection="1">
      <alignment horizontal="right" vertical="center"/>
    </xf>
    <xf numFmtId="9" fontId="13" fillId="8" borderId="2" xfId="2" applyNumberFormat="1" applyFont="1" applyFill="1" applyBorder="1" applyAlignment="1" applyProtection="1">
      <alignment horizontal="right" vertical="center"/>
    </xf>
    <xf numFmtId="0" fontId="4" fillId="0" borderId="2" xfId="0" applyFont="1" applyBorder="1" applyProtection="1">
      <alignment vertical="center"/>
      <protection locked="0"/>
    </xf>
    <xf numFmtId="9" fontId="11" fillId="0" borderId="2" xfId="2" applyFont="1" applyBorder="1" applyProtection="1">
      <alignment vertical="center"/>
    </xf>
    <xf numFmtId="0" fontId="4" fillId="0" borderId="16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7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8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9" xfId="0" applyNumberFormat="1" applyFont="1" applyFill="1" applyBorder="1" applyAlignment="1" applyProtection="1">
      <alignment horizontal="center" vertical="center" shrinkToFit="1"/>
      <protection locked="0"/>
    </xf>
    <xf numFmtId="0" fontId="4" fillId="9" borderId="20" xfId="0" applyNumberFormat="1" applyFont="1" applyFill="1" applyBorder="1" applyAlignment="1" applyProtection="1">
      <alignment vertical="center" shrinkToFit="1"/>
    </xf>
    <xf numFmtId="0" fontId="4" fillId="9" borderId="21" xfId="0" applyNumberFormat="1" applyFont="1" applyFill="1" applyBorder="1" applyAlignment="1" applyProtection="1">
      <alignment vertical="center" shrinkToFit="1"/>
    </xf>
    <xf numFmtId="0" fontId="4" fillId="9" borderId="22" xfId="0" applyNumberFormat="1" applyFont="1" applyFill="1" applyBorder="1" applyAlignment="1" applyProtection="1">
      <alignment vertical="center" shrinkToFit="1"/>
    </xf>
    <xf numFmtId="0" fontId="4" fillId="0" borderId="18" xfId="0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center" vertical="center"/>
      <protection locked="0"/>
    </xf>
    <xf numFmtId="0" fontId="4" fillId="0" borderId="24" xfId="0" applyFont="1" applyBorder="1" applyAlignment="1" applyProtection="1">
      <alignment horizontal="center" vertical="center"/>
      <protection locked="0"/>
    </xf>
    <xf numFmtId="0" fontId="4" fillId="0" borderId="25" xfId="0" applyFont="1" applyBorder="1" applyAlignment="1" applyProtection="1">
      <alignment horizontal="center" vertical="center"/>
      <protection locked="0"/>
    </xf>
    <xf numFmtId="0" fontId="4" fillId="0" borderId="26" xfId="0" applyFont="1" applyBorder="1" applyAlignment="1" applyProtection="1">
      <alignment horizontal="center" vertical="center"/>
      <protection locked="0"/>
    </xf>
    <xf numFmtId="0" fontId="4" fillId="9" borderId="20" xfId="0" applyNumberFormat="1" applyFont="1" applyFill="1" applyBorder="1" applyAlignment="1" applyProtection="1">
      <alignment vertical="center" shrinkToFit="1"/>
      <protection locked="0"/>
    </xf>
    <xf numFmtId="0" fontId="4" fillId="9" borderId="22" xfId="0" applyNumberFormat="1" applyFont="1" applyFill="1" applyBorder="1" applyAlignment="1" applyProtection="1">
      <alignment vertical="center" shrinkToFit="1"/>
      <protection locked="0"/>
    </xf>
    <xf numFmtId="0" fontId="4" fillId="10" borderId="18" xfId="0" applyNumberFormat="1" applyFont="1" applyFill="1" applyBorder="1" applyAlignment="1" applyProtection="1">
      <alignment horizontal="center" vertical="center" shrinkToFit="1"/>
      <protection locked="0"/>
    </xf>
    <xf numFmtId="0" fontId="4" fillId="10" borderId="17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25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26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23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27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7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28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8" xfId="0" applyNumberFormat="1" applyFont="1" applyFill="1" applyBorder="1" applyAlignment="1" applyProtection="1">
      <alignment horizontal="center" vertical="center" wrapText="1" shrinkToFit="1"/>
      <protection locked="0"/>
    </xf>
    <xf numFmtId="0" fontId="4" fillId="0" borderId="17" xfId="0" applyNumberFormat="1" applyFont="1" applyFill="1" applyBorder="1" applyAlignment="1" applyProtection="1">
      <alignment horizontal="center" vertical="center" wrapText="1" shrinkToFit="1"/>
      <protection locked="0"/>
    </xf>
    <xf numFmtId="0" fontId="4" fillId="0" borderId="29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30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3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32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33" xfId="0" applyNumberFormat="1" applyFont="1" applyFill="1" applyBorder="1" applyAlignment="1" applyProtection="1">
      <alignment horizontal="center" vertical="center" shrinkToFit="1"/>
      <protection locked="0"/>
    </xf>
    <xf numFmtId="0" fontId="4" fillId="11" borderId="9" xfId="0" applyFont="1" applyFill="1" applyBorder="1" applyProtection="1">
      <alignment vertical="center"/>
    </xf>
    <xf numFmtId="0" fontId="11" fillId="12" borderId="9" xfId="0" applyFont="1" applyFill="1" applyBorder="1" applyProtection="1">
      <alignment vertical="center"/>
    </xf>
    <xf numFmtId="180" fontId="11" fillId="12" borderId="9" xfId="0" applyNumberFormat="1" applyFont="1" applyFill="1" applyBorder="1" applyProtection="1">
      <alignment vertical="center"/>
    </xf>
    <xf numFmtId="9" fontId="11" fillId="12" borderId="9" xfId="2" applyNumberFormat="1" applyFont="1" applyFill="1" applyBorder="1" applyProtection="1">
      <alignment vertical="center"/>
    </xf>
    <xf numFmtId="0" fontId="11" fillId="0" borderId="0" xfId="0" applyFont="1" applyProtection="1">
      <alignment vertical="center"/>
    </xf>
    <xf numFmtId="181" fontId="4" fillId="0" borderId="0" xfId="2" applyNumberFormat="1" applyFont="1" applyProtection="1">
      <alignment vertical="center"/>
    </xf>
    <xf numFmtId="0" fontId="4" fillId="13" borderId="2" xfId="0" applyFont="1" applyFill="1" applyBorder="1" applyProtection="1">
      <alignment vertical="center"/>
    </xf>
    <xf numFmtId="0" fontId="4" fillId="0" borderId="3" xfId="0" applyFont="1" applyBorder="1" applyProtection="1">
      <alignment vertical="center"/>
    </xf>
    <xf numFmtId="0" fontId="4" fillId="0" borderId="5" xfId="0" applyFont="1" applyBorder="1" applyProtection="1">
      <alignment vertical="center"/>
    </xf>
    <xf numFmtId="0" fontId="4" fillId="0" borderId="4" xfId="0" applyFont="1" applyBorder="1" applyProtection="1">
      <alignment vertical="center"/>
    </xf>
    <xf numFmtId="0" fontId="4" fillId="11" borderId="2" xfId="0" applyFont="1" applyFill="1" applyBorder="1" applyProtection="1">
      <alignment vertical="center"/>
    </xf>
    <xf numFmtId="180" fontId="11" fillId="12" borderId="9" xfId="1" applyNumberFormat="1" applyFont="1" applyFill="1" applyBorder="1" applyProtection="1">
      <alignment vertical="center"/>
    </xf>
    <xf numFmtId="0" fontId="4" fillId="14" borderId="2" xfId="0" applyFont="1" applyFill="1" applyBorder="1" applyProtection="1">
      <alignment vertical="center"/>
    </xf>
    <xf numFmtId="0" fontId="4" fillId="0" borderId="34" xfId="0" applyFont="1" applyBorder="1" applyProtection="1">
      <alignment vertical="center"/>
    </xf>
    <xf numFmtId="0" fontId="4" fillId="0" borderId="35" xfId="0" applyFont="1" applyBorder="1" applyProtection="1">
      <alignment vertical="center"/>
    </xf>
    <xf numFmtId="0" fontId="4" fillId="0" borderId="0" xfId="0" applyFont="1" applyBorder="1" applyProtection="1">
      <alignment vertical="center"/>
    </xf>
    <xf numFmtId="0" fontId="16" fillId="0" borderId="0" xfId="0" applyFont="1" applyProtection="1">
      <alignment vertical="center"/>
    </xf>
    <xf numFmtId="0" fontId="11" fillId="0" borderId="39" xfId="0" applyFont="1" applyBorder="1" applyAlignment="1" applyProtection="1">
      <alignment horizontal="center" vertical="center"/>
    </xf>
    <xf numFmtId="0" fontId="11" fillId="0" borderId="43" xfId="0" applyFont="1" applyBorder="1" applyAlignment="1" applyProtection="1">
      <alignment horizontal="center" vertical="center"/>
    </xf>
    <xf numFmtId="0" fontId="11" fillId="0" borderId="47" xfId="0" applyFont="1" applyBorder="1" applyAlignment="1" applyProtection="1">
      <alignment horizontal="center" vertical="center"/>
    </xf>
    <xf numFmtId="0" fontId="1" fillId="0" borderId="0" xfId="4">
      <alignment vertical="center"/>
    </xf>
    <xf numFmtId="0" fontId="19" fillId="0" borderId="40" xfId="0" applyFont="1" applyBorder="1" applyAlignment="1">
      <alignment vertical="center"/>
    </xf>
    <xf numFmtId="0" fontId="19" fillId="0" borderId="41" xfId="0" applyFont="1" applyBorder="1" applyAlignment="1">
      <alignment vertical="center" wrapText="1"/>
    </xf>
    <xf numFmtId="0" fontId="4" fillId="0" borderId="41" xfId="0" applyFont="1" applyBorder="1" applyProtection="1">
      <alignment vertical="center"/>
    </xf>
    <xf numFmtId="0" fontId="4" fillId="0" borderId="42" xfId="0" applyFont="1" applyBorder="1" applyProtection="1">
      <alignment vertical="center"/>
    </xf>
    <xf numFmtId="0" fontId="20" fillId="0" borderId="44" xfId="0" applyFont="1" applyBorder="1">
      <alignment vertical="center"/>
    </xf>
    <xf numFmtId="0" fontId="4" fillId="0" borderId="45" xfId="0" applyFont="1" applyBorder="1" applyProtection="1">
      <alignment vertical="center"/>
    </xf>
    <xf numFmtId="0" fontId="4" fillId="0" borderId="46" xfId="0" applyFont="1" applyBorder="1" applyProtection="1">
      <alignment vertical="center"/>
    </xf>
    <xf numFmtId="0" fontId="4" fillId="0" borderId="48" xfId="0" applyFont="1" applyBorder="1" applyProtection="1">
      <alignment vertical="center"/>
    </xf>
    <xf numFmtId="0" fontId="4" fillId="0" borderId="49" xfId="0" applyFont="1" applyBorder="1" applyProtection="1">
      <alignment vertical="center"/>
    </xf>
    <xf numFmtId="0" fontId="4" fillId="0" borderId="50" xfId="0" applyFont="1" applyBorder="1" applyProtection="1">
      <alignment vertical="center"/>
    </xf>
    <xf numFmtId="0" fontId="4" fillId="4" borderId="2" xfId="0" applyNumberFormat="1" applyFont="1" applyFill="1" applyBorder="1" applyAlignment="1" applyProtection="1">
      <alignment horizontal="center" vertical="center"/>
    </xf>
    <xf numFmtId="182" fontId="4" fillId="0" borderId="2" xfId="4" applyNumberFormat="1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177" fontId="1" fillId="0" borderId="2" xfId="4" applyNumberFormat="1" applyBorder="1" applyAlignment="1">
      <alignment horizontal="center" vertical="center"/>
    </xf>
    <xf numFmtId="0" fontId="18" fillId="4" borderId="2" xfId="4" applyFont="1" applyFill="1" applyBorder="1" applyAlignment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4" xfId="4" applyFont="1" applyBorder="1" applyAlignment="1">
      <alignment horizontal="center" vertical="center"/>
    </xf>
    <xf numFmtId="0" fontId="11" fillId="4" borderId="36" xfId="0" applyFont="1" applyFill="1" applyBorder="1" applyAlignment="1" applyProtection="1">
      <alignment horizontal="center" vertical="center"/>
    </xf>
    <xf numFmtId="0" fontId="11" fillId="4" borderId="37" xfId="0" applyFont="1" applyFill="1" applyBorder="1" applyAlignment="1" applyProtection="1">
      <alignment horizontal="center" vertical="center"/>
    </xf>
    <xf numFmtId="0" fontId="11" fillId="4" borderId="38" xfId="0" applyFont="1" applyFill="1" applyBorder="1" applyAlignment="1" applyProtection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4" fillId="0" borderId="9" xfId="4" applyFont="1" applyBorder="1" applyAlignment="1">
      <alignment horizontal="center" vertical="center"/>
    </xf>
    <xf numFmtId="0" fontId="4" fillId="0" borderId="48" xfId="0" applyFont="1" applyBorder="1" applyAlignment="1" applyProtection="1">
      <alignment vertical="center"/>
      <protection locked="0"/>
    </xf>
    <xf numFmtId="0" fontId="4" fillId="0" borderId="49" xfId="0" applyFont="1" applyBorder="1" applyAlignment="1" applyProtection="1">
      <alignment vertical="center"/>
      <protection locked="0"/>
    </xf>
    <xf numFmtId="0" fontId="4" fillId="0" borderId="50" xfId="0" applyFont="1" applyBorder="1" applyAlignment="1" applyProtection="1">
      <alignment vertical="center"/>
      <protection locked="0"/>
    </xf>
    <xf numFmtId="0" fontId="1" fillId="0" borderId="2" xfId="4" applyBorder="1" applyAlignment="1">
      <alignment horizontal="center" vertical="center"/>
    </xf>
    <xf numFmtId="177" fontId="1" fillId="0" borderId="2" xfId="1" applyNumberForma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0" fontId="11" fillId="0" borderId="4" xfId="4" applyFont="1" applyBorder="1" applyAlignment="1">
      <alignment horizontal="center" vertical="center"/>
    </xf>
    <xf numFmtId="0" fontId="4" fillId="0" borderId="44" xfId="0" applyFont="1" applyBorder="1" applyAlignment="1" applyProtection="1">
      <alignment vertical="center"/>
      <protection locked="0"/>
    </xf>
    <xf numFmtId="0" fontId="4" fillId="0" borderId="45" xfId="0" applyFont="1" applyBorder="1" applyAlignment="1" applyProtection="1">
      <alignment vertical="center"/>
      <protection locked="0"/>
    </xf>
    <xf numFmtId="0" fontId="4" fillId="0" borderId="46" xfId="0" applyFont="1" applyBorder="1" applyAlignment="1" applyProtection="1">
      <alignment vertical="center"/>
      <protection locked="0"/>
    </xf>
    <xf numFmtId="0" fontId="18" fillId="0" borderId="2" xfId="4" applyFont="1" applyBorder="1" applyAlignment="1">
      <alignment horizontal="center" vertical="center"/>
    </xf>
    <xf numFmtId="177" fontId="18" fillId="0" borderId="2" xfId="1" applyNumberFormat="1" applyFont="1" applyBorder="1" applyAlignment="1">
      <alignment horizontal="center" vertical="center"/>
    </xf>
    <xf numFmtId="177" fontId="1" fillId="0" borderId="2" xfId="1" applyNumberFormat="1" applyFont="1" applyBorder="1" applyAlignment="1">
      <alignment horizontal="center" vertical="center"/>
    </xf>
    <xf numFmtId="0" fontId="4" fillId="0" borderId="40" xfId="0" applyFont="1" applyBorder="1" applyAlignment="1" applyProtection="1">
      <alignment vertical="center"/>
      <protection locked="0"/>
    </xf>
    <xf numFmtId="0" fontId="4" fillId="0" borderId="41" xfId="0" applyFont="1" applyBorder="1" applyAlignment="1" applyProtection="1">
      <alignment vertical="center"/>
      <protection locked="0"/>
    </xf>
    <xf numFmtId="0" fontId="4" fillId="0" borderId="42" xfId="0" applyFont="1" applyBorder="1" applyAlignment="1" applyProtection="1">
      <alignment vertical="center"/>
      <protection locked="0"/>
    </xf>
    <xf numFmtId="0" fontId="11" fillId="4" borderId="6" xfId="0" applyFont="1" applyFill="1" applyBorder="1" applyAlignment="1" applyProtection="1">
      <alignment horizontal="center"/>
    </xf>
    <xf numFmtId="0" fontId="11" fillId="4" borderId="9" xfId="0" applyFont="1" applyFill="1" applyBorder="1" applyAlignment="1" applyProtection="1">
      <alignment horizontal="center"/>
    </xf>
    <xf numFmtId="0" fontId="11" fillId="4" borderId="2" xfId="4" applyFont="1" applyFill="1" applyBorder="1" applyAlignment="1">
      <alignment horizontal="center" vertical="center"/>
    </xf>
    <xf numFmtId="0" fontId="11" fillId="4" borderId="2" xfId="0" applyFont="1" applyFill="1" applyBorder="1" applyAlignment="1" applyProtection="1">
      <alignment horizontal="center" vertical="center"/>
    </xf>
    <xf numFmtId="0" fontId="11" fillId="4" borderId="6" xfId="0" applyFont="1" applyFill="1" applyBorder="1" applyAlignment="1" applyProtection="1">
      <alignment horizontal="center" wrapText="1"/>
    </xf>
    <xf numFmtId="0" fontId="11" fillId="4" borderId="9" xfId="0" applyFont="1" applyFill="1" applyBorder="1" applyAlignment="1" applyProtection="1">
      <alignment horizontal="center" wrapText="1"/>
    </xf>
    <xf numFmtId="0" fontId="11" fillId="6" borderId="2" xfId="0" applyFont="1" applyFill="1" applyBorder="1" applyAlignment="1" applyProtection="1">
      <alignment horizontal="center" vertical="center"/>
    </xf>
    <xf numFmtId="14" fontId="11" fillId="0" borderId="2" xfId="0" applyNumberFormat="1" applyFont="1" applyBorder="1" applyAlignment="1" applyProtection="1">
      <alignment horizontal="center" vertical="center"/>
      <protection locked="0"/>
    </xf>
    <xf numFmtId="9" fontId="11" fillId="0" borderId="2" xfId="0" applyNumberFormat="1" applyFont="1" applyBorder="1" applyAlignment="1" applyProtection="1">
      <alignment horizontal="center" vertical="center"/>
      <protection locked="0"/>
    </xf>
    <xf numFmtId="0" fontId="11" fillId="0" borderId="3" xfId="0" quotePrefix="1" applyFont="1" applyBorder="1" applyAlignment="1" applyProtection="1">
      <alignment horizontal="center" vertical="center"/>
      <protection locked="0"/>
    </xf>
    <xf numFmtId="0" fontId="11" fillId="0" borderId="4" xfId="0" quotePrefix="1" applyFont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 applyProtection="1">
      <alignment horizontal="center" vertical="center"/>
      <protection locked="0"/>
    </xf>
    <xf numFmtId="41" fontId="11" fillId="0" borderId="2" xfId="1" applyFont="1" applyBorder="1" applyAlignment="1" applyProtection="1">
      <alignment horizontal="center" vertical="center"/>
      <protection locked="0"/>
    </xf>
  </cellXfs>
  <cellStyles count="5">
    <cellStyle name="백분율" xfId="2" builtinId="5"/>
    <cellStyle name="쉼표 [0]" xfId="1" builtinId="6"/>
    <cellStyle name="표준" xfId="0" builtinId="0"/>
    <cellStyle name="표준 2" xfId="4"/>
    <cellStyle name="하이퍼링크" xfId="3" builtinId="8"/>
  </cellStyles>
  <dxfs count="18">
    <dxf>
      <fill>
        <patternFill>
          <bgColor theme="0" tint="-0.24994659260841701"/>
        </patternFill>
      </fill>
    </dxf>
    <dxf>
      <fill>
        <patternFill patternType="solid">
          <fgColor auto="1"/>
          <bgColor rgb="FFFFCCFF"/>
        </patternFill>
      </fill>
    </dxf>
    <dxf>
      <fill>
        <patternFill>
          <bgColor rgb="FFCCECFF"/>
        </patternFill>
      </fill>
    </dxf>
    <dxf>
      <fill>
        <patternFill>
          <bgColor rgb="FFFFCCFF"/>
        </patternFill>
      </fill>
    </dxf>
    <dxf>
      <fill>
        <patternFill>
          <bgColor theme="9" tint="0.79998168889431442"/>
        </patternFill>
      </fill>
    </dxf>
    <dxf>
      <fill>
        <patternFill>
          <bgColor rgb="FFCCECFF"/>
        </patternFill>
      </fill>
    </dxf>
    <dxf>
      <fill>
        <patternFill>
          <bgColor theme="0" tint="-0.24994659260841701"/>
        </patternFill>
      </fill>
    </dxf>
    <dxf>
      <fill>
        <patternFill patternType="solid">
          <fgColor auto="1"/>
          <bgColor rgb="FFFFCCFF"/>
        </patternFill>
      </fill>
    </dxf>
    <dxf>
      <fill>
        <patternFill>
          <bgColor rgb="FFCCECFF"/>
        </patternFill>
      </fill>
    </dxf>
    <dxf>
      <fill>
        <patternFill>
          <bgColor rgb="FFFFCCFF"/>
        </patternFill>
      </fill>
    </dxf>
    <dxf>
      <fill>
        <patternFill>
          <bgColor theme="9" tint="0.79998168889431442"/>
        </patternFill>
      </fill>
    </dxf>
    <dxf>
      <fill>
        <patternFill>
          <bgColor rgb="FFCCECFF"/>
        </patternFill>
      </fill>
    </dxf>
    <dxf>
      <fill>
        <patternFill>
          <bgColor theme="0" tint="-0.24994659260841701"/>
        </patternFill>
      </fill>
    </dxf>
    <dxf>
      <fill>
        <patternFill patternType="solid">
          <fgColor auto="1"/>
          <bgColor rgb="FFFFCCFF"/>
        </patternFill>
      </fill>
    </dxf>
    <dxf>
      <fill>
        <patternFill>
          <bgColor rgb="FFCCECFF"/>
        </patternFill>
      </fill>
    </dxf>
    <dxf>
      <fill>
        <patternFill>
          <bgColor rgb="FFFFCCFF"/>
        </patternFill>
      </fill>
    </dxf>
    <dxf>
      <fill>
        <patternFill>
          <bgColor theme="9" tint="0.79998168889431442"/>
        </patternFill>
      </fill>
    </dxf>
    <dxf>
      <fill>
        <patternFill>
          <bgColor rgb="FFCCEC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03.PJ&#53804;&#51077;&#44277;&#49688;\2019&#45380;\&#45796;&#50868;&#47196;&#46300;\8&#50900;\&#54532;&#47196;&#51229;&#53944;%20&#53804;&#51077;&#44277;&#49688;_&#54620;&#52397;&#54644;_20190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03.PJ&#53804;&#51077;&#44277;&#49688;\2021&#45380;\&#54532;&#47196;&#51229;&#53944;%20&#53804;&#51077;&#44277;&#49688;_2021&#45380;_&#53596;&#54540;&#47551;_&#51116;&#48176;&#5425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03.PJ&#53804;&#51077;&#44277;&#49688;\2019&#45380;\&#44060;&#48324;&#49552;&#51061;201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03.PJ&#53804;&#51077;&#44277;&#49688;\2020&#45380;\&#54532;&#47196;&#51229;&#53944;%20&#53804;&#51077;&#44277;&#49688;_2020&#45380;_&#53596;&#54540;&#4755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양식"/>
      <sheetName val="작성예"/>
      <sheetName val="설정"/>
      <sheetName val="기준"/>
      <sheetName val="근무일수계산"/>
    </sheetNames>
    <sheetDataSet>
      <sheetData sheetId="0" refreshError="1"/>
      <sheetData sheetId="1" refreshError="1"/>
      <sheetData sheetId="2">
        <row r="5">
          <cell r="F5">
            <v>43466</v>
          </cell>
          <cell r="G5" t="str">
            <v>신정</v>
          </cell>
        </row>
        <row r="6">
          <cell r="F6">
            <v>43525</v>
          </cell>
          <cell r="G6" t="str">
            <v>삼일절</v>
          </cell>
        </row>
        <row r="7">
          <cell r="F7">
            <v>43586</v>
          </cell>
          <cell r="G7" t="str">
            <v>근로자의날</v>
          </cell>
        </row>
        <row r="8">
          <cell r="F8">
            <v>43590</v>
          </cell>
          <cell r="G8" t="str">
            <v>어린이날</v>
          </cell>
        </row>
        <row r="9">
          <cell r="F9">
            <v>43622</v>
          </cell>
          <cell r="G9" t="str">
            <v>현충일</v>
          </cell>
        </row>
        <row r="10">
          <cell r="F10">
            <v>43692</v>
          </cell>
          <cell r="G10" t="str">
            <v>광복절</v>
          </cell>
        </row>
        <row r="11">
          <cell r="F11">
            <v>43741</v>
          </cell>
          <cell r="G11" t="str">
            <v>개천절</v>
          </cell>
        </row>
        <row r="12">
          <cell r="F12">
            <v>43747</v>
          </cell>
          <cell r="G12" t="str">
            <v>한글날</v>
          </cell>
        </row>
        <row r="13">
          <cell r="F13">
            <v>43824</v>
          </cell>
          <cell r="G13" t="str">
            <v>성탄절</v>
          </cell>
        </row>
        <row r="14">
          <cell r="F14">
            <v>43500</v>
          </cell>
          <cell r="G14" t="str">
            <v>설날</v>
          </cell>
        </row>
        <row r="15">
          <cell r="F15">
            <v>43501</v>
          </cell>
          <cell r="G15" t="str">
            <v>설날</v>
          </cell>
        </row>
        <row r="16">
          <cell r="F16">
            <v>43502</v>
          </cell>
          <cell r="G16" t="str">
            <v>설날</v>
          </cell>
        </row>
        <row r="17">
          <cell r="F17">
            <v>43591</v>
          </cell>
          <cell r="G17" t="str">
            <v>대체휴무</v>
          </cell>
        </row>
        <row r="18">
          <cell r="F18">
            <v>43720</v>
          </cell>
          <cell r="G18" t="str">
            <v>추석</v>
          </cell>
        </row>
        <row r="19">
          <cell r="F19">
            <v>43721</v>
          </cell>
          <cell r="G19" t="str">
            <v>추석</v>
          </cell>
        </row>
        <row r="20">
          <cell r="F20">
            <v>43722</v>
          </cell>
          <cell r="G20" t="str">
            <v>추석</v>
          </cell>
        </row>
        <row r="21">
          <cell r="F21">
            <v>43597</v>
          </cell>
          <cell r="G21" t="str">
            <v>석가탄신일</v>
          </cell>
        </row>
        <row r="22">
          <cell r="F22">
            <v>0</v>
          </cell>
          <cell r="G22">
            <v>0</v>
          </cell>
        </row>
        <row r="23">
          <cell r="F23">
            <v>0</v>
          </cell>
          <cell r="G23">
            <v>0</v>
          </cell>
        </row>
        <row r="24">
          <cell r="F24">
            <v>0</v>
          </cell>
          <cell r="G24">
            <v>0</v>
          </cell>
        </row>
        <row r="25">
          <cell r="F25">
            <v>0</v>
          </cell>
          <cell r="G25">
            <v>0</v>
          </cell>
        </row>
        <row r="26">
          <cell r="F26">
            <v>0</v>
          </cell>
          <cell r="G26">
            <v>0</v>
          </cell>
        </row>
        <row r="27">
          <cell r="F27">
            <v>0</v>
          </cell>
          <cell r="G27">
            <v>0</v>
          </cell>
        </row>
        <row r="28">
          <cell r="F28">
            <v>0</v>
          </cell>
          <cell r="G28">
            <v>0</v>
          </cell>
        </row>
        <row r="29">
          <cell r="F29">
            <v>0</v>
          </cell>
          <cell r="G29">
            <v>0</v>
          </cell>
        </row>
        <row r="30">
          <cell r="F30">
            <v>0</v>
          </cell>
          <cell r="G30">
            <v>0</v>
          </cell>
        </row>
        <row r="31">
          <cell r="F31">
            <v>0</v>
          </cell>
          <cell r="G31">
            <v>0</v>
          </cell>
        </row>
        <row r="32">
          <cell r="F32">
            <v>0</v>
          </cell>
          <cell r="G32">
            <v>0</v>
          </cell>
        </row>
        <row r="33">
          <cell r="F33">
            <v>0</v>
          </cell>
          <cell r="G33">
            <v>0</v>
          </cell>
        </row>
        <row r="34">
          <cell r="F34">
            <v>0</v>
          </cell>
          <cell r="G34">
            <v>0</v>
          </cell>
        </row>
      </sheetData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양식"/>
      <sheetName val="작성예"/>
      <sheetName val="근무일수계산"/>
      <sheetName val="기준"/>
      <sheetName val="설정"/>
    </sheetNames>
    <sheetDataSet>
      <sheetData sheetId="0"/>
      <sheetData sheetId="1"/>
      <sheetData sheetId="2">
        <row r="6">
          <cell r="BL6">
            <v>20</v>
          </cell>
        </row>
        <row r="7">
          <cell r="BL7">
            <v>18</v>
          </cell>
        </row>
        <row r="8">
          <cell r="BL8">
            <v>22</v>
          </cell>
        </row>
        <row r="9">
          <cell r="BL9">
            <v>22</v>
          </cell>
        </row>
        <row r="10">
          <cell r="BL10">
            <v>19</v>
          </cell>
        </row>
        <row r="11">
          <cell r="BL11">
            <v>22</v>
          </cell>
        </row>
        <row r="12">
          <cell r="BL12">
            <v>22</v>
          </cell>
        </row>
        <row r="13">
          <cell r="BL13">
            <v>22</v>
          </cell>
        </row>
        <row r="14">
          <cell r="BL14">
            <v>19</v>
          </cell>
        </row>
        <row r="15">
          <cell r="BL15">
            <v>21</v>
          </cell>
        </row>
        <row r="16">
          <cell r="BL16">
            <v>22</v>
          </cell>
        </row>
        <row r="17">
          <cell r="BL17">
            <v>23</v>
          </cell>
        </row>
      </sheetData>
      <sheetData sheetId="3">
        <row r="2">
          <cell r="B2">
            <v>2021</v>
          </cell>
        </row>
        <row r="3">
          <cell r="B3">
            <v>44197</v>
          </cell>
        </row>
      </sheetData>
      <sheetData sheetId="4">
        <row r="5">
          <cell r="F5">
            <v>44197</v>
          </cell>
          <cell r="G5" t="str">
            <v>신정</v>
          </cell>
        </row>
        <row r="6">
          <cell r="F6">
            <v>44256</v>
          </cell>
          <cell r="G6" t="str">
            <v>삼일절</v>
          </cell>
          <cell r="J6">
            <v>2</v>
          </cell>
        </row>
        <row r="7">
          <cell r="F7">
            <v>44317</v>
          </cell>
          <cell r="G7" t="str">
            <v>근로자의날</v>
          </cell>
          <cell r="J7">
            <v>3</v>
          </cell>
        </row>
        <row r="8">
          <cell r="F8">
            <v>44321</v>
          </cell>
          <cell r="G8" t="str">
            <v>어린이날</v>
          </cell>
          <cell r="J8">
            <v>4</v>
          </cell>
        </row>
        <row r="9">
          <cell r="F9">
            <v>44353</v>
          </cell>
          <cell r="G9" t="str">
            <v>현충일</v>
          </cell>
          <cell r="J9">
            <v>5</v>
          </cell>
        </row>
        <row r="10">
          <cell r="F10">
            <v>44423</v>
          </cell>
          <cell r="G10" t="str">
            <v>광복절</v>
          </cell>
          <cell r="J10">
            <v>6</v>
          </cell>
        </row>
        <row r="11">
          <cell r="F11">
            <v>44472</v>
          </cell>
          <cell r="G11" t="str">
            <v>개천절</v>
          </cell>
        </row>
        <row r="12">
          <cell r="F12">
            <v>44478</v>
          </cell>
          <cell r="G12" t="str">
            <v>한글날</v>
          </cell>
        </row>
        <row r="13">
          <cell r="F13">
            <v>44555</v>
          </cell>
          <cell r="G13" t="str">
            <v>성탄절</v>
          </cell>
        </row>
        <row r="14">
          <cell r="F14">
            <v>44335</v>
          </cell>
          <cell r="G14" t="str">
            <v>석가탄신일</v>
          </cell>
        </row>
        <row r="15">
          <cell r="F15">
            <v>44238</v>
          </cell>
          <cell r="G15" t="str">
            <v>설날</v>
          </cell>
        </row>
        <row r="16">
          <cell r="F16">
            <v>44239</v>
          </cell>
          <cell r="G16" t="str">
            <v>설날</v>
          </cell>
        </row>
        <row r="17">
          <cell r="F17">
            <v>44240</v>
          </cell>
          <cell r="G17" t="str">
            <v>설날</v>
          </cell>
        </row>
        <row r="18">
          <cell r="F18">
            <v>44459</v>
          </cell>
          <cell r="G18" t="str">
            <v>추석</v>
          </cell>
        </row>
        <row r="19">
          <cell r="F19">
            <v>44460</v>
          </cell>
          <cell r="G19" t="str">
            <v>추석</v>
          </cell>
        </row>
        <row r="20">
          <cell r="F20">
            <v>44461</v>
          </cell>
          <cell r="G20" t="str">
            <v>추석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명부"/>
      <sheetName val="양식"/>
      <sheetName val="Sheet1"/>
      <sheetName val="개인매출액"/>
      <sheetName val="원가투입율"/>
      <sheetName val="개별투입율"/>
      <sheetName val="17.박상용"/>
      <sheetName val="52.유혜숙"/>
      <sheetName val="65.김하정"/>
      <sheetName val="92.황종하"/>
      <sheetName val="93.이정수"/>
      <sheetName val="98.오창세"/>
      <sheetName val="95.안희진"/>
      <sheetName val="99.김병찬"/>
      <sheetName val="112.김성식"/>
      <sheetName val="118.임현아"/>
      <sheetName val="120.신승렬"/>
      <sheetName val="123.김홍규"/>
      <sheetName val="126.장경상"/>
      <sheetName val="127.임춘덕"/>
      <sheetName val="128.정규수"/>
      <sheetName val="132.최정현"/>
      <sheetName val="134.이영주"/>
      <sheetName val="135.이종인"/>
      <sheetName val="138.김자영"/>
      <sheetName val="140.김형연"/>
      <sheetName val="149.황진기"/>
      <sheetName val="150.이영민"/>
      <sheetName val="154.정진백"/>
      <sheetName val="161.주영준"/>
      <sheetName val="173.김정민"/>
      <sheetName val="174.윤현준"/>
      <sheetName val="178.전현식"/>
      <sheetName val="179.이석순"/>
      <sheetName val="195.위호규"/>
      <sheetName val="196.김중현"/>
      <sheetName val="197.강경완"/>
      <sheetName val="207.안근우"/>
      <sheetName val="208.윤소영"/>
      <sheetName val="209.최윤호"/>
      <sheetName val="215.서기덕"/>
      <sheetName val="218.한청해"/>
      <sheetName val="220.김영걸"/>
      <sheetName val="232.김도유"/>
      <sheetName val="236.남종철"/>
      <sheetName val="247.이상철"/>
      <sheetName val="252.서희원"/>
      <sheetName val="253.허상철"/>
      <sheetName val="254.윤선민"/>
      <sheetName val="258.조태건"/>
      <sheetName val="262.최상욱"/>
      <sheetName val="265.최진우"/>
      <sheetName val="267.남일원"/>
      <sheetName val="272.김주연"/>
      <sheetName val="273.고정현"/>
      <sheetName val="283.김옥기"/>
      <sheetName val="284.홍성진"/>
      <sheetName val="288.장대영"/>
      <sheetName val="290.박세진"/>
      <sheetName val="295.최준영"/>
      <sheetName val="292.이진욱"/>
      <sheetName val="296.변범진"/>
      <sheetName val="298.류진걸"/>
      <sheetName val="299.장준규"/>
      <sheetName val="301.김용연"/>
      <sheetName val="304.서학준"/>
      <sheetName val="311.임은경"/>
      <sheetName val="316.김지윤"/>
      <sheetName val="317.원정아"/>
      <sheetName val="318.최윤진"/>
      <sheetName val="319.차신암"/>
      <sheetName val="320.노준기"/>
      <sheetName val="324.박재현"/>
      <sheetName val="329.이은주"/>
      <sheetName val="332.황성연"/>
      <sheetName val="작성예"/>
      <sheetName val="설정"/>
      <sheetName val="기준"/>
      <sheetName val="근무일수계산"/>
      <sheetName val="333.김상민"/>
      <sheetName val="337.이승준"/>
      <sheetName val="338.김균도"/>
      <sheetName val="339.노길도"/>
      <sheetName val="347.김가양"/>
      <sheetName val="363.김성훈"/>
      <sheetName val="364.김시현"/>
      <sheetName val="365.서희경"/>
      <sheetName val="366.신동현"/>
      <sheetName val="367.신지혜"/>
      <sheetName val="368.안준형"/>
      <sheetName val="370.오윤정"/>
      <sheetName val="371.임석진"/>
      <sheetName val="372.임해리"/>
      <sheetName val="373.정영은"/>
      <sheetName val="374.최두희"/>
      <sheetName val="390.이지영"/>
      <sheetName val="Sheet8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5">
          <cell r="F5">
            <v>43466</v>
          </cell>
          <cell r="G5" t="str">
            <v>신정</v>
          </cell>
        </row>
        <row r="6">
          <cell r="F6">
            <v>43525</v>
          </cell>
          <cell r="G6" t="str">
            <v>삼일절</v>
          </cell>
          <cell r="J6">
            <v>2</v>
          </cell>
        </row>
        <row r="7">
          <cell r="F7">
            <v>43586</v>
          </cell>
          <cell r="G7" t="str">
            <v>근로자의날</v>
          </cell>
          <cell r="J7">
            <v>3</v>
          </cell>
        </row>
        <row r="8">
          <cell r="F8">
            <v>43590</v>
          </cell>
          <cell r="G8" t="str">
            <v>어린이날</v>
          </cell>
          <cell r="J8">
            <v>4</v>
          </cell>
        </row>
        <row r="9">
          <cell r="F9">
            <v>43622</v>
          </cell>
          <cell r="G9" t="str">
            <v>현충일</v>
          </cell>
          <cell r="J9">
            <v>5</v>
          </cell>
        </row>
        <row r="10">
          <cell r="F10">
            <v>43692</v>
          </cell>
          <cell r="G10" t="str">
            <v>광복절</v>
          </cell>
          <cell r="J10">
            <v>6</v>
          </cell>
        </row>
        <row r="11">
          <cell r="F11">
            <v>43741</v>
          </cell>
          <cell r="G11" t="str">
            <v>개천절</v>
          </cell>
        </row>
        <row r="12">
          <cell r="F12">
            <v>43747</v>
          </cell>
          <cell r="G12" t="str">
            <v>한글날</v>
          </cell>
        </row>
        <row r="13">
          <cell r="F13">
            <v>43824</v>
          </cell>
          <cell r="G13" t="str">
            <v>성탄절</v>
          </cell>
        </row>
        <row r="14">
          <cell r="F14">
            <v>43500</v>
          </cell>
          <cell r="G14" t="str">
            <v>설날</v>
          </cell>
          <cell r="J14" t="str">
            <v>정휴</v>
          </cell>
        </row>
        <row r="15">
          <cell r="F15">
            <v>43501</v>
          </cell>
          <cell r="G15" t="str">
            <v>설날</v>
          </cell>
          <cell r="J15" t="str">
            <v>프휴</v>
          </cell>
        </row>
        <row r="16">
          <cell r="F16">
            <v>43502</v>
          </cell>
          <cell r="G16" t="str">
            <v>설날</v>
          </cell>
          <cell r="J16" t="str">
            <v>교</v>
          </cell>
          <cell r="K16">
            <v>1</v>
          </cell>
        </row>
        <row r="17">
          <cell r="F17">
            <v>43591</v>
          </cell>
          <cell r="G17" t="str">
            <v>대체휴무</v>
          </cell>
          <cell r="J17" t="str">
            <v>제</v>
          </cell>
          <cell r="K17">
            <v>1</v>
          </cell>
        </row>
        <row r="18">
          <cell r="F18">
            <v>43720</v>
          </cell>
          <cell r="G18" t="str">
            <v>추석</v>
          </cell>
          <cell r="J18" t="str">
            <v>출</v>
          </cell>
          <cell r="K18">
            <v>0.5</v>
          </cell>
        </row>
        <row r="19">
          <cell r="F19">
            <v>43721</v>
          </cell>
          <cell r="G19" t="str">
            <v>추석</v>
          </cell>
          <cell r="J19" t="str">
            <v>반차</v>
          </cell>
          <cell r="K19">
            <v>0.5</v>
          </cell>
        </row>
        <row r="20">
          <cell r="F20">
            <v>43722</v>
          </cell>
          <cell r="G20" t="str">
            <v>추석</v>
          </cell>
        </row>
        <row r="21">
          <cell r="F21">
            <v>43597</v>
          </cell>
          <cell r="G21" t="str">
            <v>석가탄신일</v>
          </cell>
        </row>
      </sheetData>
      <sheetData sheetId="77">
        <row r="2">
          <cell r="B2">
            <v>2019</v>
          </cell>
        </row>
        <row r="3">
          <cell r="B3">
            <v>43466</v>
          </cell>
        </row>
      </sheetData>
      <sheetData sheetId="78">
        <row r="3">
          <cell r="A3" t="str">
            <v>구분</v>
          </cell>
          <cell r="B3">
            <v>1</v>
          </cell>
          <cell r="C3">
            <v>2</v>
          </cell>
          <cell r="D3">
            <v>3</v>
          </cell>
          <cell r="E3">
            <v>4</v>
          </cell>
          <cell r="F3">
            <v>5</v>
          </cell>
          <cell r="G3">
            <v>6</v>
          </cell>
          <cell r="H3">
            <v>7</v>
          </cell>
          <cell r="I3">
            <v>8</v>
          </cell>
          <cell r="J3">
            <v>9</v>
          </cell>
          <cell r="K3">
            <v>10</v>
          </cell>
          <cell r="L3">
            <v>11</v>
          </cell>
          <cell r="M3">
            <v>12</v>
          </cell>
          <cell r="N3">
            <v>13</v>
          </cell>
          <cell r="O3">
            <v>14</v>
          </cell>
          <cell r="P3">
            <v>15</v>
          </cell>
          <cell r="Q3">
            <v>16</v>
          </cell>
          <cell r="R3">
            <v>17</v>
          </cell>
          <cell r="S3">
            <v>18</v>
          </cell>
          <cell r="T3">
            <v>19</v>
          </cell>
          <cell r="U3">
            <v>20</v>
          </cell>
          <cell r="V3">
            <v>21</v>
          </cell>
          <cell r="W3">
            <v>22</v>
          </cell>
          <cell r="X3">
            <v>23</v>
          </cell>
          <cell r="Y3">
            <v>24</v>
          </cell>
          <cell r="Z3">
            <v>25</v>
          </cell>
          <cell r="AA3">
            <v>26</v>
          </cell>
          <cell r="AB3">
            <v>27</v>
          </cell>
          <cell r="AC3">
            <v>28</v>
          </cell>
          <cell r="AD3">
            <v>29</v>
          </cell>
          <cell r="AE3">
            <v>30</v>
          </cell>
          <cell r="AF3">
            <v>31</v>
          </cell>
        </row>
        <row r="4">
          <cell r="A4">
            <v>43466</v>
          </cell>
          <cell r="B4">
            <v>0</v>
          </cell>
          <cell r="C4">
            <v>1</v>
          </cell>
          <cell r="D4">
            <v>1</v>
          </cell>
          <cell r="E4">
            <v>1</v>
          </cell>
          <cell r="F4">
            <v>0</v>
          </cell>
          <cell r="G4">
            <v>0</v>
          </cell>
          <cell r="H4">
            <v>1</v>
          </cell>
          <cell r="I4">
            <v>1</v>
          </cell>
          <cell r="J4">
            <v>1</v>
          </cell>
          <cell r="K4">
            <v>1</v>
          </cell>
          <cell r="L4">
            <v>1</v>
          </cell>
          <cell r="M4">
            <v>0</v>
          </cell>
          <cell r="N4">
            <v>0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1</v>
          </cell>
          <cell r="T4">
            <v>0</v>
          </cell>
          <cell r="U4">
            <v>0</v>
          </cell>
          <cell r="V4">
            <v>1</v>
          </cell>
          <cell r="W4">
            <v>1</v>
          </cell>
          <cell r="X4">
            <v>1</v>
          </cell>
          <cell r="Y4">
            <v>1</v>
          </cell>
          <cell r="Z4">
            <v>1</v>
          </cell>
          <cell r="AA4">
            <v>0</v>
          </cell>
          <cell r="AB4">
            <v>0</v>
          </cell>
          <cell r="AC4">
            <v>1</v>
          </cell>
          <cell r="AD4">
            <v>1</v>
          </cell>
          <cell r="AE4">
            <v>1</v>
          </cell>
          <cell r="AF4">
            <v>1</v>
          </cell>
        </row>
        <row r="5">
          <cell r="A5">
            <v>43497</v>
          </cell>
          <cell r="B5">
            <v>1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1</v>
          </cell>
          <cell r="I5">
            <v>1</v>
          </cell>
          <cell r="J5">
            <v>0</v>
          </cell>
          <cell r="K5">
            <v>0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0</v>
          </cell>
          <cell r="R5">
            <v>0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0</v>
          </cell>
          <cell r="Y5">
            <v>0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0</v>
          </cell>
          <cell r="AE5">
            <v>0</v>
          </cell>
          <cell r="AF5">
            <v>0</v>
          </cell>
        </row>
        <row r="6">
          <cell r="A6">
            <v>43525</v>
          </cell>
          <cell r="B6">
            <v>0</v>
          </cell>
          <cell r="C6">
            <v>0</v>
          </cell>
          <cell r="D6">
            <v>0</v>
          </cell>
          <cell r="E6">
            <v>1</v>
          </cell>
          <cell r="F6">
            <v>1</v>
          </cell>
          <cell r="G6">
            <v>1</v>
          </cell>
          <cell r="H6">
            <v>1</v>
          </cell>
          <cell r="I6">
            <v>1</v>
          </cell>
          <cell r="J6">
            <v>0</v>
          </cell>
          <cell r="K6">
            <v>0</v>
          </cell>
          <cell r="L6">
            <v>1</v>
          </cell>
          <cell r="M6">
            <v>1</v>
          </cell>
          <cell r="N6">
            <v>1</v>
          </cell>
          <cell r="O6">
            <v>1</v>
          </cell>
          <cell r="P6">
            <v>1</v>
          </cell>
          <cell r="Q6">
            <v>0</v>
          </cell>
          <cell r="R6">
            <v>0</v>
          </cell>
          <cell r="S6">
            <v>1</v>
          </cell>
          <cell r="T6">
            <v>1</v>
          </cell>
          <cell r="U6">
            <v>1</v>
          </cell>
          <cell r="V6">
            <v>1</v>
          </cell>
          <cell r="W6">
            <v>1</v>
          </cell>
          <cell r="X6">
            <v>0</v>
          </cell>
          <cell r="Y6">
            <v>0</v>
          </cell>
          <cell r="Z6">
            <v>1</v>
          </cell>
          <cell r="AA6">
            <v>1</v>
          </cell>
          <cell r="AB6">
            <v>1</v>
          </cell>
          <cell r="AC6">
            <v>1</v>
          </cell>
          <cell r="AD6">
            <v>1</v>
          </cell>
          <cell r="AE6">
            <v>0</v>
          </cell>
          <cell r="AF6">
            <v>0</v>
          </cell>
        </row>
        <row r="7">
          <cell r="A7">
            <v>43556</v>
          </cell>
          <cell r="B7">
            <v>1</v>
          </cell>
          <cell r="C7">
            <v>1</v>
          </cell>
          <cell r="D7">
            <v>1</v>
          </cell>
          <cell r="E7">
            <v>1</v>
          </cell>
          <cell r="F7">
            <v>1</v>
          </cell>
          <cell r="G7">
            <v>0</v>
          </cell>
          <cell r="H7">
            <v>0</v>
          </cell>
          <cell r="I7">
            <v>1</v>
          </cell>
          <cell r="J7">
            <v>1</v>
          </cell>
          <cell r="K7">
            <v>1</v>
          </cell>
          <cell r="L7">
            <v>1</v>
          </cell>
          <cell r="M7">
            <v>1</v>
          </cell>
          <cell r="N7">
            <v>0</v>
          </cell>
          <cell r="O7">
            <v>0</v>
          </cell>
          <cell r="P7">
            <v>1</v>
          </cell>
          <cell r="Q7">
            <v>1</v>
          </cell>
          <cell r="R7">
            <v>1</v>
          </cell>
          <cell r="S7">
            <v>1</v>
          </cell>
          <cell r="T7">
            <v>1</v>
          </cell>
          <cell r="U7">
            <v>0</v>
          </cell>
          <cell r="V7">
            <v>0</v>
          </cell>
          <cell r="W7">
            <v>1</v>
          </cell>
          <cell r="X7">
            <v>1</v>
          </cell>
          <cell r="Y7">
            <v>1</v>
          </cell>
          <cell r="Z7">
            <v>1</v>
          </cell>
          <cell r="AA7">
            <v>1</v>
          </cell>
          <cell r="AB7">
            <v>0</v>
          </cell>
          <cell r="AC7">
            <v>0</v>
          </cell>
          <cell r="AD7">
            <v>1</v>
          </cell>
          <cell r="AE7">
            <v>1</v>
          </cell>
          <cell r="AF7">
            <v>0</v>
          </cell>
        </row>
        <row r="8">
          <cell r="A8">
            <v>43586</v>
          </cell>
          <cell r="B8">
            <v>0</v>
          </cell>
          <cell r="C8">
            <v>1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  <cell r="N8">
            <v>1</v>
          </cell>
          <cell r="O8">
            <v>1</v>
          </cell>
          <cell r="P8">
            <v>1</v>
          </cell>
          <cell r="Q8">
            <v>1</v>
          </cell>
          <cell r="R8">
            <v>1</v>
          </cell>
          <cell r="S8">
            <v>0</v>
          </cell>
          <cell r="T8">
            <v>0</v>
          </cell>
          <cell r="U8">
            <v>1</v>
          </cell>
          <cell r="V8">
            <v>1</v>
          </cell>
          <cell r="W8">
            <v>1</v>
          </cell>
          <cell r="X8">
            <v>1</v>
          </cell>
          <cell r="Y8">
            <v>1</v>
          </cell>
          <cell r="Z8">
            <v>0</v>
          </cell>
          <cell r="AA8">
            <v>0</v>
          </cell>
          <cell r="AB8">
            <v>1</v>
          </cell>
          <cell r="AC8">
            <v>1</v>
          </cell>
          <cell r="AD8">
            <v>1</v>
          </cell>
          <cell r="AE8">
            <v>1</v>
          </cell>
          <cell r="AF8">
            <v>1</v>
          </cell>
        </row>
        <row r="9">
          <cell r="A9">
            <v>43617</v>
          </cell>
          <cell r="B9">
            <v>0</v>
          </cell>
          <cell r="C9">
            <v>0</v>
          </cell>
          <cell r="D9">
            <v>1</v>
          </cell>
          <cell r="E9">
            <v>1</v>
          </cell>
          <cell r="F9">
            <v>1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1</v>
          </cell>
          <cell r="L9">
            <v>1</v>
          </cell>
          <cell r="M9">
            <v>1</v>
          </cell>
          <cell r="N9">
            <v>1</v>
          </cell>
          <cell r="O9">
            <v>1</v>
          </cell>
          <cell r="P9">
            <v>0</v>
          </cell>
          <cell r="Q9">
            <v>0</v>
          </cell>
          <cell r="R9">
            <v>1</v>
          </cell>
          <cell r="S9">
            <v>1</v>
          </cell>
          <cell r="T9">
            <v>1</v>
          </cell>
          <cell r="U9">
            <v>1</v>
          </cell>
          <cell r="V9">
            <v>1</v>
          </cell>
          <cell r="W9">
            <v>0</v>
          </cell>
          <cell r="X9">
            <v>0</v>
          </cell>
          <cell r="Y9">
            <v>1</v>
          </cell>
          <cell r="Z9">
            <v>1</v>
          </cell>
          <cell r="AA9">
            <v>1</v>
          </cell>
          <cell r="AB9">
            <v>1</v>
          </cell>
          <cell r="AC9">
            <v>1</v>
          </cell>
          <cell r="AD9">
            <v>0</v>
          </cell>
          <cell r="AE9">
            <v>0</v>
          </cell>
          <cell r="AF9">
            <v>0</v>
          </cell>
        </row>
        <row r="10">
          <cell r="A10">
            <v>43647</v>
          </cell>
          <cell r="B10">
            <v>1</v>
          </cell>
          <cell r="C10">
            <v>1</v>
          </cell>
          <cell r="D10">
            <v>1</v>
          </cell>
          <cell r="E10">
            <v>1</v>
          </cell>
          <cell r="F10">
            <v>1</v>
          </cell>
          <cell r="G10">
            <v>0</v>
          </cell>
          <cell r="H10">
            <v>0</v>
          </cell>
          <cell r="I10">
            <v>1</v>
          </cell>
          <cell r="J10">
            <v>1</v>
          </cell>
          <cell r="K10">
            <v>1</v>
          </cell>
          <cell r="L10">
            <v>1</v>
          </cell>
          <cell r="M10">
            <v>1</v>
          </cell>
          <cell r="N10">
            <v>0</v>
          </cell>
          <cell r="O10">
            <v>0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0</v>
          </cell>
          <cell r="V10">
            <v>0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0</v>
          </cell>
          <cell r="AC10">
            <v>0</v>
          </cell>
          <cell r="AD10">
            <v>1</v>
          </cell>
          <cell r="AE10">
            <v>1</v>
          </cell>
          <cell r="AF10">
            <v>1</v>
          </cell>
        </row>
        <row r="11">
          <cell r="A11">
            <v>43678</v>
          </cell>
          <cell r="B11">
            <v>1</v>
          </cell>
          <cell r="C11">
            <v>1</v>
          </cell>
          <cell r="D11">
            <v>0</v>
          </cell>
          <cell r="E11">
            <v>0</v>
          </cell>
          <cell r="F11">
            <v>1</v>
          </cell>
          <cell r="G11">
            <v>1</v>
          </cell>
          <cell r="H11">
            <v>1</v>
          </cell>
          <cell r="I11">
            <v>1</v>
          </cell>
          <cell r="J11">
            <v>1</v>
          </cell>
          <cell r="K11">
            <v>0</v>
          </cell>
          <cell r="L11">
            <v>0</v>
          </cell>
          <cell r="M11">
            <v>1</v>
          </cell>
          <cell r="N11">
            <v>1</v>
          </cell>
          <cell r="O11">
            <v>1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Y11">
            <v>0</v>
          </cell>
          <cell r="Z11">
            <v>0</v>
          </cell>
          <cell r="AA11">
            <v>1</v>
          </cell>
          <cell r="AB11">
            <v>1</v>
          </cell>
          <cell r="AC11">
            <v>1</v>
          </cell>
          <cell r="AD11">
            <v>1</v>
          </cell>
          <cell r="AE11">
            <v>1</v>
          </cell>
          <cell r="AF11">
            <v>0</v>
          </cell>
        </row>
        <row r="12">
          <cell r="A12">
            <v>43709</v>
          </cell>
          <cell r="B12">
            <v>0</v>
          </cell>
          <cell r="C12">
            <v>1</v>
          </cell>
          <cell r="D12">
            <v>1</v>
          </cell>
          <cell r="E12">
            <v>1</v>
          </cell>
          <cell r="F12">
            <v>1</v>
          </cell>
          <cell r="G12">
            <v>1</v>
          </cell>
          <cell r="H12">
            <v>0</v>
          </cell>
          <cell r="I12">
            <v>0</v>
          </cell>
          <cell r="J12">
            <v>1</v>
          </cell>
          <cell r="K12">
            <v>1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1</v>
          </cell>
          <cell r="V12">
            <v>0</v>
          </cell>
          <cell r="W12">
            <v>0</v>
          </cell>
          <cell r="X12">
            <v>1</v>
          </cell>
          <cell r="Y12">
            <v>1</v>
          </cell>
          <cell r="Z12">
            <v>1</v>
          </cell>
          <cell r="AA12">
            <v>1</v>
          </cell>
          <cell r="AB12">
            <v>1</v>
          </cell>
          <cell r="AC12">
            <v>0</v>
          </cell>
          <cell r="AD12">
            <v>0</v>
          </cell>
          <cell r="AE12">
            <v>1</v>
          </cell>
          <cell r="AF12">
            <v>0</v>
          </cell>
        </row>
        <row r="13">
          <cell r="A13">
            <v>43739</v>
          </cell>
          <cell r="B13">
            <v>1</v>
          </cell>
          <cell r="C13">
            <v>1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1</v>
          </cell>
          <cell r="I13">
            <v>1</v>
          </cell>
          <cell r="J13">
            <v>0</v>
          </cell>
          <cell r="K13">
            <v>1</v>
          </cell>
          <cell r="L13">
            <v>1</v>
          </cell>
          <cell r="M13">
            <v>0</v>
          </cell>
          <cell r="N13">
            <v>0</v>
          </cell>
          <cell r="O13">
            <v>1</v>
          </cell>
          <cell r="P13">
            <v>1</v>
          </cell>
          <cell r="Q13">
            <v>1</v>
          </cell>
          <cell r="R13">
            <v>1</v>
          </cell>
          <cell r="S13">
            <v>1</v>
          </cell>
          <cell r="T13">
            <v>0</v>
          </cell>
          <cell r="U13">
            <v>0</v>
          </cell>
          <cell r="V13">
            <v>1</v>
          </cell>
          <cell r="W13">
            <v>1</v>
          </cell>
          <cell r="X13">
            <v>1</v>
          </cell>
          <cell r="Y13">
            <v>1</v>
          </cell>
          <cell r="Z13">
            <v>1</v>
          </cell>
          <cell r="AA13">
            <v>0</v>
          </cell>
          <cell r="AB13">
            <v>0</v>
          </cell>
          <cell r="AC13">
            <v>1</v>
          </cell>
          <cell r="AD13">
            <v>1</v>
          </cell>
          <cell r="AE13">
            <v>1</v>
          </cell>
          <cell r="AF13">
            <v>1</v>
          </cell>
        </row>
        <row r="14">
          <cell r="A14">
            <v>43770</v>
          </cell>
          <cell r="B14">
            <v>1</v>
          </cell>
          <cell r="C14">
            <v>0</v>
          </cell>
          <cell r="D14">
            <v>0</v>
          </cell>
          <cell r="E14">
            <v>1</v>
          </cell>
          <cell r="F14">
            <v>1</v>
          </cell>
          <cell r="G14">
            <v>1</v>
          </cell>
          <cell r="H14">
            <v>1</v>
          </cell>
          <cell r="I14">
            <v>1</v>
          </cell>
          <cell r="J14">
            <v>0</v>
          </cell>
          <cell r="K14">
            <v>0</v>
          </cell>
          <cell r="L14">
            <v>1</v>
          </cell>
          <cell r="M14">
            <v>1</v>
          </cell>
          <cell r="N14">
            <v>1</v>
          </cell>
          <cell r="O14">
            <v>1</v>
          </cell>
          <cell r="P14">
            <v>1</v>
          </cell>
          <cell r="Q14">
            <v>0</v>
          </cell>
          <cell r="R14">
            <v>0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0</v>
          </cell>
          <cell r="Y14">
            <v>0</v>
          </cell>
          <cell r="Z14">
            <v>1</v>
          </cell>
          <cell r="AA14">
            <v>1</v>
          </cell>
          <cell r="AB14">
            <v>1</v>
          </cell>
          <cell r="AC14">
            <v>1</v>
          </cell>
          <cell r="AD14">
            <v>1</v>
          </cell>
          <cell r="AE14">
            <v>0</v>
          </cell>
          <cell r="AF14">
            <v>0</v>
          </cell>
        </row>
        <row r="15">
          <cell r="A15">
            <v>43800</v>
          </cell>
          <cell r="B15">
            <v>0</v>
          </cell>
          <cell r="C15">
            <v>1</v>
          </cell>
          <cell r="D15">
            <v>1</v>
          </cell>
          <cell r="E15">
            <v>1</v>
          </cell>
          <cell r="F15">
            <v>1</v>
          </cell>
          <cell r="G15">
            <v>1</v>
          </cell>
          <cell r="H15">
            <v>0</v>
          </cell>
          <cell r="I15">
            <v>0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  <cell r="O15">
            <v>0</v>
          </cell>
          <cell r="P15">
            <v>0</v>
          </cell>
          <cell r="Q15">
            <v>1</v>
          </cell>
          <cell r="R15">
            <v>1</v>
          </cell>
          <cell r="S15">
            <v>1</v>
          </cell>
          <cell r="T15">
            <v>1</v>
          </cell>
          <cell r="U15">
            <v>1</v>
          </cell>
          <cell r="V15">
            <v>0</v>
          </cell>
          <cell r="W15">
            <v>0</v>
          </cell>
          <cell r="X15">
            <v>1</v>
          </cell>
          <cell r="Y15">
            <v>1</v>
          </cell>
          <cell r="Z15">
            <v>0</v>
          </cell>
          <cell r="AA15">
            <v>1</v>
          </cell>
          <cell r="AB15">
            <v>1</v>
          </cell>
          <cell r="AC15">
            <v>0</v>
          </cell>
          <cell r="AD15">
            <v>0</v>
          </cell>
          <cell r="AE15">
            <v>1</v>
          </cell>
          <cell r="AF15">
            <v>1</v>
          </cell>
        </row>
      </sheetData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양식"/>
      <sheetName val="작성예"/>
      <sheetName val="설정"/>
      <sheetName val="기준"/>
      <sheetName val="근무일수계산"/>
    </sheetNames>
    <sheetDataSet>
      <sheetData sheetId="0">
        <row r="3">
          <cell r="A3" t="str">
            <v>구분</v>
          </cell>
          <cell r="B3">
            <v>1</v>
          </cell>
          <cell r="C3">
            <v>2</v>
          </cell>
          <cell r="D3">
            <v>3</v>
          </cell>
          <cell r="E3">
            <v>4</v>
          </cell>
          <cell r="F3">
            <v>5</v>
          </cell>
          <cell r="G3">
            <v>6</v>
          </cell>
          <cell r="H3">
            <v>7</v>
          </cell>
          <cell r="I3">
            <v>8</v>
          </cell>
          <cell r="J3">
            <v>9</v>
          </cell>
          <cell r="K3">
            <v>10</v>
          </cell>
          <cell r="L3">
            <v>11</v>
          </cell>
          <cell r="M3">
            <v>12</v>
          </cell>
          <cell r="N3">
            <v>13</v>
          </cell>
          <cell r="O3">
            <v>14</v>
          </cell>
          <cell r="P3">
            <v>15</v>
          </cell>
          <cell r="Q3">
            <v>16</v>
          </cell>
          <cell r="R3">
            <v>17</v>
          </cell>
          <cell r="S3">
            <v>18</v>
          </cell>
          <cell r="T3">
            <v>19</v>
          </cell>
          <cell r="U3">
            <v>20</v>
          </cell>
          <cell r="V3">
            <v>21</v>
          </cell>
          <cell r="W3">
            <v>22</v>
          </cell>
          <cell r="X3">
            <v>23</v>
          </cell>
          <cell r="Y3">
            <v>24</v>
          </cell>
          <cell r="Z3">
            <v>25</v>
          </cell>
          <cell r="AA3">
            <v>26</v>
          </cell>
          <cell r="AB3">
            <v>27</v>
          </cell>
          <cell r="AC3">
            <v>28</v>
          </cell>
          <cell r="AD3">
            <v>29</v>
          </cell>
          <cell r="AE3">
            <v>30</v>
          </cell>
          <cell r="AF3">
            <v>31</v>
          </cell>
        </row>
        <row r="4">
          <cell r="A4">
            <v>43831</v>
          </cell>
          <cell r="B4" t="str">
            <v>신정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 t="str">
            <v>설날</v>
          </cell>
          <cell r="Z4" t="str">
            <v>설날</v>
          </cell>
          <cell r="AA4" t="str">
            <v>설날</v>
          </cell>
          <cell r="AB4" t="str">
            <v>설날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</row>
        <row r="5">
          <cell r="A5">
            <v>43862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</row>
        <row r="6">
          <cell r="A6">
            <v>43891</v>
          </cell>
          <cell r="B6" t="str">
            <v>삼일절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</row>
        <row r="7">
          <cell r="A7">
            <v>43922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 t="str">
            <v>국회의원선거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 t="str">
            <v>석가탄신일</v>
          </cell>
          <cell r="AF7">
            <v>0</v>
          </cell>
        </row>
        <row r="8">
          <cell r="A8">
            <v>43952</v>
          </cell>
          <cell r="B8" t="str">
            <v>근로자의날</v>
          </cell>
          <cell r="C8">
            <v>0</v>
          </cell>
          <cell r="D8">
            <v>0</v>
          </cell>
          <cell r="E8">
            <v>0</v>
          </cell>
          <cell r="F8" t="str">
            <v>어린이날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>
            <v>43983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 t="str">
            <v>현충일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>
            <v>44013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>
            <v>44044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 t="str">
            <v>광복절</v>
          </cell>
          <cell r="Q11">
            <v>0</v>
          </cell>
          <cell r="R11" t="str">
            <v>임시공휴일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>
            <v>44075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 t="str">
            <v>추석</v>
          </cell>
          <cell r="AF12">
            <v>0</v>
          </cell>
        </row>
        <row r="13">
          <cell r="A13">
            <v>44105</v>
          </cell>
          <cell r="B13" t="str">
            <v>추석</v>
          </cell>
          <cell r="C13" t="str">
            <v>추석</v>
          </cell>
          <cell r="D13" t="str">
            <v>개천절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 t="str">
            <v>한글날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</row>
        <row r="14">
          <cell r="A14">
            <v>44136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>
            <v>44166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 t="str">
            <v>성탄절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</sheetData>
      <sheetData sheetId="1"/>
      <sheetData sheetId="2">
        <row r="5">
          <cell r="F5">
            <v>43831</v>
          </cell>
          <cell r="G5" t="str">
            <v>신정</v>
          </cell>
        </row>
        <row r="6">
          <cell r="F6">
            <v>43891</v>
          </cell>
          <cell r="G6" t="str">
            <v>삼일절</v>
          </cell>
        </row>
        <row r="7">
          <cell r="F7">
            <v>43952</v>
          </cell>
          <cell r="G7" t="str">
            <v>근로자의날</v>
          </cell>
        </row>
        <row r="8">
          <cell r="F8">
            <v>43956</v>
          </cell>
          <cell r="G8" t="str">
            <v>어린이날</v>
          </cell>
        </row>
        <row r="9">
          <cell r="F9">
            <v>43988</v>
          </cell>
          <cell r="G9" t="str">
            <v>현충일</v>
          </cell>
        </row>
        <row r="10">
          <cell r="F10">
            <v>44058</v>
          </cell>
          <cell r="G10" t="str">
            <v>광복절</v>
          </cell>
        </row>
        <row r="11">
          <cell r="F11">
            <v>44107</v>
          </cell>
          <cell r="G11" t="str">
            <v>개천절</v>
          </cell>
        </row>
        <row r="12">
          <cell r="F12">
            <v>44113</v>
          </cell>
          <cell r="G12" t="str">
            <v>한글날</v>
          </cell>
        </row>
        <row r="13">
          <cell r="F13">
            <v>44190</v>
          </cell>
          <cell r="G13" t="str">
            <v>성탄절</v>
          </cell>
        </row>
        <row r="14">
          <cell r="F14">
            <v>43854</v>
          </cell>
          <cell r="G14" t="str">
            <v>설날</v>
          </cell>
        </row>
        <row r="15">
          <cell r="F15">
            <v>43857</v>
          </cell>
          <cell r="G15" t="str">
            <v>설날</v>
          </cell>
        </row>
        <row r="16">
          <cell r="F16">
            <v>43936</v>
          </cell>
          <cell r="G16" t="str">
            <v>선거일</v>
          </cell>
        </row>
        <row r="17">
          <cell r="F17">
            <v>43951</v>
          </cell>
          <cell r="G17" t="str">
            <v>석가탄신일</v>
          </cell>
        </row>
        <row r="18">
          <cell r="F18">
            <v>44104</v>
          </cell>
          <cell r="G18" t="str">
            <v>추석</v>
          </cell>
        </row>
        <row r="19">
          <cell r="F19">
            <v>44105</v>
          </cell>
          <cell r="G19" t="str">
            <v>추석</v>
          </cell>
        </row>
        <row r="20">
          <cell r="F20">
            <v>44106</v>
          </cell>
          <cell r="G20" t="str">
            <v>추석</v>
          </cell>
        </row>
        <row r="21">
          <cell r="F21">
            <v>44060</v>
          </cell>
          <cell r="G21" t="str">
            <v>임시공휴일</v>
          </cell>
        </row>
        <row r="22">
          <cell r="F22">
            <v>0</v>
          </cell>
          <cell r="G22">
            <v>0</v>
          </cell>
        </row>
        <row r="23">
          <cell r="F23">
            <v>0</v>
          </cell>
          <cell r="G23">
            <v>0</v>
          </cell>
        </row>
        <row r="24">
          <cell r="F24">
            <v>0</v>
          </cell>
          <cell r="G24">
            <v>0</v>
          </cell>
        </row>
        <row r="25">
          <cell r="F25">
            <v>0</v>
          </cell>
          <cell r="G25">
            <v>0</v>
          </cell>
        </row>
        <row r="26">
          <cell r="F26">
            <v>0</v>
          </cell>
          <cell r="G26">
            <v>0</v>
          </cell>
        </row>
        <row r="27">
          <cell r="F27">
            <v>0</v>
          </cell>
          <cell r="G27">
            <v>0</v>
          </cell>
        </row>
        <row r="28">
          <cell r="F28">
            <v>0</v>
          </cell>
          <cell r="G28">
            <v>0</v>
          </cell>
        </row>
        <row r="29">
          <cell r="F29">
            <v>0</v>
          </cell>
          <cell r="G29">
            <v>0</v>
          </cell>
        </row>
        <row r="30">
          <cell r="F30">
            <v>0</v>
          </cell>
          <cell r="G30">
            <v>0</v>
          </cell>
        </row>
        <row r="31">
          <cell r="F31">
            <v>0</v>
          </cell>
          <cell r="G31">
            <v>0</v>
          </cell>
        </row>
        <row r="32">
          <cell r="F32">
            <v>0</v>
          </cell>
          <cell r="G32">
            <v>0</v>
          </cell>
        </row>
        <row r="33">
          <cell r="F33">
            <v>0</v>
          </cell>
          <cell r="G33">
            <v>0</v>
          </cell>
        </row>
        <row r="34">
          <cell r="F34">
            <v>0</v>
          </cell>
          <cell r="G34">
            <v>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zoomScale="85" zoomScaleNormal="85" workbookViewId="0">
      <pane xSplit="8" ySplit="2" topLeftCell="I3" activePane="bottomRight" state="frozen"/>
      <selection activeCell="AC26" sqref="AC26:AD26"/>
      <selection pane="topRight" activeCell="AC26" sqref="AC26:AD26"/>
      <selection pane="bottomLeft" activeCell="AC26" sqref="AC26:AD26"/>
      <selection pane="bottomRight" activeCell="L31" sqref="L31"/>
    </sheetView>
  </sheetViews>
  <sheetFormatPr defaultRowHeight="18.75" customHeight="1" x14ac:dyDescent="0.3"/>
  <cols>
    <col min="1" max="1" width="9" style="3"/>
    <col min="2" max="2" width="9" style="4" bestFit="1" customWidth="1"/>
    <col min="3" max="3" width="7.75" style="5" bestFit="1" customWidth="1"/>
    <col min="4" max="4" width="10.625" style="6" bestFit="1" customWidth="1"/>
    <col min="5" max="5" width="9.5" style="6" customWidth="1"/>
    <col min="6" max="6" width="16.625" style="5" customWidth="1"/>
    <col min="7" max="7" width="8" style="5" bestFit="1" customWidth="1"/>
    <col min="8" max="8" width="4.75" style="5" bestFit="1" customWidth="1"/>
    <col min="9" max="9" width="7.375" style="3" customWidth="1"/>
    <col min="10" max="21" width="9" style="3"/>
    <col min="22" max="22" width="11.375" style="7" bestFit="1" customWidth="1"/>
    <col min="23" max="23" width="13.5" style="8" bestFit="1" customWidth="1"/>
    <col min="24" max="16384" width="9" style="3"/>
  </cols>
  <sheetData>
    <row r="1" spans="1:24" ht="18.75" customHeight="1" x14ac:dyDescent="0.3">
      <c r="U1" s="3" t="s">
        <v>17</v>
      </c>
    </row>
    <row r="2" spans="1:24" ht="18.75" customHeight="1" x14ac:dyDescent="0.3">
      <c r="A2" s="9" t="s">
        <v>18</v>
      </c>
      <c r="B2" s="9" t="s">
        <v>0</v>
      </c>
      <c r="C2" s="10" t="s">
        <v>1</v>
      </c>
      <c r="D2" s="11" t="s">
        <v>2</v>
      </c>
      <c r="E2" s="11" t="s">
        <v>19</v>
      </c>
      <c r="F2" s="12" t="s">
        <v>3</v>
      </c>
      <c r="G2" s="12" t="s">
        <v>20</v>
      </c>
      <c r="H2" s="12" t="s">
        <v>4</v>
      </c>
      <c r="I2" s="13">
        <v>1</v>
      </c>
      <c r="J2" s="13">
        <v>2</v>
      </c>
      <c r="K2" s="13">
        <v>3</v>
      </c>
      <c r="L2" s="13">
        <v>4</v>
      </c>
      <c r="M2" s="13">
        <v>5</v>
      </c>
      <c r="N2" s="13">
        <v>6</v>
      </c>
      <c r="O2" s="13">
        <v>7</v>
      </c>
      <c r="P2" s="13">
        <v>8</v>
      </c>
      <c r="Q2" s="13">
        <v>9</v>
      </c>
      <c r="R2" s="13">
        <v>10</v>
      </c>
      <c r="S2" s="13">
        <v>11</v>
      </c>
      <c r="T2" s="13">
        <v>12</v>
      </c>
      <c r="U2" s="14" t="s">
        <v>21</v>
      </c>
      <c r="V2" s="15" t="s">
        <v>22</v>
      </c>
      <c r="W2" s="16" t="s">
        <v>23</v>
      </c>
      <c r="X2" s="17" t="s">
        <v>24</v>
      </c>
    </row>
    <row r="4" spans="1:24" ht="18.75" customHeight="1" x14ac:dyDescent="0.3">
      <c r="A4" s="18">
        <v>1</v>
      </c>
      <c r="B4" s="19">
        <v>1</v>
      </c>
      <c r="C4" s="20" t="str">
        <f t="array" ref="C4">test1!Q1:Q1</f>
        <v>test1</v>
      </c>
      <c r="D4" s="21">
        <f t="array" ref="D4">test1!AK1:AK1</f>
        <v>43831</v>
      </c>
      <c r="E4" s="21">
        <f t="array" ref="E4">test1!AQ1:AQ1</f>
        <v>44196</v>
      </c>
      <c r="F4" s="22"/>
      <c r="G4" s="22"/>
      <c r="H4" s="22"/>
      <c r="I4" s="23">
        <f>test1!$AA$82:$AA$82</f>
        <v>18900000</v>
      </c>
      <c r="J4" s="24">
        <f>test1!$AC$82:$AC$82</f>
        <v>0</v>
      </c>
      <c r="K4" s="24">
        <f>test1!$AE$82:$AE$82</f>
        <v>0</v>
      </c>
      <c r="L4" s="24">
        <f>test1!$AG$82:$AG$82</f>
        <v>0</v>
      </c>
      <c r="M4" s="24">
        <f>test1!$AI$82:$AI$82</f>
        <v>0</v>
      </c>
      <c r="N4" s="24">
        <f>test1!$AK$82:$AK$82</f>
        <v>0</v>
      </c>
      <c r="O4" s="24">
        <f>test1!$AM$82:$AM$82</f>
        <v>0</v>
      </c>
      <c r="P4" s="24">
        <f>test1!$AO$82:$AO$82</f>
        <v>0</v>
      </c>
      <c r="Q4" s="24">
        <f>test1!$AQ$82:$AQ$82</f>
        <v>0</v>
      </c>
      <c r="R4" s="24">
        <f>test1!$AS$82:$AS$82</f>
        <v>0</v>
      </c>
      <c r="S4" s="24">
        <f>test1!$AU$82:$AU$82</f>
        <v>0</v>
      </c>
      <c r="T4" s="24">
        <f>test1!$AW$82:$AW$82</f>
        <v>0</v>
      </c>
      <c r="U4" s="24">
        <f>SUM(I4:T4)</f>
        <v>18900000</v>
      </c>
      <c r="V4" s="25">
        <f>SUMIF($E$13:$E$19,G4,$F$13:$F$19)</f>
        <v>0</v>
      </c>
      <c r="W4" s="26">
        <f>V4*$I$4</f>
        <v>0</v>
      </c>
      <c r="X4" s="26">
        <f>U4-W4</f>
        <v>18900000</v>
      </c>
    </row>
    <row r="6" spans="1:24" s="30" customFormat="1" ht="18.75" customHeight="1" x14ac:dyDescent="0.3">
      <c r="A6" s="27">
        <f>ROW()-4</f>
        <v>2</v>
      </c>
      <c r="B6" s="1" t="s">
        <v>5</v>
      </c>
      <c r="C6" s="2" t="s">
        <v>128</v>
      </c>
      <c r="D6" s="1" t="s">
        <v>6</v>
      </c>
      <c r="E6" s="28"/>
      <c r="F6" s="1" t="s">
        <v>7</v>
      </c>
      <c r="G6" s="29" t="s">
        <v>25</v>
      </c>
      <c r="H6" s="1" t="s">
        <v>8</v>
      </c>
      <c r="I6" s="23">
        <f>test1!$AA$82:$AA$82</f>
        <v>18900000</v>
      </c>
      <c r="J6" s="24">
        <f>test1!$AC$82:$AC$82</f>
        <v>0</v>
      </c>
      <c r="K6" s="24">
        <f>test1!$AE$82:$AE$82</f>
        <v>0</v>
      </c>
      <c r="L6" s="24">
        <f>test1!$AG$82:$AG$82</f>
        <v>0</v>
      </c>
      <c r="M6" s="24">
        <f>test1!$AI$82:$AI$82</f>
        <v>0</v>
      </c>
      <c r="N6" s="24">
        <f>test1!$AK$82:$AK$82</f>
        <v>0</v>
      </c>
      <c r="O6" s="24">
        <f>test1!$AM$82:$AM$82</f>
        <v>0</v>
      </c>
      <c r="P6" s="24">
        <f>test1!$AO$82:$AO$82</f>
        <v>0</v>
      </c>
      <c r="Q6" s="24">
        <f>test1!$AQ$82:$AQ$82</f>
        <v>0</v>
      </c>
      <c r="R6" s="24">
        <f>test1!$AS$82:$AS$82</f>
        <v>0</v>
      </c>
      <c r="S6" s="24">
        <f>test1!$AU$82:$AU$82</f>
        <v>0</v>
      </c>
      <c r="T6" s="24">
        <f>test1!$AW$82:$AW$82</f>
        <v>0</v>
      </c>
      <c r="U6" s="24">
        <f>SUM(I6:T6)</f>
        <v>18900000</v>
      </c>
      <c r="V6" s="25">
        <f>SUMIF($E$13:$E$19,G6,$F$13:$F$19)</f>
        <v>18000000</v>
      </c>
      <c r="W6" s="26">
        <f>V6*$I$2</f>
        <v>18000000</v>
      </c>
      <c r="X6" s="26">
        <f>U6-W6</f>
        <v>900000</v>
      </c>
    </row>
    <row r="7" spans="1:24" s="30" customFormat="1" ht="18.75" customHeight="1" x14ac:dyDescent="0.3">
      <c r="A7" s="27">
        <f>ROW()-4</f>
        <v>3</v>
      </c>
      <c r="B7" s="1" t="s">
        <v>9</v>
      </c>
      <c r="C7" s="2" t="s">
        <v>129</v>
      </c>
      <c r="D7" s="1" t="s">
        <v>10</v>
      </c>
      <c r="E7" s="28"/>
      <c r="F7" s="1" t="s">
        <v>16</v>
      </c>
      <c r="G7" s="29" t="s">
        <v>11</v>
      </c>
      <c r="H7" s="1" t="s">
        <v>11</v>
      </c>
      <c r="I7" s="23">
        <f>test2!$AA$82:$AA$82</f>
        <v>15300000</v>
      </c>
      <c r="J7" s="24">
        <f>test2!$AC$82:$AC$82</f>
        <v>0</v>
      </c>
      <c r="K7" s="24">
        <f>test2!$AE$82:$AE$82</f>
        <v>0</v>
      </c>
      <c r="L7" s="24">
        <f>test2!$AG$82:$AG$82</f>
        <v>0</v>
      </c>
      <c r="M7" s="24">
        <f>test2!$AI$82:$AI$82</f>
        <v>0</v>
      </c>
      <c r="N7" s="24">
        <f>test2!$AK$82:$AK$82</f>
        <v>0</v>
      </c>
      <c r="O7" s="24">
        <f>test2!$AM$82:$AM$82</f>
        <v>0</v>
      </c>
      <c r="P7" s="24">
        <f>test2!$AO$82:$AO$82</f>
        <v>0</v>
      </c>
      <c r="Q7" s="24">
        <f>test2!$AQ$82:$AQ$82</f>
        <v>0</v>
      </c>
      <c r="R7" s="24">
        <f>test2!$AS$82:$AS$82</f>
        <v>0</v>
      </c>
      <c r="S7" s="24">
        <f>test2!$AU$82:$AU$82</f>
        <v>0</v>
      </c>
      <c r="T7" s="24">
        <f>test2!$AW$82:$AW$82</f>
        <v>0</v>
      </c>
      <c r="U7" s="24">
        <f>SUM(I7:T7)</f>
        <v>15300000</v>
      </c>
      <c r="V7" s="25">
        <f>SUMIF($E$13:$E$19,G7,$F$13:$F$19)</f>
        <v>15300000</v>
      </c>
      <c r="W7" s="26">
        <f>V7*$I$2</f>
        <v>15300000</v>
      </c>
      <c r="X7" s="26">
        <f>U7-W7</f>
        <v>0</v>
      </c>
    </row>
    <row r="8" spans="1:24" s="30" customFormat="1" ht="18.75" customHeight="1" x14ac:dyDescent="0.3">
      <c r="A8" s="27">
        <f>ROW()-4</f>
        <v>4</v>
      </c>
      <c r="B8" s="1" t="s">
        <v>12</v>
      </c>
      <c r="C8" s="2" t="s">
        <v>130</v>
      </c>
      <c r="D8" s="1" t="s">
        <v>13</v>
      </c>
      <c r="E8" s="28"/>
      <c r="F8" s="1" t="s">
        <v>14</v>
      </c>
      <c r="G8" s="29" t="s">
        <v>25</v>
      </c>
      <c r="H8" s="1" t="s">
        <v>15</v>
      </c>
      <c r="I8" s="23">
        <f>test3!$AA$82:$AA$82</f>
        <v>18000000</v>
      </c>
      <c r="J8" s="24">
        <f>test3!$AC$82:$AC$82</f>
        <v>0</v>
      </c>
      <c r="K8" s="24">
        <f>test3!$AE$82:$AE$82</f>
        <v>0</v>
      </c>
      <c r="L8" s="24">
        <f>test3!$AG$82:$AG$82</f>
        <v>0</v>
      </c>
      <c r="M8" s="24">
        <f>test3!$AI$82:$AI$82</f>
        <v>0</v>
      </c>
      <c r="N8" s="24">
        <f>test3!$AK$82:$AK$82</f>
        <v>0</v>
      </c>
      <c r="O8" s="24">
        <f>test3!$AM$82:$AM$82</f>
        <v>0</v>
      </c>
      <c r="P8" s="24">
        <f>test3!$AO$82:$AO$82</f>
        <v>0</v>
      </c>
      <c r="Q8" s="24">
        <f>test3!$AQ$82:$AQ$82</f>
        <v>0</v>
      </c>
      <c r="R8" s="24">
        <f>test3!$AS$82:$AS$82</f>
        <v>0</v>
      </c>
      <c r="S8" s="24">
        <f>test3!$AU$82:$AU$82</f>
        <v>0</v>
      </c>
      <c r="T8" s="24">
        <f>test3!$AW$82:$AW$82</f>
        <v>0</v>
      </c>
      <c r="U8" s="24">
        <f>SUM(I8:T8)</f>
        <v>18000000</v>
      </c>
      <c r="V8" s="25">
        <f>SUMIF($E$13:$E$19,G8,$F$13:$F$19)</f>
        <v>18000000</v>
      </c>
      <c r="W8" s="26">
        <f>V8*$I$2</f>
        <v>18000000</v>
      </c>
      <c r="X8" s="26">
        <f>U8-W8</f>
        <v>0</v>
      </c>
    </row>
    <row r="9" spans="1:24" ht="18.75" customHeight="1" x14ac:dyDescent="0.3">
      <c r="A9" s="18"/>
      <c r="F9" s="132" t="s">
        <v>26</v>
      </c>
      <c r="G9" s="132"/>
      <c r="H9" s="132"/>
      <c r="I9" s="24">
        <f t="shared" ref="I9:X9" si="0">SUM(I6:I8)</f>
        <v>52200000</v>
      </c>
      <c r="J9" s="24">
        <f t="shared" si="0"/>
        <v>0</v>
      </c>
      <c r="K9" s="24">
        <f t="shared" si="0"/>
        <v>0</v>
      </c>
      <c r="L9" s="24">
        <f t="shared" si="0"/>
        <v>0</v>
      </c>
      <c r="M9" s="24">
        <f t="shared" si="0"/>
        <v>0</v>
      </c>
      <c r="N9" s="24">
        <f t="shared" si="0"/>
        <v>0</v>
      </c>
      <c r="O9" s="24">
        <f t="shared" si="0"/>
        <v>0</v>
      </c>
      <c r="P9" s="24">
        <f t="shared" si="0"/>
        <v>0</v>
      </c>
      <c r="Q9" s="24">
        <f t="shared" si="0"/>
        <v>0</v>
      </c>
      <c r="R9" s="24">
        <f t="shared" si="0"/>
        <v>0</v>
      </c>
      <c r="S9" s="24">
        <f t="shared" si="0"/>
        <v>0</v>
      </c>
      <c r="T9" s="24">
        <f t="shared" si="0"/>
        <v>0</v>
      </c>
      <c r="U9" s="24">
        <f t="shared" si="0"/>
        <v>52200000</v>
      </c>
      <c r="V9" s="24">
        <f t="shared" si="0"/>
        <v>51300000</v>
      </c>
      <c r="W9" s="24">
        <f t="shared" si="0"/>
        <v>51300000</v>
      </c>
      <c r="X9" s="24">
        <f t="shared" si="0"/>
        <v>900000</v>
      </c>
    </row>
    <row r="10" spans="1:24" ht="18.75" customHeight="1" x14ac:dyDescent="0.3">
      <c r="A10" s="18"/>
      <c r="F10" s="132" t="s">
        <v>27</v>
      </c>
      <c r="G10" s="132"/>
      <c r="H10" s="132"/>
      <c r="I10" s="18">
        <v>3</v>
      </c>
      <c r="J10" s="18">
        <v>3</v>
      </c>
      <c r="K10" s="18">
        <v>3</v>
      </c>
      <c r="L10" s="18">
        <v>3</v>
      </c>
      <c r="M10" s="18">
        <v>3</v>
      </c>
      <c r="N10" s="18">
        <v>3</v>
      </c>
      <c r="O10" s="18">
        <v>3</v>
      </c>
      <c r="P10" s="18">
        <v>3</v>
      </c>
      <c r="Q10" s="18">
        <v>3</v>
      </c>
      <c r="R10" s="18">
        <v>3</v>
      </c>
      <c r="S10" s="18">
        <v>3</v>
      </c>
      <c r="T10" s="18">
        <v>3</v>
      </c>
      <c r="U10" s="18">
        <v>3</v>
      </c>
      <c r="V10" s="24"/>
      <c r="W10" s="24"/>
      <c r="X10" s="24"/>
    </row>
    <row r="11" spans="1:24" ht="18.75" customHeight="1" x14ac:dyDescent="0.3"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3" spans="1:24" ht="18.75" customHeight="1" x14ac:dyDescent="0.3">
      <c r="E13" s="33" t="s">
        <v>28</v>
      </c>
      <c r="F13" s="4">
        <v>18000000</v>
      </c>
      <c r="G13" s="4"/>
    </row>
    <row r="14" spans="1:24" ht="18.75" customHeight="1" x14ac:dyDescent="0.3">
      <c r="E14" s="33" t="s">
        <v>29</v>
      </c>
      <c r="F14" s="4">
        <v>15300000</v>
      </c>
      <c r="G14" s="4"/>
    </row>
    <row r="15" spans="1:24" ht="18.75" customHeight="1" x14ac:dyDescent="0.3">
      <c r="E15" s="33" t="s">
        <v>30</v>
      </c>
      <c r="F15" s="4">
        <v>12600000</v>
      </c>
      <c r="G15" s="4"/>
    </row>
    <row r="16" spans="1:24" ht="18.75" customHeight="1" x14ac:dyDescent="0.3">
      <c r="E16" s="33" t="s">
        <v>31</v>
      </c>
      <c r="F16" s="4">
        <v>10800000</v>
      </c>
      <c r="G16" s="4"/>
    </row>
    <row r="17" spans="1:24" ht="18.75" customHeight="1" x14ac:dyDescent="0.3">
      <c r="E17" s="33" t="s">
        <v>32</v>
      </c>
      <c r="F17" s="4">
        <v>9000000</v>
      </c>
      <c r="G17" s="4"/>
    </row>
    <row r="18" spans="1:24" s="5" customFormat="1" ht="18.75" customHeight="1" x14ac:dyDescent="0.3">
      <c r="A18" s="3"/>
      <c r="B18" s="4"/>
      <c r="D18" s="6"/>
      <c r="E18" s="33" t="s">
        <v>33</v>
      </c>
      <c r="F18" s="4">
        <v>7200000</v>
      </c>
      <c r="G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7"/>
      <c r="W18" s="8"/>
      <c r="X18" s="3"/>
    </row>
    <row r="19" spans="1:24" s="5" customFormat="1" ht="18.75" customHeight="1" x14ac:dyDescent="0.3">
      <c r="A19" s="3"/>
      <c r="B19" s="4"/>
      <c r="D19" s="6"/>
      <c r="E19" s="33" t="s">
        <v>34</v>
      </c>
      <c r="F19" s="4">
        <v>5400000</v>
      </c>
      <c r="G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7"/>
      <c r="W19" s="8"/>
      <c r="X19" s="3"/>
    </row>
  </sheetData>
  <mergeCells count="2">
    <mergeCell ref="F9:H9"/>
    <mergeCell ref="F10:H10"/>
  </mergeCells>
  <phoneticPr fontId="3" type="noConversion"/>
  <hyperlinks>
    <hyperlink ref="C4" location="'1.test'!A1" display="'1.test'!A1"/>
    <hyperlink ref="C6" location="'17.박상용'!A1" display="박상용"/>
    <hyperlink ref="C7" location="'52.유혜숙'!A1" display="유혜숙"/>
    <hyperlink ref="C8" location="'65.김하정'!A1" display="김하정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"/>
  <sheetViews>
    <sheetView zoomScale="85" zoomScaleNormal="85" workbookViewId="0">
      <pane xSplit="7" ySplit="2" topLeftCell="H3" activePane="bottomRight" state="frozen"/>
      <selection activeCell="AC26" sqref="AC26:AD26"/>
      <selection pane="topRight" activeCell="AC26" sqref="AC26:AD26"/>
      <selection pane="bottomLeft" activeCell="AC26" sqref="AC26:AD26"/>
      <selection pane="bottomRight" activeCell="L7" sqref="L7"/>
    </sheetView>
  </sheetViews>
  <sheetFormatPr defaultRowHeight="18.75" customHeight="1" x14ac:dyDescent="0.3"/>
  <cols>
    <col min="1" max="1" width="9" style="3"/>
    <col min="2" max="2" width="9" style="4" bestFit="1" customWidth="1"/>
    <col min="3" max="3" width="7.75" style="5" bestFit="1" customWidth="1"/>
    <col min="4" max="4" width="9.75" style="6" bestFit="1" customWidth="1"/>
    <col min="5" max="5" width="9.625" style="41" customWidth="1"/>
    <col min="6" max="6" width="16.625" style="5" customWidth="1"/>
    <col min="7" max="7" width="4.75" style="5" bestFit="1" customWidth="1"/>
    <col min="8" max="16384" width="9" style="3"/>
  </cols>
  <sheetData>
    <row r="2" spans="1:21" ht="18.75" customHeight="1" x14ac:dyDescent="0.3">
      <c r="A2" s="34" t="s">
        <v>18</v>
      </c>
      <c r="B2" s="34" t="s">
        <v>0</v>
      </c>
      <c r="C2" s="35" t="s">
        <v>1</v>
      </c>
      <c r="D2" s="36" t="s">
        <v>2</v>
      </c>
      <c r="E2" s="37" t="s">
        <v>19</v>
      </c>
      <c r="F2" s="38" t="s">
        <v>3</v>
      </c>
      <c r="G2" s="38" t="s">
        <v>4</v>
      </c>
      <c r="H2" s="39" t="s">
        <v>35</v>
      </c>
      <c r="I2" s="39" t="s">
        <v>36</v>
      </c>
      <c r="J2" s="39" t="s">
        <v>37</v>
      </c>
      <c r="K2" s="39" t="s">
        <v>38</v>
      </c>
      <c r="L2" s="39" t="s">
        <v>39</v>
      </c>
      <c r="M2" s="39" t="s">
        <v>40</v>
      </c>
      <c r="N2" s="39" t="s">
        <v>41</v>
      </c>
      <c r="O2" s="39" t="s">
        <v>42</v>
      </c>
      <c r="P2" s="39" t="s">
        <v>43</v>
      </c>
      <c r="Q2" s="39" t="s">
        <v>44</v>
      </c>
      <c r="R2" s="39" t="s">
        <v>45</v>
      </c>
      <c r="S2" s="39" t="s">
        <v>46</v>
      </c>
      <c r="T2" s="39" t="s">
        <v>21</v>
      </c>
      <c r="U2" s="39" t="s">
        <v>47</v>
      </c>
    </row>
    <row r="4" spans="1:21" ht="18.75" customHeight="1" x14ac:dyDescent="0.3">
      <c r="A4" s="18">
        <v>1</v>
      </c>
      <c r="B4" s="19">
        <f t="array" ref="B4">test1!M1:M1</f>
        <v>1234</v>
      </c>
      <c r="C4" s="22" t="str">
        <f t="array" ref="C4">test1!Q1:Q1</f>
        <v>test1</v>
      </c>
      <c r="D4" s="21">
        <f t="array" ref="D4">test1!AK1:AK1</f>
        <v>43831</v>
      </c>
      <c r="E4" s="21">
        <f t="array" ref="E4">test1!AQ1:AQ1</f>
        <v>44196</v>
      </c>
      <c r="F4" s="22"/>
      <c r="G4" s="22"/>
      <c r="H4" s="40">
        <f ca="1">test1!$BP$6</f>
        <v>1</v>
      </c>
      <c r="I4" s="40">
        <f ca="1">test1!$BP$7</f>
        <v>0</v>
      </c>
      <c r="J4" s="40">
        <f ca="1">test1!$BP$8</f>
        <v>0</v>
      </c>
      <c r="K4" s="40">
        <f ca="1">test1!$BP$9</f>
        <v>0</v>
      </c>
      <c r="L4" s="40">
        <f ca="1">test1!$BP$10</f>
        <v>0</v>
      </c>
      <c r="M4" s="40">
        <f ca="1">test1!$BP$11</f>
        <v>0</v>
      </c>
      <c r="N4" s="40">
        <f ca="1">test1!$BP$12</f>
        <v>0</v>
      </c>
      <c r="O4" s="40">
        <f ca="1">test1!$BP$13</f>
        <v>0</v>
      </c>
      <c r="P4" s="40">
        <f ca="1">test1!$BP$14</f>
        <v>0</v>
      </c>
      <c r="Q4" s="40">
        <f ca="1">test1!$BP$15</f>
        <v>0</v>
      </c>
      <c r="R4" s="40">
        <f ca="1">test1!$BP$16</f>
        <v>0</v>
      </c>
      <c r="S4" s="40">
        <f ca="1">test1!$BP$17</f>
        <v>0</v>
      </c>
      <c r="T4" s="40">
        <f ca="1">SUM(H4:S4)</f>
        <v>1</v>
      </c>
      <c r="U4" s="18">
        <f ca="1">T4/12</f>
        <v>8.3333333333333329E-2</v>
      </c>
    </row>
    <row r="6" spans="1:21" s="30" customFormat="1" ht="18.75" customHeight="1" x14ac:dyDescent="0.3">
      <c r="A6" s="27">
        <f>ROW()-4</f>
        <v>2</v>
      </c>
      <c r="B6" s="1" t="s">
        <v>5</v>
      </c>
      <c r="C6" s="2" t="s">
        <v>128</v>
      </c>
      <c r="D6" s="1" t="s">
        <v>6</v>
      </c>
      <c r="E6" s="28"/>
      <c r="F6" s="1" t="s">
        <v>7</v>
      </c>
      <c r="G6" s="29" t="s">
        <v>25</v>
      </c>
      <c r="H6" s="40">
        <f ca="1">test1!$BP$6</f>
        <v>1</v>
      </c>
      <c r="I6" s="40">
        <f ca="1">test1!$BP$7</f>
        <v>0</v>
      </c>
      <c r="J6" s="40">
        <f ca="1">test1!$BP$8</f>
        <v>0</v>
      </c>
      <c r="K6" s="40">
        <f ca="1">test1!$BP$9</f>
        <v>0</v>
      </c>
      <c r="L6" s="40">
        <f ca="1">test1!$BP$10</f>
        <v>0</v>
      </c>
      <c r="M6" s="40">
        <f ca="1">test1!$BP$11</f>
        <v>0</v>
      </c>
      <c r="N6" s="40">
        <f ca="1">test1!$BP$12</f>
        <v>0</v>
      </c>
      <c r="O6" s="40">
        <f ca="1">test1!$BP$13</f>
        <v>0</v>
      </c>
      <c r="P6" s="40">
        <f ca="1">test1!$BP$14</f>
        <v>0</v>
      </c>
      <c r="Q6" s="40">
        <f ca="1">test1!$BP$15</f>
        <v>0</v>
      </c>
      <c r="R6" s="40">
        <f ca="1">test1!$BP$16</f>
        <v>0</v>
      </c>
      <c r="S6" s="40">
        <f ca="1">test1!$BP$17</f>
        <v>0</v>
      </c>
      <c r="T6" s="40">
        <f ca="1">SUM(H6:S6)</f>
        <v>1</v>
      </c>
      <c r="U6" s="18">
        <f ca="1">T6/12</f>
        <v>8.3333333333333329E-2</v>
      </c>
    </row>
    <row r="7" spans="1:21" s="30" customFormat="1" ht="18.75" customHeight="1" x14ac:dyDescent="0.3">
      <c r="A7" s="27">
        <f>ROW()-4</f>
        <v>3</v>
      </c>
      <c r="B7" s="1" t="s">
        <v>9</v>
      </c>
      <c r="C7" s="2" t="s">
        <v>129</v>
      </c>
      <c r="D7" s="1" t="s">
        <v>10</v>
      </c>
      <c r="E7" s="28"/>
      <c r="F7" s="1" t="s">
        <v>16</v>
      </c>
      <c r="G7" s="29" t="s">
        <v>11</v>
      </c>
      <c r="H7" s="40">
        <f ca="1">test2!$BP$6</f>
        <v>1</v>
      </c>
      <c r="I7" s="40">
        <f ca="1">test2!$BP$7</f>
        <v>0</v>
      </c>
      <c r="J7" s="40">
        <f ca="1">test2!$BP$8</f>
        <v>0</v>
      </c>
      <c r="K7" s="40">
        <f ca="1">test2!$BP$9</f>
        <v>0</v>
      </c>
      <c r="L7" s="40">
        <f ca="1">test2!$BP$10</f>
        <v>0</v>
      </c>
      <c r="M7" s="40">
        <f ca="1">test2!$BP$11</f>
        <v>0</v>
      </c>
      <c r="N7" s="40">
        <f ca="1">test2!$BP$12</f>
        <v>0</v>
      </c>
      <c r="O7" s="40">
        <f ca="1">test2!$BP$13</f>
        <v>0</v>
      </c>
      <c r="P7" s="40">
        <f ca="1">test2!$BP$14</f>
        <v>0</v>
      </c>
      <c r="Q7" s="40">
        <f ca="1">test2!$BP$15</f>
        <v>0</v>
      </c>
      <c r="R7" s="40">
        <f ca="1">test2!$BP$16</f>
        <v>0</v>
      </c>
      <c r="S7" s="40">
        <f ca="1">test2!$BP$17</f>
        <v>0</v>
      </c>
      <c r="T7" s="40">
        <f ca="1">SUM(H7:S7)</f>
        <v>1</v>
      </c>
      <c r="U7" s="18">
        <f ca="1">T7/12</f>
        <v>8.3333333333333329E-2</v>
      </c>
    </row>
    <row r="8" spans="1:21" s="30" customFormat="1" ht="18.75" customHeight="1" x14ac:dyDescent="0.3">
      <c r="A8" s="27">
        <f>ROW()-4</f>
        <v>4</v>
      </c>
      <c r="B8" s="1" t="s">
        <v>12</v>
      </c>
      <c r="C8" s="2" t="s">
        <v>130</v>
      </c>
      <c r="D8" s="1" t="s">
        <v>13</v>
      </c>
      <c r="E8" s="28"/>
      <c r="F8" s="1" t="s">
        <v>14</v>
      </c>
      <c r="G8" s="29" t="s">
        <v>25</v>
      </c>
      <c r="H8" s="40">
        <f ca="1">test3!$BP$6</f>
        <v>1</v>
      </c>
      <c r="I8" s="40">
        <f ca="1">test3!$BP$7</f>
        <v>0</v>
      </c>
      <c r="J8" s="40">
        <f ca="1">test3!$BP$8</f>
        <v>0</v>
      </c>
      <c r="K8" s="40">
        <f ca="1">test3!$BP$9</f>
        <v>0</v>
      </c>
      <c r="L8" s="40">
        <f ca="1">test3!$BP$10</f>
        <v>0</v>
      </c>
      <c r="M8" s="40">
        <f ca="1">test3!$BP$11</f>
        <v>0</v>
      </c>
      <c r="N8" s="40">
        <f ca="1">test3!$BP$12</f>
        <v>0</v>
      </c>
      <c r="O8" s="40">
        <f ca="1">test3!$BP$13</f>
        <v>0</v>
      </c>
      <c r="P8" s="40">
        <f ca="1">test3!$BP$14</f>
        <v>0</v>
      </c>
      <c r="Q8" s="40">
        <f ca="1">test3!$BP$15</f>
        <v>0</v>
      </c>
      <c r="R8" s="40">
        <f ca="1">test3!$BP$16</f>
        <v>0</v>
      </c>
      <c r="S8" s="40">
        <f ca="1">test3!$BP$17</f>
        <v>0</v>
      </c>
      <c r="T8" s="40">
        <f ca="1">SUM(H8:S8)</f>
        <v>1</v>
      </c>
      <c r="U8" s="18">
        <f ca="1">T8/12</f>
        <v>8.3333333333333329E-2</v>
      </c>
    </row>
    <row r="9" spans="1:21" ht="18.75" customHeight="1" x14ac:dyDescent="0.3">
      <c r="F9" s="132" t="s">
        <v>27</v>
      </c>
      <c r="G9" s="132"/>
      <c r="H9" s="18">
        <v>3</v>
      </c>
      <c r="I9" s="18">
        <v>3</v>
      </c>
      <c r="J9" s="18">
        <v>3</v>
      </c>
      <c r="K9" s="18">
        <v>3</v>
      </c>
      <c r="L9" s="18">
        <v>3</v>
      </c>
      <c r="M9" s="18">
        <v>3</v>
      </c>
      <c r="N9" s="18">
        <v>3</v>
      </c>
      <c r="O9" s="18">
        <v>3</v>
      </c>
      <c r="P9" s="18">
        <v>3</v>
      </c>
      <c r="Q9" s="18">
        <v>3</v>
      </c>
      <c r="R9" s="18">
        <v>3</v>
      </c>
      <c r="S9" s="18">
        <v>3</v>
      </c>
      <c r="T9" s="18">
        <f>SUM(H9:S9)</f>
        <v>36</v>
      </c>
      <c r="U9" s="31">
        <f>T9/12</f>
        <v>3</v>
      </c>
    </row>
    <row r="10" spans="1:21" ht="18.75" customHeight="1" x14ac:dyDescent="0.3">
      <c r="H10" s="32">
        <f t="shared" ref="H10:U10" ca="1" si="0">SUM(H6:H8)/H9</f>
        <v>1</v>
      </c>
      <c r="I10" s="32">
        <f t="shared" ca="1" si="0"/>
        <v>0</v>
      </c>
      <c r="J10" s="32">
        <f t="shared" ca="1" si="0"/>
        <v>0</v>
      </c>
      <c r="K10" s="32">
        <f t="shared" ca="1" si="0"/>
        <v>0</v>
      </c>
      <c r="L10" s="32">
        <f t="shared" ca="1" si="0"/>
        <v>0</v>
      </c>
      <c r="M10" s="32">
        <f t="shared" ca="1" si="0"/>
        <v>0</v>
      </c>
      <c r="N10" s="32">
        <f t="shared" ca="1" si="0"/>
        <v>0</v>
      </c>
      <c r="O10" s="32">
        <f t="shared" ca="1" si="0"/>
        <v>0</v>
      </c>
      <c r="P10" s="32">
        <f t="shared" ca="1" si="0"/>
        <v>0</v>
      </c>
      <c r="Q10" s="32">
        <f t="shared" ca="1" si="0"/>
        <v>0</v>
      </c>
      <c r="R10" s="32">
        <f t="shared" ca="1" si="0"/>
        <v>0</v>
      </c>
      <c r="S10" s="32">
        <f t="shared" ca="1" si="0"/>
        <v>0</v>
      </c>
      <c r="T10" s="32">
        <f t="shared" ca="1" si="0"/>
        <v>8.3333333333333329E-2</v>
      </c>
      <c r="U10" s="32">
        <f t="shared" ca="1" si="0"/>
        <v>8.3333333333333329E-2</v>
      </c>
    </row>
    <row r="13" spans="1:21" ht="18.75" customHeight="1" x14ac:dyDescent="0.3">
      <c r="E13" s="42"/>
    </row>
    <row r="14" spans="1:21" ht="18.75" customHeight="1" x14ac:dyDescent="0.3">
      <c r="E14" s="42"/>
    </row>
    <row r="15" spans="1:21" ht="18.75" customHeight="1" x14ac:dyDescent="0.3">
      <c r="E15" s="42"/>
    </row>
    <row r="16" spans="1:21" ht="18.75" customHeight="1" x14ac:dyDescent="0.3">
      <c r="E16" s="42"/>
    </row>
    <row r="17" spans="1:21" ht="18.75" customHeight="1" x14ac:dyDescent="0.3">
      <c r="E17" s="42"/>
    </row>
    <row r="18" spans="1:21" s="5" customFormat="1" ht="18.75" customHeight="1" x14ac:dyDescent="0.3">
      <c r="A18" s="3"/>
      <c r="B18" s="4"/>
      <c r="D18" s="6"/>
      <c r="E18" s="4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s="5" customFormat="1" ht="18.75" customHeight="1" x14ac:dyDescent="0.3">
      <c r="A19" s="3"/>
      <c r="B19" s="4"/>
      <c r="D19" s="6"/>
      <c r="E19" s="4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</sheetData>
  <mergeCells count="1">
    <mergeCell ref="F9:G9"/>
  </mergeCells>
  <phoneticPr fontId="3" type="noConversion"/>
  <hyperlinks>
    <hyperlink ref="C6" location="'17.박상용'!A1" display="박상용"/>
    <hyperlink ref="C7" location="'52.유혜숙'!A1" display="유혜숙"/>
    <hyperlink ref="C8" location="'65.김하정'!A1" display="김하정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F21"/>
  <sheetViews>
    <sheetView workbookViewId="0">
      <pane xSplit="7" ySplit="2" topLeftCell="H3" activePane="bottomRight" state="frozen"/>
      <selection activeCell="AC26" sqref="AC26:AD26"/>
      <selection pane="topRight" activeCell="AC26" sqref="AC26:AD26"/>
      <selection pane="bottomLeft" activeCell="AC26" sqref="AC26:AD26"/>
      <selection pane="bottomRight" activeCell="P13" sqref="P13"/>
    </sheetView>
  </sheetViews>
  <sheetFormatPr defaultRowHeight="18.75" customHeight="1" x14ac:dyDescent="0.3"/>
  <cols>
    <col min="1" max="1" width="9" style="3"/>
    <col min="2" max="2" width="9" style="45" bestFit="1" customWidth="1"/>
    <col min="3" max="3" width="8.875" style="5" bestFit="1" customWidth="1"/>
    <col min="4" max="4" width="9.75" style="6" bestFit="1" customWidth="1"/>
    <col min="5" max="5" width="9.5" style="6" customWidth="1"/>
    <col min="6" max="6" width="16.625" style="5" customWidth="1"/>
    <col min="7" max="7" width="4.75" style="5" bestFit="1" customWidth="1"/>
    <col min="8" max="20" width="9" style="3"/>
    <col min="21" max="21" width="13.5" style="3" bestFit="1" customWidth="1"/>
    <col min="22" max="22" width="18.375" style="3" bestFit="1" customWidth="1"/>
    <col min="23" max="16384" width="9" style="3"/>
  </cols>
  <sheetData>
    <row r="2" spans="1:32" ht="18.75" customHeight="1" x14ac:dyDescent="0.3">
      <c r="A2" s="34" t="s">
        <v>18</v>
      </c>
      <c r="B2" s="43" t="s">
        <v>0</v>
      </c>
      <c r="C2" s="35" t="s">
        <v>1</v>
      </c>
      <c r="D2" s="36" t="s">
        <v>2</v>
      </c>
      <c r="E2" s="11" t="s">
        <v>19</v>
      </c>
      <c r="F2" s="38" t="s">
        <v>3</v>
      </c>
      <c r="G2" s="38" t="s">
        <v>4</v>
      </c>
      <c r="H2" s="39" t="s">
        <v>35</v>
      </c>
      <c r="I2" s="39" t="s">
        <v>36</v>
      </c>
      <c r="J2" s="39" t="s">
        <v>37</v>
      </c>
      <c r="K2" s="39" t="s">
        <v>38</v>
      </c>
      <c r="L2" s="39" t="s">
        <v>39</v>
      </c>
      <c r="M2" s="39" t="s">
        <v>40</v>
      </c>
      <c r="N2" s="39" t="s">
        <v>41</v>
      </c>
      <c r="O2" s="39" t="s">
        <v>42</v>
      </c>
      <c r="P2" s="39" t="s">
        <v>43</v>
      </c>
      <c r="Q2" s="39" t="s">
        <v>44</v>
      </c>
      <c r="R2" s="39" t="s">
        <v>45</v>
      </c>
      <c r="S2" s="39" t="s">
        <v>46</v>
      </c>
      <c r="T2" s="39" t="s">
        <v>21</v>
      </c>
    </row>
    <row r="4" spans="1:32" ht="18.75" customHeight="1" x14ac:dyDescent="0.3">
      <c r="A4" s="18">
        <v>1</v>
      </c>
      <c r="B4" s="19">
        <f t="array" ref="B4">test1!M1:M1</f>
        <v>1234</v>
      </c>
      <c r="C4" s="22" t="str">
        <f t="array" ref="C4">test1!Q1:Q1</f>
        <v>test1</v>
      </c>
      <c r="D4" s="21">
        <f t="array" ref="D4">test1!AK1:AK1</f>
        <v>43831</v>
      </c>
      <c r="E4" s="21">
        <f t="array" ref="E4">test1!AQ1:AQ1</f>
        <v>44196</v>
      </c>
      <c r="F4" s="22"/>
      <c r="G4" s="22"/>
      <c r="H4" s="40">
        <f>test1!$BN$6</f>
        <v>1.05</v>
      </c>
      <c r="I4" s="40">
        <f>test1!$BN$7</f>
        <v>0</v>
      </c>
      <c r="J4" s="40">
        <f>test1!$BN$8</f>
        <v>0</v>
      </c>
      <c r="K4" s="40">
        <f>test1!$BN$9</f>
        <v>0</v>
      </c>
      <c r="L4" s="40">
        <f>test1!$BN$10</f>
        <v>0</v>
      </c>
      <c r="M4" s="40">
        <f>test1!$BN$11</f>
        <v>0</v>
      </c>
      <c r="N4" s="40">
        <f>test1!$BN$12</f>
        <v>0</v>
      </c>
      <c r="O4" s="40">
        <f>test1!$BN$13</f>
        <v>0</v>
      </c>
      <c r="P4" s="40">
        <f>test1!$BN$14</f>
        <v>0</v>
      </c>
      <c r="Q4" s="40">
        <f>test1!$BN$15</f>
        <v>0</v>
      </c>
      <c r="R4" s="40">
        <f>test1!$BN$16</f>
        <v>0</v>
      </c>
      <c r="S4" s="40">
        <f>test1!$BN$17</f>
        <v>0</v>
      </c>
      <c r="T4" s="40">
        <f>SUM(H4:S4)</f>
        <v>1.05</v>
      </c>
    </row>
    <row r="6" spans="1:32" ht="18.75" customHeight="1" x14ac:dyDescent="0.3">
      <c r="A6" s="27">
        <f>ROW()-4</f>
        <v>2</v>
      </c>
      <c r="B6" s="1" t="s">
        <v>5</v>
      </c>
      <c r="C6" s="2" t="s">
        <v>128</v>
      </c>
      <c r="D6" s="1" t="s">
        <v>6</v>
      </c>
      <c r="E6" s="28"/>
      <c r="F6" s="1" t="s">
        <v>7</v>
      </c>
      <c r="G6" s="29" t="s">
        <v>25</v>
      </c>
      <c r="H6" s="40">
        <f>test1!$BN$6</f>
        <v>1.05</v>
      </c>
      <c r="I6" s="40">
        <f>test1!$BN$7</f>
        <v>0</v>
      </c>
      <c r="J6" s="40">
        <f>test1!$BN$8</f>
        <v>0</v>
      </c>
      <c r="K6" s="40">
        <f>test1!$BN$9</f>
        <v>0</v>
      </c>
      <c r="L6" s="40">
        <f>test1!$BN$10</f>
        <v>0</v>
      </c>
      <c r="M6" s="40">
        <f>test1!$BN$11</f>
        <v>0</v>
      </c>
      <c r="N6" s="40">
        <f>test1!$BN$12</f>
        <v>0</v>
      </c>
      <c r="O6" s="40">
        <f>test1!$BN$13</f>
        <v>0</v>
      </c>
      <c r="P6" s="40">
        <f>test1!$BN$14</f>
        <v>0</v>
      </c>
      <c r="Q6" s="40">
        <f>test1!$BN$15</f>
        <v>0</v>
      </c>
      <c r="R6" s="40">
        <f>test1!$BN$16</f>
        <v>0</v>
      </c>
      <c r="S6" s="40">
        <f>test1!$BN$17</f>
        <v>0</v>
      </c>
      <c r="T6" s="40">
        <f>SUM(H6:S6)</f>
        <v>1.05</v>
      </c>
      <c r="U6" s="44"/>
      <c r="V6" s="44"/>
      <c r="W6" s="44"/>
    </row>
    <row r="7" spans="1:32" ht="18.75" customHeight="1" x14ac:dyDescent="0.3">
      <c r="A7" s="27">
        <f>ROW()-4</f>
        <v>3</v>
      </c>
      <c r="B7" s="1" t="s">
        <v>9</v>
      </c>
      <c r="C7" s="2" t="s">
        <v>129</v>
      </c>
      <c r="D7" s="1" t="s">
        <v>10</v>
      </c>
      <c r="E7" s="28"/>
      <c r="F7" s="1" t="s">
        <v>16</v>
      </c>
      <c r="G7" s="29" t="s">
        <v>11</v>
      </c>
      <c r="H7" s="40">
        <f>test2!$BN$6</f>
        <v>1.05</v>
      </c>
      <c r="I7" s="40">
        <f>test2!$BN$7</f>
        <v>0</v>
      </c>
      <c r="J7" s="40">
        <f>test2!$BN$8</f>
        <v>0</v>
      </c>
      <c r="K7" s="40">
        <f>test2!$BN$9</f>
        <v>0</v>
      </c>
      <c r="L7" s="40">
        <f>test2!$BN$10</f>
        <v>0</v>
      </c>
      <c r="M7" s="40">
        <f>test2!$BN$11</f>
        <v>0</v>
      </c>
      <c r="N7" s="40">
        <f>test2!$BN$12</f>
        <v>0</v>
      </c>
      <c r="O7" s="40">
        <f>test2!$BN$13</f>
        <v>0</v>
      </c>
      <c r="P7" s="40">
        <f>test2!$BN$14</f>
        <v>0</v>
      </c>
      <c r="Q7" s="40">
        <f>test2!$BN$15</f>
        <v>0</v>
      </c>
      <c r="R7" s="40">
        <f>test2!$BN$16</f>
        <v>0</v>
      </c>
      <c r="S7" s="40">
        <f>test2!$BN$17</f>
        <v>0</v>
      </c>
      <c r="T7" s="40">
        <f t="shared" ref="T7:T8" si="0">SUM(H7:S7)</f>
        <v>1.05</v>
      </c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</row>
    <row r="8" spans="1:32" ht="18.75" customHeight="1" x14ac:dyDescent="0.3">
      <c r="A8" s="27">
        <f>ROW()-4</f>
        <v>4</v>
      </c>
      <c r="B8" s="1" t="s">
        <v>12</v>
      </c>
      <c r="C8" s="2" t="s">
        <v>130</v>
      </c>
      <c r="D8" s="1" t="s">
        <v>13</v>
      </c>
      <c r="E8" s="28"/>
      <c r="F8" s="1" t="s">
        <v>14</v>
      </c>
      <c r="G8" s="29" t="s">
        <v>25</v>
      </c>
      <c r="H8" s="40">
        <f>test3!$BN$6</f>
        <v>1</v>
      </c>
      <c r="I8" s="40">
        <f>test3!$BN$7</f>
        <v>0</v>
      </c>
      <c r="J8" s="40">
        <f>test3!$BN$8</f>
        <v>0</v>
      </c>
      <c r="K8" s="40">
        <f>test3!$BN$9</f>
        <v>0</v>
      </c>
      <c r="L8" s="40">
        <f>test3!$BN$10</f>
        <v>0</v>
      </c>
      <c r="M8" s="40">
        <f>test3!$BN$11</f>
        <v>0</v>
      </c>
      <c r="N8" s="40">
        <f>test3!$BN$12</f>
        <v>0</v>
      </c>
      <c r="O8" s="40">
        <f>test3!$BN$13</f>
        <v>0</v>
      </c>
      <c r="P8" s="40">
        <f>test3!$BN$14</f>
        <v>0</v>
      </c>
      <c r="Q8" s="40">
        <f>test3!$BN$15</f>
        <v>0</v>
      </c>
      <c r="R8" s="40">
        <f>test3!$BN$16</f>
        <v>0</v>
      </c>
      <c r="S8" s="40">
        <f>test3!$BN$17</f>
        <v>0</v>
      </c>
      <c r="T8" s="40">
        <f t="shared" si="0"/>
        <v>1</v>
      </c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</row>
    <row r="9" spans="1:32" ht="18.75" customHeight="1" x14ac:dyDescent="0.3">
      <c r="F9" s="132" t="s">
        <v>27</v>
      </c>
      <c r="G9" s="132"/>
      <c r="H9" s="18">
        <v>3</v>
      </c>
      <c r="I9" s="18">
        <v>3</v>
      </c>
      <c r="J9" s="18">
        <v>3</v>
      </c>
      <c r="K9" s="18">
        <v>3</v>
      </c>
      <c r="L9" s="18">
        <v>3</v>
      </c>
      <c r="M9" s="18">
        <v>3</v>
      </c>
      <c r="N9" s="18">
        <v>3</v>
      </c>
      <c r="O9" s="18">
        <v>3</v>
      </c>
      <c r="P9" s="18">
        <v>3</v>
      </c>
      <c r="Q9" s="18">
        <v>3</v>
      </c>
      <c r="R9" s="18">
        <v>3</v>
      </c>
      <c r="S9" s="18">
        <v>3</v>
      </c>
      <c r="T9" s="31">
        <f>SUM(H9:S9)/12</f>
        <v>3</v>
      </c>
      <c r="U9" s="44"/>
    </row>
    <row r="10" spans="1:32" ht="18.75" customHeight="1" x14ac:dyDescent="0.3">
      <c r="H10" s="32">
        <f t="shared" ref="H10:T10" si="1">SUM(H6:H8)/H9</f>
        <v>1.0333333333333334</v>
      </c>
      <c r="I10" s="32">
        <f t="shared" si="1"/>
        <v>0</v>
      </c>
      <c r="J10" s="32">
        <f t="shared" si="1"/>
        <v>0</v>
      </c>
      <c r="K10" s="32">
        <f t="shared" si="1"/>
        <v>0</v>
      </c>
      <c r="L10" s="32">
        <f t="shared" si="1"/>
        <v>0</v>
      </c>
      <c r="M10" s="32">
        <f t="shared" si="1"/>
        <v>0</v>
      </c>
      <c r="N10" s="32">
        <f t="shared" si="1"/>
        <v>0</v>
      </c>
      <c r="O10" s="32">
        <f t="shared" si="1"/>
        <v>0</v>
      </c>
      <c r="P10" s="32">
        <f t="shared" si="1"/>
        <v>0</v>
      </c>
      <c r="Q10" s="32">
        <f t="shared" si="1"/>
        <v>0</v>
      </c>
      <c r="R10" s="32">
        <f t="shared" si="1"/>
        <v>0</v>
      </c>
      <c r="S10" s="32">
        <f t="shared" si="1"/>
        <v>0</v>
      </c>
      <c r="T10" s="32">
        <f t="shared" si="1"/>
        <v>1.0333333333333334</v>
      </c>
      <c r="U10" s="32"/>
    </row>
    <row r="15" spans="1:32" ht="18.75" customHeight="1" x14ac:dyDescent="0.3">
      <c r="E15" s="33"/>
    </row>
    <row r="16" spans="1:32" ht="18.75" customHeight="1" x14ac:dyDescent="0.3">
      <c r="E16" s="33"/>
    </row>
    <row r="17" spans="1:32" ht="18.75" customHeight="1" x14ac:dyDescent="0.3">
      <c r="E17" s="33"/>
    </row>
    <row r="18" spans="1:32" s="5" customFormat="1" ht="18.75" customHeight="1" x14ac:dyDescent="0.3">
      <c r="A18" s="3"/>
      <c r="B18" s="45"/>
      <c r="D18" s="6"/>
      <c r="E18" s="3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s="5" customFormat="1" ht="18.75" customHeight="1" x14ac:dyDescent="0.3">
      <c r="A19" s="3"/>
      <c r="B19" s="45"/>
      <c r="D19" s="6"/>
      <c r="E19" s="3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s="5" customFormat="1" ht="18.75" customHeight="1" x14ac:dyDescent="0.3">
      <c r="A20" s="3"/>
      <c r="B20" s="45"/>
      <c r="D20" s="6"/>
      <c r="E20" s="3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s="5" customFormat="1" ht="18.75" customHeight="1" x14ac:dyDescent="0.3">
      <c r="A21" s="3"/>
      <c r="B21" s="45"/>
      <c r="D21" s="6"/>
      <c r="E21" s="3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</sheetData>
  <mergeCells count="1">
    <mergeCell ref="F9:G9"/>
  </mergeCells>
  <phoneticPr fontId="3" type="noConversion"/>
  <hyperlinks>
    <hyperlink ref="C6" location="'17.박상용'!A1" display="박상용"/>
    <hyperlink ref="C7" location="'52.유혜숙'!A1" display="유혜숙"/>
    <hyperlink ref="C8" location="'65.김하정'!A1" display="김하정"/>
  </hyperlinks>
  <pageMargins left="0.25" right="0.25" top="0.75" bottom="0.75" header="0.3" footer="0.3"/>
  <pageSetup paperSize="9" scale="4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82"/>
  <sheetViews>
    <sheetView showGridLines="0" zoomScale="70" zoomScaleNormal="70" workbookViewId="0">
      <pane ySplit="5" topLeftCell="A6" activePane="bottomLeft" state="frozen"/>
      <selection activeCell="AC26" sqref="AC26:AD26"/>
      <selection pane="bottomLeft" activeCell="AE24" sqref="AE24:AF24"/>
    </sheetView>
  </sheetViews>
  <sheetFormatPr defaultColWidth="4.25" defaultRowHeight="23.25" customHeight="1" x14ac:dyDescent="0.3"/>
  <cols>
    <col min="1" max="1" width="6.875" style="49" customWidth="1"/>
    <col min="2" max="42" width="3.625" style="49" customWidth="1"/>
    <col min="43" max="43" width="3.625" style="52" customWidth="1"/>
    <col min="44" max="63" width="3.625" style="49" customWidth="1"/>
    <col min="64" max="66" width="8" style="49" customWidth="1"/>
    <col min="67" max="67" width="23.5" style="49" customWidth="1"/>
    <col min="68" max="68" width="8.5" style="49" customWidth="1"/>
    <col min="69" max="16384" width="4.25" style="49"/>
  </cols>
  <sheetData>
    <row r="1" spans="1:68" ht="23.45" customHeight="1" x14ac:dyDescent="0.3">
      <c r="A1" s="46" t="str">
        <f>SET_YEAR &amp;" 年 프로젝트 투입공수"</f>
        <v>2021 年 프로젝트 투입공수</v>
      </c>
      <c r="B1" s="47"/>
      <c r="C1" s="48"/>
      <c r="D1" s="48"/>
      <c r="E1" s="48"/>
      <c r="F1" s="48"/>
      <c r="G1" s="48"/>
      <c r="H1" s="48"/>
      <c r="I1" s="48"/>
      <c r="K1" s="50" t="s">
        <v>48</v>
      </c>
      <c r="L1" s="50"/>
      <c r="M1" s="172">
        <v>1234</v>
      </c>
      <c r="N1" s="173"/>
      <c r="P1" s="51" t="s">
        <v>49</v>
      </c>
      <c r="Q1" s="174" t="s">
        <v>125</v>
      </c>
      <c r="R1" s="175"/>
      <c r="S1" s="176"/>
      <c r="U1" s="169" t="s">
        <v>50</v>
      </c>
      <c r="V1" s="169"/>
      <c r="W1" s="169"/>
      <c r="X1" s="171">
        <f ca="1">BP18</f>
        <v>8.3333333333333329E-2</v>
      </c>
      <c r="Y1" s="177"/>
      <c r="AA1" s="169" t="s">
        <v>51</v>
      </c>
      <c r="AB1" s="169"/>
      <c r="AC1" s="178">
        <f>AY82</f>
        <v>18900000</v>
      </c>
      <c r="AD1" s="178"/>
      <c r="AE1" s="178"/>
      <c r="AF1" s="178"/>
      <c r="AG1" s="178"/>
      <c r="AI1" s="169" t="s">
        <v>52</v>
      </c>
      <c r="AJ1" s="169"/>
      <c r="AK1" s="170">
        <v>43831</v>
      </c>
      <c r="AL1" s="170"/>
      <c r="AM1" s="170"/>
      <c r="AO1" s="169" t="s">
        <v>53</v>
      </c>
      <c r="AP1" s="169"/>
      <c r="AQ1" s="170">
        <v>44196</v>
      </c>
      <c r="AR1" s="171"/>
      <c r="AS1" s="171"/>
    </row>
    <row r="2" spans="1:68" ht="19.149999999999999" customHeight="1" x14ac:dyDescent="0.3"/>
    <row r="3" spans="1:68" ht="23.1" hidden="1" customHeight="1" x14ac:dyDescent="0.3">
      <c r="A3" s="53"/>
      <c r="B3" s="54">
        <v>1</v>
      </c>
      <c r="C3" s="55">
        <v>1</v>
      </c>
      <c r="D3" s="54">
        <v>2</v>
      </c>
      <c r="E3" s="55">
        <v>2</v>
      </c>
      <c r="F3" s="54">
        <v>3</v>
      </c>
      <c r="G3" s="55">
        <v>3</v>
      </c>
      <c r="H3" s="54">
        <v>4</v>
      </c>
      <c r="I3" s="55">
        <v>4</v>
      </c>
      <c r="J3" s="54">
        <v>5</v>
      </c>
      <c r="K3" s="55">
        <v>5</v>
      </c>
      <c r="L3" s="54">
        <v>6</v>
      </c>
      <c r="M3" s="55">
        <v>6</v>
      </c>
      <c r="N3" s="54">
        <v>7</v>
      </c>
      <c r="O3" s="55">
        <v>7</v>
      </c>
      <c r="P3" s="54">
        <v>8</v>
      </c>
      <c r="Q3" s="55">
        <v>8</v>
      </c>
      <c r="R3" s="54">
        <v>9</v>
      </c>
      <c r="S3" s="55">
        <v>9</v>
      </c>
      <c r="T3" s="54">
        <v>10</v>
      </c>
      <c r="U3" s="55">
        <v>10</v>
      </c>
      <c r="V3" s="54">
        <v>11</v>
      </c>
      <c r="W3" s="55">
        <v>11</v>
      </c>
      <c r="X3" s="54">
        <v>12</v>
      </c>
      <c r="Y3" s="55">
        <v>12</v>
      </c>
      <c r="Z3" s="54">
        <v>13</v>
      </c>
      <c r="AA3" s="55">
        <v>13</v>
      </c>
      <c r="AB3" s="54">
        <v>14</v>
      </c>
      <c r="AC3" s="55">
        <v>14</v>
      </c>
      <c r="AD3" s="54">
        <v>15</v>
      </c>
      <c r="AE3" s="55">
        <v>15</v>
      </c>
      <c r="AF3" s="54">
        <v>16</v>
      </c>
      <c r="AG3" s="55">
        <v>16</v>
      </c>
      <c r="AH3" s="54">
        <v>17</v>
      </c>
      <c r="AI3" s="55">
        <v>17</v>
      </c>
      <c r="AJ3" s="54">
        <v>18</v>
      </c>
      <c r="AK3" s="55">
        <v>18</v>
      </c>
      <c r="AL3" s="54">
        <v>19</v>
      </c>
      <c r="AM3" s="55">
        <v>19</v>
      </c>
      <c r="AN3" s="54">
        <v>20</v>
      </c>
      <c r="AO3" s="55">
        <v>20</v>
      </c>
      <c r="AP3" s="54">
        <v>21</v>
      </c>
      <c r="AQ3" s="55">
        <v>21</v>
      </c>
      <c r="AR3" s="54">
        <v>22</v>
      </c>
      <c r="AS3" s="55">
        <v>22</v>
      </c>
      <c r="AT3" s="54">
        <v>23</v>
      </c>
      <c r="AU3" s="55">
        <v>23</v>
      </c>
      <c r="AV3" s="54">
        <v>24</v>
      </c>
      <c r="AW3" s="55">
        <v>24</v>
      </c>
      <c r="AX3" s="54">
        <v>25</v>
      </c>
      <c r="AY3" s="55">
        <v>25</v>
      </c>
      <c r="AZ3" s="54">
        <v>26</v>
      </c>
      <c r="BA3" s="55">
        <v>26</v>
      </c>
      <c r="BB3" s="54">
        <v>27</v>
      </c>
      <c r="BC3" s="55">
        <v>27</v>
      </c>
      <c r="BD3" s="54">
        <v>28</v>
      </c>
      <c r="BE3" s="55">
        <v>28</v>
      </c>
      <c r="BF3" s="54">
        <v>29</v>
      </c>
      <c r="BG3" s="55">
        <v>29</v>
      </c>
      <c r="BH3" s="54">
        <v>30</v>
      </c>
      <c r="BI3" s="55">
        <v>30</v>
      </c>
      <c r="BJ3" s="54">
        <v>31</v>
      </c>
      <c r="BK3" s="55">
        <v>31</v>
      </c>
      <c r="BL3" s="56"/>
      <c r="BM3" s="56"/>
      <c r="BN3" s="56"/>
      <c r="BO3" s="53"/>
    </row>
    <row r="4" spans="1:68" ht="23.1" customHeight="1" x14ac:dyDescent="0.3">
      <c r="A4" s="166" t="s">
        <v>54</v>
      </c>
      <c r="B4" s="166">
        <v>1</v>
      </c>
      <c r="C4" s="166"/>
      <c r="D4" s="166">
        <v>2</v>
      </c>
      <c r="E4" s="166">
        <v>2</v>
      </c>
      <c r="F4" s="166">
        <v>3</v>
      </c>
      <c r="G4" s="166">
        <v>3</v>
      </c>
      <c r="H4" s="166">
        <v>4</v>
      </c>
      <c r="I4" s="166">
        <v>4</v>
      </c>
      <c r="J4" s="166">
        <v>5</v>
      </c>
      <c r="K4" s="166">
        <v>5</v>
      </c>
      <c r="L4" s="166">
        <v>6</v>
      </c>
      <c r="M4" s="166">
        <v>6</v>
      </c>
      <c r="N4" s="166">
        <v>7</v>
      </c>
      <c r="O4" s="166">
        <v>7</v>
      </c>
      <c r="P4" s="166">
        <v>8</v>
      </c>
      <c r="Q4" s="166">
        <v>8</v>
      </c>
      <c r="R4" s="166">
        <v>9</v>
      </c>
      <c r="S4" s="166">
        <v>9</v>
      </c>
      <c r="T4" s="166">
        <v>10</v>
      </c>
      <c r="U4" s="166">
        <v>10</v>
      </c>
      <c r="V4" s="166">
        <v>11</v>
      </c>
      <c r="W4" s="166">
        <v>11</v>
      </c>
      <c r="X4" s="166">
        <v>12</v>
      </c>
      <c r="Y4" s="166">
        <v>12</v>
      </c>
      <c r="Z4" s="166">
        <v>13</v>
      </c>
      <c r="AA4" s="166">
        <v>13</v>
      </c>
      <c r="AB4" s="166">
        <v>14</v>
      </c>
      <c r="AC4" s="166">
        <v>14</v>
      </c>
      <c r="AD4" s="166">
        <v>15</v>
      </c>
      <c r="AE4" s="166">
        <v>15</v>
      </c>
      <c r="AF4" s="166">
        <v>16</v>
      </c>
      <c r="AG4" s="166">
        <v>16</v>
      </c>
      <c r="AH4" s="166">
        <v>17</v>
      </c>
      <c r="AI4" s="166">
        <v>17</v>
      </c>
      <c r="AJ4" s="166">
        <v>18</v>
      </c>
      <c r="AK4" s="166">
        <v>18</v>
      </c>
      <c r="AL4" s="166">
        <v>19</v>
      </c>
      <c r="AM4" s="166">
        <v>19</v>
      </c>
      <c r="AN4" s="166">
        <v>20</v>
      </c>
      <c r="AO4" s="166">
        <v>20</v>
      </c>
      <c r="AP4" s="166">
        <v>21</v>
      </c>
      <c r="AQ4" s="166">
        <v>21</v>
      </c>
      <c r="AR4" s="166">
        <v>22</v>
      </c>
      <c r="AS4" s="166">
        <v>22</v>
      </c>
      <c r="AT4" s="166">
        <v>23</v>
      </c>
      <c r="AU4" s="166">
        <v>23</v>
      </c>
      <c r="AV4" s="166">
        <v>24</v>
      </c>
      <c r="AW4" s="166">
        <v>24</v>
      </c>
      <c r="AX4" s="166">
        <v>25</v>
      </c>
      <c r="AY4" s="166">
        <v>25</v>
      </c>
      <c r="AZ4" s="166">
        <v>26</v>
      </c>
      <c r="BA4" s="166">
        <v>26</v>
      </c>
      <c r="BB4" s="166">
        <v>27</v>
      </c>
      <c r="BC4" s="166">
        <v>27</v>
      </c>
      <c r="BD4" s="166">
        <v>28</v>
      </c>
      <c r="BE4" s="166">
        <v>28</v>
      </c>
      <c r="BF4" s="166">
        <v>29</v>
      </c>
      <c r="BG4" s="166">
        <v>29</v>
      </c>
      <c r="BH4" s="166">
        <v>30</v>
      </c>
      <c r="BI4" s="166">
        <v>30</v>
      </c>
      <c r="BJ4" s="166">
        <v>31</v>
      </c>
      <c r="BK4" s="166"/>
      <c r="BL4" s="167" t="s">
        <v>55</v>
      </c>
      <c r="BM4" s="167" t="s">
        <v>56</v>
      </c>
      <c r="BN4" s="167" t="s">
        <v>57</v>
      </c>
      <c r="BO4" s="163" t="s">
        <v>58</v>
      </c>
      <c r="BP4" s="163" t="s">
        <v>59</v>
      </c>
    </row>
    <row r="5" spans="1:68" ht="23.1" customHeight="1" thickBot="1" x14ac:dyDescent="0.35">
      <c r="A5" s="166"/>
      <c r="B5" s="57" t="s">
        <v>60</v>
      </c>
      <c r="C5" s="58" t="s">
        <v>61</v>
      </c>
      <c r="D5" s="57" t="s">
        <v>60</v>
      </c>
      <c r="E5" s="58" t="s">
        <v>61</v>
      </c>
      <c r="F5" s="57" t="s">
        <v>60</v>
      </c>
      <c r="G5" s="58" t="s">
        <v>61</v>
      </c>
      <c r="H5" s="57" t="s">
        <v>60</v>
      </c>
      <c r="I5" s="58" t="s">
        <v>61</v>
      </c>
      <c r="J5" s="57" t="s">
        <v>60</v>
      </c>
      <c r="K5" s="58" t="s">
        <v>61</v>
      </c>
      <c r="L5" s="57" t="s">
        <v>60</v>
      </c>
      <c r="M5" s="58" t="s">
        <v>61</v>
      </c>
      <c r="N5" s="57" t="s">
        <v>60</v>
      </c>
      <c r="O5" s="58" t="s">
        <v>61</v>
      </c>
      <c r="P5" s="57" t="s">
        <v>60</v>
      </c>
      <c r="Q5" s="58" t="s">
        <v>61</v>
      </c>
      <c r="R5" s="57" t="s">
        <v>60</v>
      </c>
      <c r="S5" s="58" t="s">
        <v>61</v>
      </c>
      <c r="T5" s="57" t="s">
        <v>60</v>
      </c>
      <c r="U5" s="58" t="s">
        <v>61</v>
      </c>
      <c r="V5" s="57" t="s">
        <v>60</v>
      </c>
      <c r="W5" s="58" t="s">
        <v>61</v>
      </c>
      <c r="X5" s="57" t="s">
        <v>60</v>
      </c>
      <c r="Y5" s="58" t="s">
        <v>61</v>
      </c>
      <c r="Z5" s="57" t="s">
        <v>60</v>
      </c>
      <c r="AA5" s="58" t="s">
        <v>61</v>
      </c>
      <c r="AB5" s="57" t="s">
        <v>60</v>
      </c>
      <c r="AC5" s="58" t="s">
        <v>61</v>
      </c>
      <c r="AD5" s="57" t="s">
        <v>60</v>
      </c>
      <c r="AE5" s="58" t="s">
        <v>61</v>
      </c>
      <c r="AF5" s="57" t="s">
        <v>60</v>
      </c>
      <c r="AG5" s="58" t="s">
        <v>61</v>
      </c>
      <c r="AH5" s="57" t="s">
        <v>60</v>
      </c>
      <c r="AI5" s="58" t="s">
        <v>61</v>
      </c>
      <c r="AJ5" s="57" t="s">
        <v>60</v>
      </c>
      <c r="AK5" s="58" t="s">
        <v>61</v>
      </c>
      <c r="AL5" s="57" t="s">
        <v>60</v>
      </c>
      <c r="AM5" s="58" t="s">
        <v>61</v>
      </c>
      <c r="AN5" s="57" t="s">
        <v>60</v>
      </c>
      <c r="AO5" s="58" t="s">
        <v>61</v>
      </c>
      <c r="AP5" s="57" t="s">
        <v>60</v>
      </c>
      <c r="AQ5" s="58" t="s">
        <v>61</v>
      </c>
      <c r="AR5" s="57" t="s">
        <v>60</v>
      </c>
      <c r="AS5" s="58" t="s">
        <v>61</v>
      </c>
      <c r="AT5" s="57" t="s">
        <v>60</v>
      </c>
      <c r="AU5" s="58" t="s">
        <v>61</v>
      </c>
      <c r="AV5" s="57" t="s">
        <v>60</v>
      </c>
      <c r="AW5" s="58" t="s">
        <v>61</v>
      </c>
      <c r="AX5" s="57" t="s">
        <v>60</v>
      </c>
      <c r="AY5" s="58" t="s">
        <v>61</v>
      </c>
      <c r="AZ5" s="57" t="s">
        <v>60</v>
      </c>
      <c r="BA5" s="58" t="s">
        <v>61</v>
      </c>
      <c r="BB5" s="57" t="s">
        <v>60</v>
      </c>
      <c r="BC5" s="58" t="s">
        <v>61</v>
      </c>
      <c r="BD5" s="57" t="s">
        <v>60</v>
      </c>
      <c r="BE5" s="58" t="s">
        <v>61</v>
      </c>
      <c r="BF5" s="57" t="s">
        <v>60</v>
      </c>
      <c r="BG5" s="58" t="s">
        <v>61</v>
      </c>
      <c r="BH5" s="57" t="s">
        <v>60</v>
      </c>
      <c r="BI5" s="58" t="s">
        <v>61</v>
      </c>
      <c r="BJ5" s="57" t="s">
        <v>60</v>
      </c>
      <c r="BK5" s="58" t="s">
        <v>61</v>
      </c>
      <c r="BL5" s="168"/>
      <c r="BM5" s="168"/>
      <c r="BN5" s="168"/>
      <c r="BO5" s="164"/>
      <c r="BP5" s="164"/>
    </row>
    <row r="6" spans="1:68" ht="23.1" customHeight="1" thickBot="1" x14ac:dyDescent="0.35">
      <c r="A6" s="59">
        <f>EOMONTH(SET_YEARSTARTDATE,-1)+1</f>
        <v>44197</v>
      </c>
      <c r="B6" s="60" t="s">
        <v>62</v>
      </c>
      <c r="C6" s="61"/>
      <c r="D6" s="62"/>
      <c r="E6" s="61"/>
      <c r="F6" s="62"/>
      <c r="G6" s="61"/>
      <c r="H6" s="62" t="s">
        <v>131</v>
      </c>
      <c r="I6" s="61" t="s">
        <v>131</v>
      </c>
      <c r="J6" s="62" t="s">
        <v>131</v>
      </c>
      <c r="K6" s="61" t="s">
        <v>132</v>
      </c>
      <c r="L6" s="62" t="s">
        <v>133</v>
      </c>
      <c r="M6" s="61" t="s">
        <v>133</v>
      </c>
      <c r="N6" s="62" t="s">
        <v>133</v>
      </c>
      <c r="O6" s="61" t="s">
        <v>133</v>
      </c>
      <c r="P6" s="62" t="s">
        <v>133</v>
      </c>
      <c r="Q6" s="61" t="s">
        <v>133</v>
      </c>
      <c r="R6" s="62"/>
      <c r="S6" s="61"/>
      <c r="T6" s="62"/>
      <c r="U6" s="61"/>
      <c r="V6" s="62" t="s">
        <v>133</v>
      </c>
      <c r="W6" s="61" t="s">
        <v>133</v>
      </c>
      <c r="X6" s="62" t="s">
        <v>133</v>
      </c>
      <c r="Y6" s="61" t="s">
        <v>133</v>
      </c>
      <c r="Z6" s="62" t="s">
        <v>133</v>
      </c>
      <c r="AA6" s="61" t="s">
        <v>133</v>
      </c>
      <c r="AB6" s="62" t="s">
        <v>133</v>
      </c>
      <c r="AC6" s="61" t="s">
        <v>133</v>
      </c>
      <c r="AD6" s="62" t="s">
        <v>133</v>
      </c>
      <c r="AE6" s="61" t="s">
        <v>133</v>
      </c>
      <c r="AF6" s="62"/>
      <c r="AG6" s="61"/>
      <c r="AH6" s="62"/>
      <c r="AI6" s="61"/>
      <c r="AJ6" s="62" t="s">
        <v>133</v>
      </c>
      <c r="AK6" s="61" t="s">
        <v>133</v>
      </c>
      <c r="AL6" s="62" t="s">
        <v>133</v>
      </c>
      <c r="AM6" s="61" t="s">
        <v>133</v>
      </c>
      <c r="AN6" s="62" t="s">
        <v>133</v>
      </c>
      <c r="AO6" s="61" t="s">
        <v>132</v>
      </c>
      <c r="AP6" s="62" t="s">
        <v>133</v>
      </c>
      <c r="AQ6" s="61" t="s">
        <v>133</v>
      </c>
      <c r="AR6" s="62" t="s">
        <v>133</v>
      </c>
      <c r="AS6" s="61" t="s">
        <v>133</v>
      </c>
      <c r="AT6" s="62"/>
      <c r="AU6" s="61"/>
      <c r="AV6" s="62"/>
      <c r="AW6" s="61"/>
      <c r="AX6" s="62" t="s">
        <v>133</v>
      </c>
      <c r="AY6" s="61" t="s">
        <v>133</v>
      </c>
      <c r="AZ6" s="62" t="s">
        <v>133</v>
      </c>
      <c r="BA6" s="61" t="s">
        <v>133</v>
      </c>
      <c r="BB6" s="62" t="s">
        <v>133</v>
      </c>
      <c r="BC6" s="61" t="s">
        <v>133</v>
      </c>
      <c r="BD6" s="62" t="s">
        <v>133</v>
      </c>
      <c r="BE6" s="61" t="s">
        <v>133</v>
      </c>
      <c r="BF6" s="63" t="s">
        <v>133</v>
      </c>
      <c r="BG6" s="64" t="s">
        <v>133</v>
      </c>
      <c r="BH6" s="63" t="s">
        <v>133</v>
      </c>
      <c r="BI6" s="64" t="s">
        <v>133</v>
      </c>
      <c r="BJ6" s="63"/>
      <c r="BK6" s="65"/>
      <c r="BL6" s="66">
        <f>[2]근무일수계산!BL6</f>
        <v>20</v>
      </c>
      <c r="BM6" s="67">
        <f>(COUNTIF(WORK_M01_AREA,"&lt;=Z")-COUNTIF(WORK_M01_AREA,"&lt;A")/2)*0.5</f>
        <v>21</v>
      </c>
      <c r="BN6" s="68">
        <f>BM6/BL6</f>
        <v>1.05</v>
      </c>
      <c r="BO6" s="69"/>
      <c r="BP6" s="70">
        <f ca="1">IF(((AA51-AA52)/BL6)&gt;1,1,(AA51-AA52)/BL6)</f>
        <v>1</v>
      </c>
    </row>
    <row r="7" spans="1:68" ht="23.1" customHeight="1" thickBot="1" x14ac:dyDescent="0.35">
      <c r="A7" s="59">
        <f>EOMONTH(SET_YEARSTARTDATE,0)+1</f>
        <v>44228</v>
      </c>
      <c r="B7" s="71"/>
      <c r="C7" s="72"/>
      <c r="D7" s="73"/>
      <c r="E7" s="72"/>
      <c r="F7" s="73"/>
      <c r="G7" s="72"/>
      <c r="H7" s="73"/>
      <c r="I7" s="72"/>
      <c r="J7" s="73"/>
      <c r="K7" s="72"/>
      <c r="L7" s="73"/>
      <c r="M7" s="72"/>
      <c r="N7" s="73"/>
      <c r="O7" s="72"/>
      <c r="P7" s="73"/>
      <c r="Q7" s="72"/>
      <c r="R7" s="73"/>
      <c r="S7" s="72"/>
      <c r="T7" s="73"/>
      <c r="U7" s="72"/>
      <c r="V7" s="73" t="s">
        <v>63</v>
      </c>
      <c r="W7" s="72"/>
      <c r="X7" s="73" t="s">
        <v>63</v>
      </c>
      <c r="Y7" s="72"/>
      <c r="Z7" s="73" t="s">
        <v>63</v>
      </c>
      <c r="AA7" s="72"/>
      <c r="AB7" s="73"/>
      <c r="AC7" s="72"/>
      <c r="AD7" s="73"/>
      <c r="AE7" s="72"/>
      <c r="AF7" s="73"/>
      <c r="AG7" s="72"/>
      <c r="AH7" s="73"/>
      <c r="AI7" s="72"/>
      <c r="AJ7" s="73"/>
      <c r="AK7" s="72"/>
      <c r="AL7" s="73"/>
      <c r="AM7" s="72"/>
      <c r="AN7" s="73"/>
      <c r="AO7" s="72"/>
      <c r="AP7" s="73"/>
      <c r="AQ7" s="72"/>
      <c r="AR7" s="73"/>
      <c r="AS7" s="72"/>
      <c r="AT7" s="73"/>
      <c r="AU7" s="72"/>
      <c r="AV7" s="73"/>
      <c r="AW7" s="72"/>
      <c r="AX7" s="73"/>
      <c r="AY7" s="72"/>
      <c r="AZ7" s="73"/>
      <c r="BA7" s="72"/>
      <c r="BB7" s="73"/>
      <c r="BC7" s="72"/>
      <c r="BD7" s="73"/>
      <c r="BE7" s="74"/>
      <c r="BF7" s="75"/>
      <c r="BG7" s="76"/>
      <c r="BH7" s="76"/>
      <c r="BI7" s="76"/>
      <c r="BJ7" s="76"/>
      <c r="BK7" s="77"/>
      <c r="BL7" s="66">
        <f>[2]근무일수계산!BL7</f>
        <v>18</v>
      </c>
      <c r="BM7" s="67">
        <f>(COUNTIF(WORK_M02_AREA,"&lt;=Z")-COUNTIF(WORK_M02_AREA,"&lt;A")/2)*0.5</f>
        <v>0</v>
      </c>
      <c r="BN7" s="68">
        <f t="shared" ref="BN7:BN19" si="0">BM7/BL7</f>
        <v>0</v>
      </c>
      <c r="BO7" s="69"/>
      <c r="BP7" s="70">
        <f ca="1">IF(((AC51-AC52)/BL7)&gt;1,1,(AC51-AC52)/BL7)</f>
        <v>0</v>
      </c>
    </row>
    <row r="8" spans="1:68" ht="23.1" customHeight="1" thickBot="1" x14ac:dyDescent="0.35">
      <c r="A8" s="59">
        <f>EOMONTH(SET_YEARSTARTDATE,1)+1</f>
        <v>44256</v>
      </c>
      <c r="B8" s="71" t="s">
        <v>64</v>
      </c>
      <c r="C8" s="72"/>
      <c r="D8" s="73"/>
      <c r="E8" s="72"/>
      <c r="F8" s="73"/>
      <c r="G8" s="72"/>
      <c r="H8" s="73"/>
      <c r="I8" s="72"/>
      <c r="J8" s="73"/>
      <c r="K8" s="72"/>
      <c r="L8" s="73"/>
      <c r="M8" s="72"/>
      <c r="N8" s="73"/>
      <c r="O8" s="72"/>
      <c r="P8" s="73"/>
      <c r="Q8" s="72"/>
      <c r="R8" s="73"/>
      <c r="S8" s="72"/>
      <c r="T8" s="73"/>
      <c r="U8" s="72"/>
      <c r="V8" s="73"/>
      <c r="W8" s="72"/>
      <c r="X8" s="73"/>
      <c r="Y8" s="72"/>
      <c r="Z8" s="73"/>
      <c r="AA8" s="72"/>
      <c r="AB8" s="73"/>
      <c r="AC8" s="72"/>
      <c r="AD8" s="73"/>
      <c r="AE8" s="72"/>
      <c r="AF8" s="73"/>
      <c r="AG8" s="72"/>
      <c r="AH8" s="73"/>
      <c r="AI8" s="72"/>
      <c r="AJ8" s="73"/>
      <c r="AK8" s="72"/>
      <c r="AL8" s="73"/>
      <c r="AM8" s="72"/>
      <c r="AN8" s="78"/>
      <c r="AO8" s="79"/>
      <c r="AP8" s="78"/>
      <c r="AQ8" s="79"/>
      <c r="AR8" s="78"/>
      <c r="AS8" s="79"/>
      <c r="AT8" s="78"/>
      <c r="AU8" s="79"/>
      <c r="AV8" s="78"/>
      <c r="AW8" s="79"/>
      <c r="AX8" s="73"/>
      <c r="AY8" s="72"/>
      <c r="AZ8" s="73"/>
      <c r="BA8" s="72"/>
      <c r="BB8" s="78"/>
      <c r="BC8" s="79"/>
      <c r="BD8" s="78"/>
      <c r="BE8" s="79"/>
      <c r="BF8" s="80"/>
      <c r="BG8" s="81"/>
      <c r="BH8" s="80"/>
      <c r="BI8" s="81"/>
      <c r="BJ8" s="82"/>
      <c r="BK8" s="83"/>
      <c r="BL8" s="66">
        <f>[2]근무일수계산!BL8</f>
        <v>22</v>
      </c>
      <c r="BM8" s="67">
        <f>(COUNTIF(WORK_M03_AREA,"&lt;=Z")-COUNTIF(WORK_M03_AREA,"&lt;A")/2)*0.5</f>
        <v>0</v>
      </c>
      <c r="BN8" s="68">
        <f t="shared" si="0"/>
        <v>0</v>
      </c>
      <c r="BO8" s="69"/>
      <c r="BP8" s="70">
        <f ca="1">IF(((AE51-AE52)/BL8)&gt;1,1,(AE51-AE52)/BL8)</f>
        <v>0</v>
      </c>
    </row>
    <row r="9" spans="1:68" ht="23.1" customHeight="1" thickBot="1" x14ac:dyDescent="0.35">
      <c r="A9" s="59">
        <f>EOMONTH(SET_YEARSTARTDATE,2)+1</f>
        <v>44287</v>
      </c>
      <c r="B9" s="71"/>
      <c r="C9" s="72"/>
      <c r="D9" s="73"/>
      <c r="E9" s="72"/>
      <c r="F9" s="73"/>
      <c r="G9" s="72"/>
      <c r="H9" s="73"/>
      <c r="I9" s="72"/>
      <c r="J9" s="73"/>
      <c r="K9" s="72"/>
      <c r="L9" s="73"/>
      <c r="M9" s="72"/>
      <c r="N9" s="73"/>
      <c r="O9" s="72"/>
      <c r="P9" s="73"/>
      <c r="Q9" s="72"/>
      <c r="R9" s="73"/>
      <c r="S9" s="72"/>
      <c r="T9" s="73"/>
      <c r="U9" s="72"/>
      <c r="V9" s="73"/>
      <c r="W9" s="72"/>
      <c r="X9" s="73"/>
      <c r="Y9" s="72"/>
      <c r="Z9" s="73"/>
      <c r="AA9" s="72"/>
      <c r="AB9" s="73"/>
      <c r="AC9" s="72"/>
      <c r="AD9" s="73"/>
      <c r="AE9" s="72"/>
      <c r="AF9" s="73"/>
      <c r="AG9" s="72"/>
      <c r="AH9" s="73"/>
      <c r="AI9" s="72"/>
      <c r="AJ9" s="73"/>
      <c r="AK9" s="72"/>
      <c r="AL9" s="73"/>
      <c r="AM9" s="72"/>
      <c r="AN9" s="73"/>
      <c r="AO9" s="72"/>
      <c r="AP9" s="73"/>
      <c r="AQ9" s="72"/>
      <c r="AR9" s="73"/>
      <c r="AS9" s="72"/>
      <c r="AT9" s="73"/>
      <c r="AU9" s="72"/>
      <c r="AV9" s="73"/>
      <c r="AW9" s="72"/>
      <c r="AX9" s="73"/>
      <c r="AY9" s="72"/>
      <c r="AZ9" s="73"/>
      <c r="BA9" s="72"/>
      <c r="BB9" s="73"/>
      <c r="BC9" s="72"/>
      <c r="BD9" s="73"/>
      <c r="BE9" s="72"/>
      <c r="BF9" s="73"/>
      <c r="BG9" s="72"/>
      <c r="BH9" s="73"/>
      <c r="BI9" s="74"/>
      <c r="BJ9" s="84"/>
      <c r="BK9" s="85"/>
      <c r="BL9" s="66">
        <f>[2]근무일수계산!BL9</f>
        <v>22</v>
      </c>
      <c r="BM9" s="67">
        <f>(COUNTIF(WORK_M04_AREA,"&lt;=Z")-COUNTIF(WORK_M04_AREA,"&lt;A")/2)*0.5</f>
        <v>0</v>
      </c>
      <c r="BN9" s="68">
        <f t="shared" si="0"/>
        <v>0</v>
      </c>
      <c r="BO9" s="69"/>
      <c r="BP9" s="70">
        <f ca="1">IF(((AG51-AG52)/BL9)&gt;1,1,(AG51-AG52)/BL9)</f>
        <v>0</v>
      </c>
    </row>
    <row r="10" spans="1:68" ht="23.1" customHeight="1" thickBot="1" x14ac:dyDescent="0.35">
      <c r="A10" s="59">
        <f>EOMONTH(SET_YEARSTARTDATE,3)+1</f>
        <v>44317</v>
      </c>
      <c r="B10" s="71" t="s">
        <v>65</v>
      </c>
      <c r="C10" s="72"/>
      <c r="D10" s="73"/>
      <c r="E10" s="72"/>
      <c r="F10" s="73"/>
      <c r="G10" s="72"/>
      <c r="H10" s="73"/>
      <c r="I10" s="72"/>
      <c r="J10" s="73" t="s">
        <v>66</v>
      </c>
      <c r="K10" s="72"/>
      <c r="L10" s="73"/>
      <c r="M10" s="72"/>
      <c r="N10" s="73"/>
      <c r="O10" s="72"/>
      <c r="P10" s="73"/>
      <c r="Q10" s="72"/>
      <c r="R10" s="86"/>
      <c r="S10" s="87"/>
      <c r="T10" s="73"/>
      <c r="U10" s="72"/>
      <c r="V10" s="73"/>
      <c r="W10" s="72"/>
      <c r="X10" s="73"/>
      <c r="Y10" s="72"/>
      <c r="Z10" s="73"/>
      <c r="AA10" s="72"/>
      <c r="AB10" s="73"/>
      <c r="AC10" s="72"/>
      <c r="AD10" s="73"/>
      <c r="AE10" s="72"/>
      <c r="AF10" s="73"/>
      <c r="AG10" s="72"/>
      <c r="AH10" s="73"/>
      <c r="AI10" s="72"/>
      <c r="AJ10" s="73"/>
      <c r="AK10" s="72"/>
      <c r="AL10" s="73" t="s">
        <v>67</v>
      </c>
      <c r="AM10" s="72"/>
      <c r="AN10" s="73"/>
      <c r="AO10" s="72"/>
      <c r="AP10" s="73"/>
      <c r="AQ10" s="72"/>
      <c r="AR10" s="73"/>
      <c r="AS10" s="72"/>
      <c r="AT10" s="73"/>
      <c r="AU10" s="72"/>
      <c r="AV10" s="73"/>
      <c r="AW10" s="72"/>
      <c r="AX10" s="73"/>
      <c r="AY10" s="72"/>
      <c r="AZ10" s="73"/>
      <c r="BA10" s="72"/>
      <c r="BB10" s="73"/>
      <c r="BC10" s="72"/>
      <c r="BD10" s="73"/>
      <c r="BE10" s="72"/>
      <c r="BF10" s="73"/>
      <c r="BG10" s="72"/>
      <c r="BH10" s="73"/>
      <c r="BI10" s="72"/>
      <c r="BJ10" s="88"/>
      <c r="BK10" s="89"/>
      <c r="BL10" s="66">
        <f>[2]근무일수계산!BL10</f>
        <v>19</v>
      </c>
      <c r="BM10" s="67">
        <f>(COUNTIF(WORK_M05_AREA,"&lt;=Z")-COUNTIF(WORK_M05_AREA,"&lt;A")/2)*0.5</f>
        <v>0</v>
      </c>
      <c r="BN10" s="68">
        <f t="shared" si="0"/>
        <v>0</v>
      </c>
      <c r="BO10" s="69"/>
      <c r="BP10" s="70">
        <f ca="1">IF(((AI51-AI52)/BL10)&gt;1,1,(AI51-AI52)/BL10)</f>
        <v>0</v>
      </c>
    </row>
    <row r="11" spans="1:68" ht="23.1" customHeight="1" thickBot="1" x14ac:dyDescent="0.35">
      <c r="A11" s="59">
        <f>EOMONTH(SET_YEARSTARTDATE,4)+1</f>
        <v>44348</v>
      </c>
      <c r="B11" s="71"/>
      <c r="C11" s="72"/>
      <c r="D11" s="73"/>
      <c r="E11" s="72"/>
      <c r="F11" s="73"/>
      <c r="G11" s="72"/>
      <c r="H11" s="73"/>
      <c r="I11" s="72"/>
      <c r="J11" s="73"/>
      <c r="K11" s="72"/>
      <c r="L11" s="73" t="s">
        <v>68</v>
      </c>
      <c r="M11" s="72"/>
      <c r="N11" s="73"/>
      <c r="O11" s="72"/>
      <c r="P11" s="73"/>
      <c r="Q11" s="72"/>
      <c r="R11" s="73"/>
      <c r="S11" s="72"/>
      <c r="T11" s="73"/>
      <c r="U11" s="72"/>
      <c r="V11" s="73"/>
      <c r="W11" s="72"/>
      <c r="X11" s="73"/>
      <c r="Y11" s="72"/>
      <c r="Z11" s="73"/>
      <c r="AA11" s="72"/>
      <c r="AB11" s="73"/>
      <c r="AC11" s="72"/>
      <c r="AD11" s="73"/>
      <c r="AE11" s="72"/>
      <c r="AF11" s="73"/>
      <c r="AG11" s="72"/>
      <c r="AH11" s="73"/>
      <c r="AI11" s="72"/>
      <c r="AJ11" s="73"/>
      <c r="AK11" s="72"/>
      <c r="AL11" s="73"/>
      <c r="AM11" s="72"/>
      <c r="AN11" s="73"/>
      <c r="AO11" s="72"/>
      <c r="AP11" s="73"/>
      <c r="AQ11" s="72"/>
      <c r="AR11" s="73"/>
      <c r="AS11" s="72"/>
      <c r="AT11" s="73"/>
      <c r="AU11" s="72"/>
      <c r="AV11" s="73"/>
      <c r="AW11" s="72"/>
      <c r="AX11" s="73"/>
      <c r="AY11" s="72"/>
      <c r="AZ11" s="73"/>
      <c r="BA11" s="72"/>
      <c r="BB11" s="73"/>
      <c r="BC11" s="72"/>
      <c r="BD11" s="73"/>
      <c r="BE11" s="72"/>
      <c r="BF11" s="73"/>
      <c r="BG11" s="72"/>
      <c r="BH11" s="73"/>
      <c r="BI11" s="74"/>
      <c r="BJ11" s="84"/>
      <c r="BK11" s="85"/>
      <c r="BL11" s="66">
        <f>[2]근무일수계산!BL11</f>
        <v>22</v>
      </c>
      <c r="BM11" s="67">
        <f>(COUNTIF(WORK_M06_AREA,"&lt;=Z")-COUNTIF(WORK_M06_AREA,"&lt;A")/2)*0.5</f>
        <v>0</v>
      </c>
      <c r="BN11" s="68">
        <f t="shared" si="0"/>
        <v>0</v>
      </c>
      <c r="BO11" s="69"/>
      <c r="BP11" s="70">
        <f ca="1">IF(((AK51-AK52)/BL11)&gt;1,1,(AK51-AK52)/BL11)</f>
        <v>0</v>
      </c>
    </row>
    <row r="12" spans="1:68" ht="23.1" customHeight="1" x14ac:dyDescent="0.3">
      <c r="A12" s="59">
        <f>EOMONTH(SET_YEARSTARTDATE,5)+1</f>
        <v>44378</v>
      </c>
      <c r="B12" s="71"/>
      <c r="C12" s="72"/>
      <c r="D12" s="73"/>
      <c r="E12" s="72"/>
      <c r="F12" s="73"/>
      <c r="G12" s="72"/>
      <c r="H12" s="73"/>
      <c r="I12" s="72"/>
      <c r="J12" s="73"/>
      <c r="K12" s="72"/>
      <c r="L12" s="73"/>
      <c r="M12" s="72"/>
      <c r="N12" s="73"/>
      <c r="O12" s="72"/>
      <c r="P12" s="73"/>
      <c r="Q12" s="72"/>
      <c r="R12" s="73"/>
      <c r="S12" s="72"/>
      <c r="T12" s="73"/>
      <c r="U12" s="72"/>
      <c r="V12" s="73"/>
      <c r="W12" s="72"/>
      <c r="X12" s="73"/>
      <c r="Y12" s="72"/>
      <c r="Z12" s="73"/>
      <c r="AA12" s="72"/>
      <c r="AB12" s="73"/>
      <c r="AC12" s="72"/>
      <c r="AD12" s="73"/>
      <c r="AE12" s="72"/>
      <c r="AF12" s="73"/>
      <c r="AG12" s="72"/>
      <c r="AH12" s="73"/>
      <c r="AI12" s="72"/>
      <c r="AJ12" s="73"/>
      <c r="AK12" s="72"/>
      <c r="AL12" s="73"/>
      <c r="AM12" s="72"/>
      <c r="AN12" s="73"/>
      <c r="AO12" s="72"/>
      <c r="AP12" s="73"/>
      <c r="AQ12" s="72"/>
      <c r="AR12" s="73"/>
      <c r="AS12" s="72"/>
      <c r="AT12" s="73"/>
      <c r="AU12" s="72"/>
      <c r="AV12" s="73"/>
      <c r="AW12" s="72"/>
      <c r="AX12" s="73"/>
      <c r="AY12" s="72"/>
      <c r="AZ12" s="73"/>
      <c r="BA12" s="72"/>
      <c r="BB12" s="73"/>
      <c r="BC12" s="72"/>
      <c r="BD12" s="73"/>
      <c r="BE12" s="72"/>
      <c r="BF12" s="73"/>
      <c r="BG12" s="72"/>
      <c r="BH12" s="73"/>
      <c r="BI12" s="72"/>
      <c r="BJ12" s="90"/>
      <c r="BK12" s="91"/>
      <c r="BL12" s="66">
        <f>[2]근무일수계산!BL12</f>
        <v>22</v>
      </c>
      <c r="BM12" s="67">
        <f>(COUNTIF(WORK_M07_AREA,"&lt;=Z")-COUNTIF(WORK_M07_AREA,"&lt;A")/2)*0.5</f>
        <v>0</v>
      </c>
      <c r="BN12" s="68">
        <f t="shared" si="0"/>
        <v>0</v>
      </c>
      <c r="BO12" s="69"/>
      <c r="BP12" s="70">
        <f ca="1">IF(((AM51-AM52)/BL12)&gt;1,1,(AM51-AM52)/BL12)</f>
        <v>0</v>
      </c>
    </row>
    <row r="13" spans="1:68" ht="23.1" customHeight="1" thickBot="1" x14ac:dyDescent="0.35">
      <c r="A13" s="59">
        <f>EOMONTH(SET_YEARSTARTDATE,6)+1</f>
        <v>44409</v>
      </c>
      <c r="B13" s="71"/>
      <c r="C13" s="72"/>
      <c r="D13" s="73"/>
      <c r="E13" s="72"/>
      <c r="F13" s="73"/>
      <c r="G13" s="72"/>
      <c r="H13" s="73"/>
      <c r="I13" s="72"/>
      <c r="J13" s="73"/>
      <c r="K13" s="72"/>
      <c r="L13" s="73"/>
      <c r="M13" s="72"/>
      <c r="N13" s="73"/>
      <c r="O13" s="72"/>
      <c r="P13" s="73"/>
      <c r="Q13" s="72"/>
      <c r="R13" s="73"/>
      <c r="S13" s="72"/>
      <c r="T13" s="73"/>
      <c r="U13" s="72"/>
      <c r="V13" s="73"/>
      <c r="W13" s="72"/>
      <c r="X13" s="73"/>
      <c r="Y13" s="72"/>
      <c r="Z13" s="73"/>
      <c r="AA13" s="72"/>
      <c r="AB13" s="73"/>
      <c r="AC13" s="72"/>
      <c r="AD13" s="73" t="s">
        <v>69</v>
      </c>
      <c r="AE13" s="72"/>
      <c r="AF13" s="73"/>
      <c r="AG13" s="72"/>
      <c r="AH13" s="73"/>
      <c r="AI13" s="72"/>
      <c r="AJ13" s="73"/>
      <c r="AK13" s="72"/>
      <c r="AL13" s="73"/>
      <c r="AM13" s="72"/>
      <c r="AN13" s="73"/>
      <c r="AO13" s="72"/>
      <c r="AP13" s="73"/>
      <c r="AQ13" s="72"/>
      <c r="AR13" s="73"/>
      <c r="AS13" s="72"/>
      <c r="AT13" s="73"/>
      <c r="AU13" s="72"/>
      <c r="AV13" s="73"/>
      <c r="AW13" s="72"/>
      <c r="AX13" s="73"/>
      <c r="AY13" s="72"/>
      <c r="AZ13" s="73"/>
      <c r="BA13" s="72"/>
      <c r="BB13" s="73"/>
      <c r="BC13" s="72"/>
      <c r="BD13" s="73"/>
      <c r="BE13" s="72"/>
      <c r="BF13" s="73"/>
      <c r="BG13" s="72"/>
      <c r="BH13" s="73"/>
      <c r="BI13" s="72"/>
      <c r="BJ13" s="92"/>
      <c r="BK13" s="93"/>
      <c r="BL13" s="66">
        <f>[2]근무일수계산!BL13</f>
        <v>22</v>
      </c>
      <c r="BM13" s="67">
        <f>(COUNTIF(WORK_M08_AREA,"&lt;=Z")-COUNTIF(WORK_M08_AREA,"&lt;A")/2)*0.5</f>
        <v>0</v>
      </c>
      <c r="BN13" s="68">
        <f t="shared" si="0"/>
        <v>0</v>
      </c>
      <c r="BO13" s="69"/>
      <c r="BP13" s="70">
        <f ca="1">IF(((AO51-AO52)/BL13)&gt;1,1,(AO51-AO52)/BL13)</f>
        <v>0</v>
      </c>
    </row>
    <row r="14" spans="1:68" ht="23.1" customHeight="1" thickBot="1" x14ac:dyDescent="0.35">
      <c r="A14" s="59">
        <f>EOMONTH(SET_YEARSTARTDATE,7)+1</f>
        <v>44440</v>
      </c>
      <c r="B14" s="71"/>
      <c r="C14" s="72"/>
      <c r="D14" s="73"/>
      <c r="E14" s="72"/>
      <c r="F14" s="73"/>
      <c r="G14" s="72"/>
      <c r="H14" s="73"/>
      <c r="I14" s="72"/>
      <c r="J14" s="73"/>
      <c r="K14" s="72"/>
      <c r="L14" s="73"/>
      <c r="M14" s="72"/>
      <c r="N14" s="73"/>
      <c r="O14" s="72"/>
      <c r="P14" s="73"/>
      <c r="Q14" s="72"/>
      <c r="R14" s="73"/>
      <c r="S14" s="72"/>
      <c r="T14" s="73"/>
      <c r="U14" s="72"/>
      <c r="V14" s="73"/>
      <c r="W14" s="72"/>
      <c r="X14" s="73"/>
      <c r="Y14" s="72"/>
      <c r="Z14" s="73"/>
      <c r="AA14" s="72"/>
      <c r="AB14" s="73"/>
      <c r="AC14" s="72"/>
      <c r="AD14" s="73"/>
      <c r="AE14" s="72"/>
      <c r="AF14" s="73"/>
      <c r="AG14" s="72"/>
      <c r="AH14" s="73"/>
      <c r="AI14" s="72"/>
      <c r="AJ14" s="73"/>
      <c r="AK14" s="72"/>
      <c r="AL14" s="73"/>
      <c r="AM14" s="72"/>
      <c r="AN14" s="73" t="s">
        <v>70</v>
      </c>
      <c r="AO14" s="72"/>
      <c r="AP14" s="73" t="s">
        <v>70</v>
      </c>
      <c r="AQ14" s="72"/>
      <c r="AR14" s="73" t="s">
        <v>70</v>
      </c>
      <c r="AS14" s="72"/>
      <c r="AT14" s="73"/>
      <c r="AU14" s="72"/>
      <c r="AV14" s="73"/>
      <c r="AW14" s="72"/>
      <c r="AX14" s="73"/>
      <c r="AY14" s="72"/>
      <c r="AZ14" s="73"/>
      <c r="BA14" s="72"/>
      <c r="BB14" s="73"/>
      <c r="BC14" s="72"/>
      <c r="BD14" s="73"/>
      <c r="BE14" s="72"/>
      <c r="BF14" s="73"/>
      <c r="BG14" s="72"/>
      <c r="BH14" s="73"/>
      <c r="BI14" s="74"/>
      <c r="BJ14" s="84"/>
      <c r="BK14" s="85"/>
      <c r="BL14" s="66">
        <f>[2]근무일수계산!BL14</f>
        <v>19</v>
      </c>
      <c r="BM14" s="67">
        <f>(COUNTIF(WORK_M09_AREA,"&lt;=Z")-COUNTIF(WORK_M09_AREA,"&lt;A")/2)*0.5</f>
        <v>0</v>
      </c>
      <c r="BN14" s="68">
        <f t="shared" si="0"/>
        <v>0</v>
      </c>
      <c r="BO14" s="69"/>
      <c r="BP14" s="70">
        <f ca="1">IF(((AQ51-AQ52)/BL14)&gt;1,1,(AQ51-AQ52)/BL14)</f>
        <v>0</v>
      </c>
    </row>
    <row r="15" spans="1:68" ht="23.1" customHeight="1" thickBot="1" x14ac:dyDescent="0.35">
      <c r="A15" s="59">
        <f>EOMONTH(SET_YEARSTARTDATE,8)+1</f>
        <v>44470</v>
      </c>
      <c r="B15" s="71"/>
      <c r="C15" s="72"/>
      <c r="D15" s="73"/>
      <c r="E15" s="72"/>
      <c r="F15" s="73" t="s">
        <v>71</v>
      </c>
      <c r="G15" s="72"/>
      <c r="H15" s="73"/>
      <c r="I15" s="72"/>
      <c r="J15" s="73"/>
      <c r="K15" s="72"/>
      <c r="L15" s="73"/>
      <c r="M15" s="72"/>
      <c r="N15" s="73"/>
      <c r="O15" s="72"/>
      <c r="P15" s="73"/>
      <c r="Q15" s="72"/>
      <c r="R15" s="73" t="s">
        <v>72</v>
      </c>
      <c r="S15" s="72"/>
      <c r="T15" s="73"/>
      <c r="U15" s="72"/>
      <c r="V15" s="73"/>
      <c r="W15" s="72"/>
      <c r="X15" s="73"/>
      <c r="Y15" s="72"/>
      <c r="Z15" s="73"/>
      <c r="AA15" s="72"/>
      <c r="AB15" s="73"/>
      <c r="AC15" s="72"/>
      <c r="AD15" s="73"/>
      <c r="AE15" s="72"/>
      <c r="AF15" s="73"/>
      <c r="AG15" s="72"/>
      <c r="AH15" s="73"/>
      <c r="AI15" s="72"/>
      <c r="AJ15" s="73"/>
      <c r="AK15" s="72"/>
      <c r="AL15" s="73"/>
      <c r="AM15" s="72"/>
      <c r="AN15" s="73"/>
      <c r="AO15" s="72"/>
      <c r="AP15" s="73"/>
      <c r="AQ15" s="72"/>
      <c r="AR15" s="73"/>
      <c r="AS15" s="72"/>
      <c r="AT15" s="73"/>
      <c r="AU15" s="72"/>
      <c r="AV15" s="73"/>
      <c r="AW15" s="72"/>
      <c r="AX15" s="73"/>
      <c r="AY15" s="72"/>
      <c r="AZ15" s="73"/>
      <c r="BA15" s="72"/>
      <c r="BB15" s="73"/>
      <c r="BC15" s="72"/>
      <c r="BD15" s="73"/>
      <c r="BE15" s="72"/>
      <c r="BF15" s="73"/>
      <c r="BG15" s="72"/>
      <c r="BH15" s="73"/>
      <c r="BI15" s="72"/>
      <c r="BJ15" s="88"/>
      <c r="BK15" s="89"/>
      <c r="BL15" s="66">
        <f>[2]근무일수계산!BL15</f>
        <v>21</v>
      </c>
      <c r="BM15" s="67">
        <f>(COUNTIF(WORK_M10_AREA,"&lt;=Z")-COUNTIF(WORK_M10_AREA,"&lt;A")/2)*0.5</f>
        <v>0</v>
      </c>
      <c r="BN15" s="68">
        <f t="shared" si="0"/>
        <v>0</v>
      </c>
      <c r="BO15" s="69"/>
      <c r="BP15" s="70">
        <f ca="1">IF(((AS51-AS52)/BL15)&gt;1,1,(AS51-AS52)/BL15)</f>
        <v>0</v>
      </c>
    </row>
    <row r="16" spans="1:68" ht="23.1" customHeight="1" thickBot="1" x14ac:dyDescent="0.35">
      <c r="A16" s="59">
        <f>EOMONTH(SET_YEARSTARTDATE,9)+1</f>
        <v>44501</v>
      </c>
      <c r="B16" s="71"/>
      <c r="C16" s="72"/>
      <c r="D16" s="73"/>
      <c r="E16" s="72"/>
      <c r="F16" s="73"/>
      <c r="G16" s="72"/>
      <c r="H16" s="73"/>
      <c r="I16" s="72"/>
      <c r="J16" s="73"/>
      <c r="K16" s="72"/>
      <c r="L16" s="73"/>
      <c r="M16" s="72"/>
      <c r="N16" s="73"/>
      <c r="O16" s="72"/>
      <c r="P16" s="73"/>
      <c r="Q16" s="72"/>
      <c r="R16" s="73"/>
      <c r="S16" s="72"/>
      <c r="T16" s="73"/>
      <c r="U16" s="72"/>
      <c r="V16" s="73"/>
      <c r="W16" s="72"/>
      <c r="X16" s="73"/>
      <c r="Y16" s="72"/>
      <c r="Z16" s="94"/>
      <c r="AA16" s="95"/>
      <c r="AB16" s="73"/>
      <c r="AC16" s="72"/>
      <c r="AD16" s="73"/>
      <c r="AE16" s="72"/>
      <c r="AF16" s="73"/>
      <c r="AG16" s="72"/>
      <c r="AH16" s="73"/>
      <c r="AI16" s="72"/>
      <c r="AJ16" s="73"/>
      <c r="AK16" s="72"/>
      <c r="AL16" s="73"/>
      <c r="AM16" s="72"/>
      <c r="AN16" s="73"/>
      <c r="AO16" s="72"/>
      <c r="AP16" s="73"/>
      <c r="AQ16" s="72"/>
      <c r="AR16" s="73"/>
      <c r="AS16" s="72"/>
      <c r="AT16" s="73"/>
      <c r="AU16" s="72"/>
      <c r="AV16" s="73"/>
      <c r="AW16" s="72"/>
      <c r="AX16" s="73"/>
      <c r="AY16" s="72"/>
      <c r="AZ16" s="73"/>
      <c r="BA16" s="72"/>
      <c r="BB16" s="73"/>
      <c r="BC16" s="72"/>
      <c r="BD16" s="73"/>
      <c r="BE16" s="72"/>
      <c r="BF16" s="73"/>
      <c r="BG16" s="72"/>
      <c r="BH16" s="73"/>
      <c r="BI16" s="74"/>
      <c r="BJ16" s="84"/>
      <c r="BK16" s="85"/>
      <c r="BL16" s="66">
        <f>[2]근무일수계산!BL16</f>
        <v>22</v>
      </c>
      <c r="BM16" s="67">
        <f>(COUNTIF(WORK_M11_AREA,"&lt;=Z")-COUNTIF(WORK_M11_AREA,"&lt;A")/2)*0.5</f>
        <v>0</v>
      </c>
      <c r="BN16" s="68">
        <f t="shared" si="0"/>
        <v>0</v>
      </c>
      <c r="BO16" s="69"/>
      <c r="BP16" s="70">
        <f ca="1">IF(((AU51-AU52)/BL16)&gt;1,1,(AU51-AU52)/BL16)</f>
        <v>0</v>
      </c>
    </row>
    <row r="17" spans="1:68" ht="23.1" customHeight="1" thickBot="1" x14ac:dyDescent="0.35">
      <c r="A17" s="59">
        <f>EOMONTH(SET_YEARSTARTDATE,10)+1</f>
        <v>44531</v>
      </c>
      <c r="B17" s="96"/>
      <c r="C17" s="97"/>
      <c r="D17" s="98"/>
      <c r="E17" s="97"/>
      <c r="F17" s="98"/>
      <c r="G17" s="97"/>
      <c r="H17" s="98"/>
      <c r="I17" s="97"/>
      <c r="J17" s="98"/>
      <c r="K17" s="97"/>
      <c r="L17" s="98"/>
      <c r="M17" s="97"/>
      <c r="N17" s="98"/>
      <c r="O17" s="97"/>
      <c r="P17" s="98"/>
      <c r="Q17" s="97"/>
      <c r="R17" s="98"/>
      <c r="S17" s="97"/>
      <c r="T17" s="98"/>
      <c r="U17" s="97"/>
      <c r="V17" s="98"/>
      <c r="W17" s="97"/>
      <c r="X17" s="98"/>
      <c r="Y17" s="97"/>
      <c r="Z17" s="98"/>
      <c r="AA17" s="97"/>
      <c r="AB17" s="98"/>
      <c r="AC17" s="97"/>
      <c r="AD17" s="98"/>
      <c r="AE17" s="97"/>
      <c r="AF17" s="98"/>
      <c r="AG17" s="97"/>
      <c r="AH17" s="98"/>
      <c r="AI17" s="97"/>
      <c r="AJ17" s="98"/>
      <c r="AK17" s="97"/>
      <c r="AL17" s="98"/>
      <c r="AM17" s="97"/>
      <c r="AN17" s="98"/>
      <c r="AO17" s="97"/>
      <c r="AP17" s="98"/>
      <c r="AQ17" s="97"/>
      <c r="AR17" s="98"/>
      <c r="AS17" s="97"/>
      <c r="AT17" s="98"/>
      <c r="AU17" s="97"/>
      <c r="AV17" s="98"/>
      <c r="AW17" s="97"/>
      <c r="AX17" s="98" t="s">
        <v>73</v>
      </c>
      <c r="AY17" s="97"/>
      <c r="AZ17" s="98"/>
      <c r="BA17" s="97"/>
      <c r="BB17" s="98"/>
      <c r="BC17" s="97"/>
      <c r="BD17" s="98"/>
      <c r="BE17" s="97"/>
      <c r="BF17" s="98"/>
      <c r="BG17" s="97"/>
      <c r="BH17" s="98"/>
      <c r="BI17" s="97"/>
      <c r="BJ17" s="99"/>
      <c r="BK17" s="100"/>
      <c r="BL17" s="66">
        <f>[2]근무일수계산!BL17</f>
        <v>23</v>
      </c>
      <c r="BM17" s="67">
        <f>(COUNTIF(WORK_M12_AREA,"&lt;=Z")-COUNTIF(WORK_M12_AREA,"&lt;A")/2)*0.5</f>
        <v>0</v>
      </c>
      <c r="BN17" s="68">
        <f t="shared" si="0"/>
        <v>0</v>
      </c>
      <c r="BO17" s="69"/>
      <c r="BP17" s="70">
        <f ca="1">IF(((AW51-AW52)/BL17)&gt;1,1,(AW51-AW52)/BL17)</f>
        <v>0</v>
      </c>
    </row>
    <row r="18" spans="1:68" ht="23.1" customHeight="1" x14ac:dyDescent="0.3">
      <c r="AQ18" s="49"/>
      <c r="BK18" s="101" t="s">
        <v>74</v>
      </c>
      <c r="BL18" s="102">
        <f>SUM(BL6:BL17)</f>
        <v>252</v>
      </c>
      <c r="BM18" s="103">
        <f>SUM(BM6:BM17)</f>
        <v>21</v>
      </c>
      <c r="BN18" s="104">
        <f t="shared" si="0"/>
        <v>8.3333333333333329E-2</v>
      </c>
      <c r="BP18" s="104">
        <f ca="1">SUM(BP6:BP17)/12</f>
        <v>8.3333333333333329E-2</v>
      </c>
    </row>
    <row r="19" spans="1:68" ht="21" customHeight="1" x14ac:dyDescent="0.3">
      <c r="B19" s="105" t="s">
        <v>75</v>
      </c>
      <c r="AQ19" s="106"/>
      <c r="BD19" s="107"/>
      <c r="BE19" s="108" t="s">
        <v>76</v>
      </c>
      <c r="BF19" s="109"/>
      <c r="BG19" s="109"/>
      <c r="BH19" s="110"/>
      <c r="BK19" s="111" t="s">
        <v>77</v>
      </c>
      <c r="BL19" s="102">
        <f>SUM(BL6:BL11)</f>
        <v>123</v>
      </c>
      <c r="BM19" s="112">
        <f>SUM(BM6:BM11)</f>
        <v>21</v>
      </c>
      <c r="BN19" s="104">
        <f t="shared" si="0"/>
        <v>0.17073170731707318</v>
      </c>
      <c r="BP19" s="104">
        <f ca="1">SUM(BP6:BP11)/6</f>
        <v>0.16666666666666666</v>
      </c>
    </row>
    <row r="20" spans="1:68" ht="16.149999999999999" customHeight="1" x14ac:dyDescent="0.3">
      <c r="B20" s="49" t="s">
        <v>78</v>
      </c>
      <c r="BD20" s="113"/>
      <c r="BE20" s="114" t="s">
        <v>79</v>
      </c>
      <c r="BF20" s="115"/>
      <c r="BG20" s="115"/>
      <c r="BH20" s="110"/>
    </row>
    <row r="21" spans="1:68" ht="16.149999999999999" customHeight="1" x14ac:dyDescent="0.3">
      <c r="B21" s="49" t="s">
        <v>80</v>
      </c>
      <c r="BD21" s="116"/>
      <c r="BE21" s="116"/>
      <c r="BF21" s="116"/>
      <c r="BG21" s="116"/>
    </row>
    <row r="22" spans="1:68" ht="16.149999999999999" customHeight="1" x14ac:dyDescent="0.3">
      <c r="B22" s="117" t="s">
        <v>81</v>
      </c>
      <c r="BD22" s="116"/>
      <c r="BE22" s="116"/>
      <c r="BF22" s="116"/>
      <c r="BG22" s="116"/>
    </row>
    <row r="23" spans="1:68" ht="16.149999999999999" customHeight="1" thickBot="1" x14ac:dyDescent="0.35"/>
    <row r="24" spans="1:68" ht="23.1" customHeight="1" x14ac:dyDescent="0.3">
      <c r="A24" s="116"/>
      <c r="B24" s="142" t="s">
        <v>82</v>
      </c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4"/>
      <c r="V24" s="165" t="s">
        <v>83</v>
      </c>
      <c r="W24" s="165"/>
      <c r="X24" s="136" t="s">
        <v>84</v>
      </c>
      <c r="Y24" s="136"/>
      <c r="Z24" s="136"/>
      <c r="AA24" s="136" t="s">
        <v>35</v>
      </c>
      <c r="AB24" s="136"/>
      <c r="AC24" s="136" t="s">
        <v>36</v>
      </c>
      <c r="AD24" s="136"/>
      <c r="AE24" s="136" t="s">
        <v>37</v>
      </c>
      <c r="AF24" s="136"/>
      <c r="AG24" s="136" t="s">
        <v>38</v>
      </c>
      <c r="AH24" s="136"/>
      <c r="AI24" s="136" t="s">
        <v>39</v>
      </c>
      <c r="AJ24" s="136"/>
      <c r="AK24" s="136" t="s">
        <v>40</v>
      </c>
      <c r="AL24" s="136"/>
      <c r="AM24" s="136" t="s">
        <v>41</v>
      </c>
      <c r="AN24" s="136"/>
      <c r="AO24" s="136" t="s">
        <v>42</v>
      </c>
      <c r="AP24" s="136"/>
      <c r="AQ24" s="136" t="s">
        <v>43</v>
      </c>
      <c r="AR24" s="136"/>
      <c r="AS24" s="136" t="s">
        <v>44</v>
      </c>
      <c r="AT24" s="136"/>
      <c r="AU24" s="136" t="s">
        <v>45</v>
      </c>
      <c r="AV24" s="136"/>
      <c r="AW24" s="136" t="s">
        <v>46</v>
      </c>
      <c r="AX24" s="136"/>
    </row>
    <row r="25" spans="1:68" ht="23.25" customHeight="1" x14ac:dyDescent="0.3">
      <c r="A25" s="116"/>
      <c r="B25" s="118" t="s">
        <v>85</v>
      </c>
      <c r="C25" s="160" t="s">
        <v>134</v>
      </c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2"/>
      <c r="V25" s="157"/>
      <c r="W25" s="157"/>
      <c r="X25" s="159">
        <v>18000000</v>
      </c>
      <c r="Y25" s="159"/>
      <c r="Z25" s="159"/>
      <c r="AA25" s="152">
        <f>IF(COUNTIF($B$6:$BK$6,"A")&gt;=$BL$6*2,$BL$6,(COUNTIF($B$6:$BK$6,"A")/2))</f>
        <v>1.5</v>
      </c>
      <c r="AB25" s="153"/>
      <c r="AC25" s="152">
        <f>IF(COUNTIF($B$7:$BK$7,"A")&gt;=$BL$7*2,$BL$7,COUNTIF($B$7:$BK$7,"A")/2)</f>
        <v>0</v>
      </c>
      <c r="AD25" s="153"/>
      <c r="AE25" s="152">
        <f>IF(COUNTIF($B$8:$BK$8,"A")&gt;=$BL$8*2,$BL$8,COUNTIF($B$8:$BK$8,"A")/2)</f>
        <v>0</v>
      </c>
      <c r="AF25" s="153"/>
      <c r="AG25" s="152">
        <f>IF(COUNTIF($B$9:$BK$9,"A")&gt;=$BL$9*2,$BL$9,COUNTIF($B$9:$BK$9,"A")/2)</f>
        <v>0</v>
      </c>
      <c r="AH25" s="153"/>
      <c r="AI25" s="145">
        <f>IF(COUNTIF($B$10:$BK$10,"A")&gt;=$BL$10*2,$BL$10,COUNTIF($B$10:$BK$10,"A")/2)</f>
        <v>0</v>
      </c>
      <c r="AJ25" s="145"/>
      <c r="AK25" s="145">
        <f>IF(COUNTIF($B$11:$BK$11,"A")&gt;=$BL$11*2,$BL$11,COUNTIF($B$11:$BK$11,"A")/2)</f>
        <v>0</v>
      </c>
      <c r="AL25" s="145"/>
      <c r="AM25" s="145">
        <f>IF(COUNTIF($B$12:$BK$12,"A")&gt;=$BL$12*2,$BL$12,COUNTIF($B$12:$BK$12,"A")/2)</f>
        <v>0</v>
      </c>
      <c r="AN25" s="145"/>
      <c r="AO25" s="145">
        <f>IF(COUNTIF($B$13:$BK$13,"A")&gt;=$BL$13*2,$BL$13,COUNTIF($B$13:$BK$13,"A")/2)</f>
        <v>0</v>
      </c>
      <c r="AP25" s="145"/>
      <c r="AQ25" s="145">
        <f>IF(COUNTIF($B$14:$BK$14,"A")&gt;=$BL$14*2,$BL$14,COUNTIF($B$14:$BK$14,"A")/2)</f>
        <v>0</v>
      </c>
      <c r="AR25" s="145"/>
      <c r="AS25" s="145">
        <f>IF(COUNTIF($B$15:$BK$15,"A")&gt;=$BL$15*2,$BL$15,COUNTIF($B$15:$BK$15,"A")/2)</f>
        <v>0</v>
      </c>
      <c r="AT25" s="145"/>
      <c r="AU25" s="145">
        <f>IF(COUNTIF($B$16:$BK$16,"A")&gt;=$BL$16*2,$BL$16,COUNTIF($B$16:$BK$16,"A")/2)</f>
        <v>0</v>
      </c>
      <c r="AV25" s="145"/>
      <c r="AW25" s="145">
        <f>IF(COUNTIF($B$17:$BK$17,"A")&gt;=$BL$17*2,$BL$17,COUNTIF($B$17:$BK$17,"A")/2)</f>
        <v>0</v>
      </c>
      <c r="AX25" s="145"/>
    </row>
    <row r="26" spans="1:68" ht="23.25" customHeight="1" x14ac:dyDescent="0.3">
      <c r="A26" s="116"/>
      <c r="B26" s="119" t="s">
        <v>86</v>
      </c>
      <c r="C26" s="154" t="s">
        <v>135</v>
      </c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6"/>
      <c r="V26" s="157"/>
      <c r="W26" s="157"/>
      <c r="X26" s="159">
        <v>18000000</v>
      </c>
      <c r="Y26" s="159"/>
      <c r="Z26" s="159"/>
      <c r="AA26" s="152">
        <f>IF(COUNTIF($B$6:$BK$6,"B")&gt;=$BL$6*2,$BL$6,(COUNTIF($B$6:$BK$6,"B")/2))</f>
        <v>1</v>
      </c>
      <c r="AB26" s="153"/>
      <c r="AC26" s="152">
        <f>IF(COUNTIF($B$7:$BK$7,"B")&gt;=$BL$7*2,$BL$7,COUNTIF($B$7:$BK$7,"B")/2)</f>
        <v>0</v>
      </c>
      <c r="AD26" s="153"/>
      <c r="AE26" s="152">
        <f>IF(COUNTIF($B$8:$BK$8,"B")&gt;=$BL$8*2,$BL$8,COUNTIF($B$8:$BK$8,"B")/2)</f>
        <v>0</v>
      </c>
      <c r="AF26" s="153"/>
      <c r="AG26" s="152">
        <f>IF(COUNTIF($B$9:$BK$9,"B")&gt;=$BL$9*2,$BL$9,COUNTIF($B$9:$BK$9,"B")/2)</f>
        <v>0</v>
      </c>
      <c r="AH26" s="153"/>
      <c r="AI26" s="145">
        <f>IF(COUNTIF($B$10:$BK$10,"B")&gt;=$BL$10*2,$BL$10,COUNTIF($B$10:$BK$10,"B")/2)</f>
        <v>0</v>
      </c>
      <c r="AJ26" s="145"/>
      <c r="AK26" s="145">
        <f>IF(COUNTIF($B$11:$BK$11,"B")&gt;=$BL$11*2,$BL$11,COUNTIF($B$11:$BK$11,"B")/2)</f>
        <v>0</v>
      </c>
      <c r="AL26" s="145"/>
      <c r="AM26" s="145">
        <f>IF(COUNTIF($B$12:$BK$12,"B")&gt;=$BL$12*2,$BL$12,COUNTIF($B$12:$BK$12,"B")/2)</f>
        <v>0</v>
      </c>
      <c r="AN26" s="145"/>
      <c r="AO26" s="145">
        <f>IF(COUNTIF($B$13:$BK$13,"B")&gt;=$BL$13*2,$BL$13,COUNTIF($B$13:$BK$13,"B")/2)</f>
        <v>0</v>
      </c>
      <c r="AP26" s="145"/>
      <c r="AQ26" s="145">
        <f>IF(COUNTIF($B$14:$BK$14,"B")&gt;=$BL$14*2,$BL$14,COUNTIF($B$14:$BK$14,"B")/2)</f>
        <v>0</v>
      </c>
      <c r="AR26" s="145"/>
      <c r="AS26" s="145">
        <f>IF(COUNTIF($B$15:$BK$15,"B")&gt;=$BL$15*2,$BL$15,COUNTIF($B$15:$BK$15,"B")/2)</f>
        <v>0</v>
      </c>
      <c r="AT26" s="145"/>
      <c r="AU26" s="145">
        <f>IF(COUNTIF($B$16:$BK$16,"B")&gt;=$BL$16*2,$BL$16,COUNTIF($B$16:$BK$16,"B")/2)</f>
        <v>0</v>
      </c>
      <c r="AV26" s="145"/>
      <c r="AW26" s="145">
        <f>IF(COUNTIF($B$17:$BK$17,"B")&gt;=$BL$17*2,$BL$17,COUNTIF($B$17:$BK$17,"B")/2)</f>
        <v>0</v>
      </c>
      <c r="AX26" s="145"/>
    </row>
    <row r="27" spans="1:68" ht="23.25" customHeight="1" x14ac:dyDescent="0.3">
      <c r="A27" s="116"/>
      <c r="B27" s="119" t="s">
        <v>87</v>
      </c>
      <c r="C27" s="154" t="s">
        <v>136</v>
      </c>
      <c r="D27" s="155"/>
      <c r="E27" s="155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6"/>
      <c r="V27" s="157"/>
      <c r="W27" s="157"/>
      <c r="X27" s="159">
        <v>18000000</v>
      </c>
      <c r="Y27" s="159"/>
      <c r="Z27" s="159"/>
      <c r="AA27" s="152">
        <f>IF(COUNTIF($B$6:$BK$6,"C")&gt;=$BL$6*2,$BL$6,(COUNTIF($B$6:$BK$6,"C")/2))</f>
        <v>18.5</v>
      </c>
      <c r="AB27" s="153"/>
      <c r="AC27" s="152">
        <f>IF(COUNTIF($B$7:$BK$7,"C")&gt;=$BL$7*2,$BL$7,COUNTIF($B$7:$BK$7,"C")/2)</f>
        <v>0</v>
      </c>
      <c r="AD27" s="153"/>
      <c r="AE27" s="152">
        <f>IF(COUNTIF($B$8:$BK$8,"C")&gt;=$BL$8*2,$BL$8,COUNTIF($B$8:$BK$8,"C")/2)</f>
        <v>0</v>
      </c>
      <c r="AF27" s="153"/>
      <c r="AG27" s="152">
        <f>IF(COUNTIF($B$9:$BK$9,"C")&gt;=$BL$9*2,$BL$9,COUNTIF($B$9:$BK$9,"C")/2)</f>
        <v>0</v>
      </c>
      <c r="AH27" s="153"/>
      <c r="AI27" s="145">
        <f>IF(COUNTIF($B$10:$BK$10,"C")&gt;=$BL$10*2,$BL$10,COUNTIF($B$10:$BK$10,"C")/2)</f>
        <v>0</v>
      </c>
      <c r="AJ27" s="145"/>
      <c r="AK27" s="145">
        <f>IF(COUNTIF($B$11:$BK$11,"C")&gt;=$BL$11*2,$BL$11,COUNTIF($B$11:$BK$11,"C")/2)</f>
        <v>0</v>
      </c>
      <c r="AL27" s="145"/>
      <c r="AM27" s="145">
        <f>IF(COUNTIF($B$12:$BK$12,"C")&gt;=$BL$12*2,$BL$12,COUNTIF($B$12:$BK$12,"C")/2)</f>
        <v>0</v>
      </c>
      <c r="AN27" s="145"/>
      <c r="AO27" s="145">
        <f>IF(COUNTIF($B$13:$BK$13,"C")&gt;=$BL$13*2,$BL$13,COUNTIF($B$13:$BK$13,"C")/2)</f>
        <v>0</v>
      </c>
      <c r="AP27" s="145"/>
      <c r="AQ27" s="145">
        <f>IF(COUNTIF($B$14:$BK$14,"C")&gt;=$BL$14*2,$BL$14,COUNTIF($B$14:$BK$14,"C")/2)</f>
        <v>0</v>
      </c>
      <c r="AR27" s="145"/>
      <c r="AS27" s="145">
        <f>IF(COUNTIF($B$15:$BK$15,"C")&gt;=$BL$15*2,$BL$15,COUNTIF($B$15:$BK$15,"C")/2)</f>
        <v>0</v>
      </c>
      <c r="AT27" s="145"/>
      <c r="AU27" s="145">
        <f>IF(COUNTIF($B$16:$BK$16,"C")&gt;=$BL$16*2,$BL$16,COUNTIF($B$16:$BK$16,"C")/2)</f>
        <v>0</v>
      </c>
      <c r="AV27" s="145"/>
      <c r="AW27" s="145">
        <f>IF(COUNTIF($B$17:$BK$17,"C")&gt;=$BL$17*2,$BL$17,COUNTIF($B$17:$BK$17,"C")/2)</f>
        <v>0</v>
      </c>
      <c r="AX27" s="145"/>
    </row>
    <row r="28" spans="1:68" ht="23.25" customHeight="1" x14ac:dyDescent="0.3">
      <c r="A28" s="116"/>
      <c r="B28" s="119" t="s">
        <v>88</v>
      </c>
      <c r="C28" s="154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6"/>
      <c r="V28" s="150"/>
      <c r="W28" s="150"/>
      <c r="X28" s="159"/>
      <c r="Y28" s="159"/>
      <c r="Z28" s="159"/>
      <c r="AA28" s="152">
        <f>IF(COUNTIF($B$6:$BK$6,"D")&gt;=$BL$6*2,$BL$6,COUNTIF($B$6:$BK$6,"D")/2)</f>
        <v>0</v>
      </c>
      <c r="AB28" s="153"/>
      <c r="AC28" s="152">
        <f>IF(COUNTIF($B$7:$BK$7,"D")&gt;=$BL$7*2,$BL$7,COUNTIF($B$7:$BK$7,"D")/2)</f>
        <v>0</v>
      </c>
      <c r="AD28" s="153"/>
      <c r="AE28" s="152">
        <f>IF(COUNTIF($B$8:$BK$8,"D")&gt;=$BL$8*2,$BL$8,COUNTIF($B$8:$BK$8,"D")/2)</f>
        <v>0</v>
      </c>
      <c r="AF28" s="153"/>
      <c r="AG28" s="152">
        <f>IF(COUNTIF($B$9:$BK$9,"D")&gt;=$BL$9*2,$BL$9,COUNTIF($B$9:$BK$9,"D")/2)</f>
        <v>0</v>
      </c>
      <c r="AH28" s="153"/>
      <c r="AI28" s="145">
        <f>IF(COUNTIF($B$10:$BK$10,"D")&gt;=$BL$10*2,$BL$10,COUNTIF($B$10:$BK$10,"D")/2)</f>
        <v>0</v>
      </c>
      <c r="AJ28" s="145"/>
      <c r="AK28" s="145">
        <f>IF(COUNTIF($B$11:$BK$11,"D")&gt;=$BL$11*2,$BL$11,COUNTIF($B$11:$BK$11,"D")/2)</f>
        <v>0</v>
      </c>
      <c r="AL28" s="145"/>
      <c r="AM28" s="145">
        <f>IF(COUNTIF($B$12:$BK$12,"D")&gt;=$BL$12*2,$BL$12,COUNTIF($B$12:$BK$12,"D")/2)</f>
        <v>0</v>
      </c>
      <c r="AN28" s="145"/>
      <c r="AO28" s="145">
        <f>IF(COUNTIF($B$13:$BK$13,"D")&gt;=$BL$13*2,$BL$13,COUNTIF($B$13:$BK$13,"D")/2)</f>
        <v>0</v>
      </c>
      <c r="AP28" s="145"/>
      <c r="AQ28" s="145">
        <f>IF(COUNTIF($B$14:$BK$14,"D")&gt;=$BL$14*2,$BL$14,COUNTIF($B$14:$BK$14,"D")/2)</f>
        <v>0</v>
      </c>
      <c r="AR28" s="145"/>
      <c r="AS28" s="145">
        <f>IF(COUNTIF($B$15:$BK$15,"D")&gt;=$BL$15*2,$BL$15,COUNTIF($B$15:$BK$15,"D")/2)</f>
        <v>0</v>
      </c>
      <c r="AT28" s="145"/>
      <c r="AU28" s="145">
        <f>IF(COUNTIF($B$16:$BK$16,"D")&gt;=$BL$16*2,$BL$16,COUNTIF($B$16:$BK$16,"D")/2)</f>
        <v>0</v>
      </c>
      <c r="AV28" s="145"/>
      <c r="AW28" s="145">
        <f>IF(COUNTIF($B$17:$BK$17,"D")&gt;=$BL$17*2,$BL$17,COUNTIF($B$17:$BK$17,"D")/2)</f>
        <v>0</v>
      </c>
      <c r="AX28" s="145"/>
    </row>
    <row r="29" spans="1:68" ht="23.25" customHeight="1" x14ac:dyDescent="0.3">
      <c r="A29" s="116"/>
      <c r="B29" s="119" t="s">
        <v>89</v>
      </c>
      <c r="C29" s="154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6"/>
      <c r="V29" s="150"/>
      <c r="W29" s="150"/>
      <c r="X29" s="151"/>
      <c r="Y29" s="151"/>
      <c r="Z29" s="151"/>
      <c r="AA29" s="152">
        <f>IF(COUNTIF($B$6:$BK$6,"E")&gt;=$BL$6*2,$BL$6,COUNTIF($B$6:$BK$6,"E")/2)</f>
        <v>0</v>
      </c>
      <c r="AB29" s="153"/>
      <c r="AC29" s="152">
        <f>IF(COUNTIF($B$7:$BK$7,"E")&gt;=$BL$7*2,$BL$7,COUNTIF($B$7:$BK$7,"E")/2)</f>
        <v>0</v>
      </c>
      <c r="AD29" s="153"/>
      <c r="AE29" s="152">
        <f>IF(COUNTIF($B$8:$BK$8,"E")&gt;=$BL$8*2,$BL$8,COUNTIF($B$8:$BK$8,"E")/2)</f>
        <v>0</v>
      </c>
      <c r="AF29" s="153"/>
      <c r="AG29" s="152">
        <f>IF(COUNTIF($B$9:$BK$9,"E")&gt;=$BL$9*2,$BL$9,COUNTIF($B$9:$BK$9,"E")/2)</f>
        <v>0</v>
      </c>
      <c r="AH29" s="153"/>
      <c r="AI29" s="145">
        <f>IF(COUNTIF($B$10:$BK$10,"E")&gt;=$BL$10*2,$BL$10,COUNTIF($B$10:$BK$10,"E")/2)</f>
        <v>0</v>
      </c>
      <c r="AJ29" s="145"/>
      <c r="AK29" s="145">
        <f>IF(COUNTIF($B$11:$BK$11,"E")&gt;=$BL$11*2,$BL$11,COUNTIF($B$11:$BK$11,"E")/2)</f>
        <v>0</v>
      </c>
      <c r="AL29" s="145"/>
      <c r="AM29" s="145">
        <f>IF(COUNTIF($B$12:$BK$12,"E")&gt;=$BL$12*2,$BL$12,COUNTIF($B$12:$BK$12,"E")/2)</f>
        <v>0</v>
      </c>
      <c r="AN29" s="145"/>
      <c r="AO29" s="145">
        <f>IF(COUNTIF($B$13:$BK$13,"E")&gt;=$BL$13*2,$BL$13,COUNTIF($B$13:$BK$13,"E")/2)</f>
        <v>0</v>
      </c>
      <c r="AP29" s="145"/>
      <c r="AQ29" s="145">
        <f>IF(COUNTIF($B$14:$BK$14,"E")&gt;=$BL$14*2,$BL$14,COUNTIF($B$14:$BK$14,"E")/2)</f>
        <v>0</v>
      </c>
      <c r="AR29" s="145"/>
      <c r="AS29" s="145">
        <f>IF(COUNTIF($B$15:$BK$15,"E")&gt;=$BL$15*2,$BL$15,COUNTIF($B$15:$BK$15,"E")/2)</f>
        <v>0</v>
      </c>
      <c r="AT29" s="145"/>
      <c r="AU29" s="145">
        <f>IF(COUNTIF($B$16:$BK$16,"E")&gt;=$BL$16*2,$BL$16,COUNTIF($B$16:$BK$16,"E")/2)</f>
        <v>0</v>
      </c>
      <c r="AV29" s="145"/>
      <c r="AW29" s="145">
        <f>IF(COUNTIF($B$17:$BK$17,"E")&gt;=$BL$17*2,$BL$17,COUNTIF($B$17:$BK$17,"E")/2)</f>
        <v>0</v>
      </c>
      <c r="AX29" s="145"/>
    </row>
    <row r="30" spans="1:68" ht="23.25" customHeight="1" x14ac:dyDescent="0.3">
      <c r="A30" s="116"/>
      <c r="B30" s="119" t="s">
        <v>90</v>
      </c>
      <c r="C30" s="154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6"/>
      <c r="V30" s="150"/>
      <c r="W30" s="150"/>
      <c r="X30" s="151"/>
      <c r="Y30" s="151"/>
      <c r="Z30" s="151"/>
      <c r="AA30" s="152">
        <f>IF(COUNTIF($B$6:$BK$6,"F")&gt;=$BL$6*2,$BL$6,COUNTIF($B$6:$BK$6,"F")/2)</f>
        <v>0</v>
      </c>
      <c r="AB30" s="153"/>
      <c r="AC30" s="152">
        <f>IF(COUNTIF($B$7:$BK$7,"F")&gt;=$BL$7*2,$BL$7,COUNTIF($B$7:$BK$7,"F")/2)</f>
        <v>0</v>
      </c>
      <c r="AD30" s="153"/>
      <c r="AE30" s="152">
        <f>IF(COUNTIF($B$8:$BK$8,"F")&gt;=$BL$8*2,$BL$8,COUNTIF($B$8:$BK$8,"F")/2)</f>
        <v>0</v>
      </c>
      <c r="AF30" s="153"/>
      <c r="AG30" s="152">
        <f>IF(COUNTIF($B$9:$BK$9,"F")&gt;=$BL$9*2,$BL$9,COUNTIF($B$9:$BK$9,"F")/2)</f>
        <v>0</v>
      </c>
      <c r="AH30" s="153"/>
      <c r="AI30" s="145">
        <f>IF(COUNTIF($B$10:$BK$10,"F")&gt;=$BL$10*2,$BL$10,COUNTIF($B$10:$BK$10,"F")/2)</f>
        <v>0</v>
      </c>
      <c r="AJ30" s="145"/>
      <c r="AK30" s="145">
        <f>IF(COUNTIF($B$11:$BK$11,"F")&gt;=$BL$11*2,$BL$11,COUNTIF($B$11:$BK$11,"F")/2)</f>
        <v>0</v>
      </c>
      <c r="AL30" s="145"/>
      <c r="AM30" s="145">
        <f>IF(COUNTIF($B$12:$BK$12,"F")&gt;=$BL$12*2,$BL$12,COUNTIF($B$12:$BK$12,"F")/2)</f>
        <v>0</v>
      </c>
      <c r="AN30" s="145"/>
      <c r="AO30" s="145">
        <f>IF(COUNTIF($B$13:$BK$13,"F")&gt;=$BL$13*2,$BL$13,COUNTIF($B$13:$BK$13,"F")/2)</f>
        <v>0</v>
      </c>
      <c r="AP30" s="145"/>
      <c r="AQ30" s="145">
        <f>IF(COUNTIF($B$14:$BK$14,"F")&gt;=$BL$14*2,$BL$14,COUNTIF($B$14:$BK$14,"F")/2)</f>
        <v>0</v>
      </c>
      <c r="AR30" s="145"/>
      <c r="AS30" s="145">
        <f>IF(COUNTIF($B$15:$BK$15,"F")&gt;=$BL$15*2,$BL$15,COUNTIF($B$15:$BK$15,"F")/2)</f>
        <v>0</v>
      </c>
      <c r="AT30" s="145"/>
      <c r="AU30" s="145">
        <f>IF(COUNTIF($B$16:$BK$16,"F")&gt;=$BL$16*2,$BL$16,COUNTIF($B$16:$BK$16,"F")/2)</f>
        <v>0</v>
      </c>
      <c r="AV30" s="145"/>
      <c r="AW30" s="145">
        <f>IF(COUNTIF($B$17:$BK$17,"F")&gt;=$BL$17*2,$BL$17,COUNTIF($B$17:$BK$17,"F")/2)</f>
        <v>0</v>
      </c>
      <c r="AX30" s="145"/>
    </row>
    <row r="31" spans="1:68" ht="23.25" customHeight="1" x14ac:dyDescent="0.3">
      <c r="A31" s="116"/>
      <c r="B31" s="119" t="s">
        <v>91</v>
      </c>
      <c r="C31" s="154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6"/>
      <c r="V31" s="150"/>
      <c r="W31" s="150"/>
      <c r="X31" s="151"/>
      <c r="Y31" s="151"/>
      <c r="Z31" s="151"/>
      <c r="AA31" s="152">
        <f>IF(COUNTIF($B$6:$BK$6,"G")&gt;=$BL$6*2,$BL$6,COUNTIF($B$6:$BK$6,"G")/2)</f>
        <v>0</v>
      </c>
      <c r="AB31" s="153"/>
      <c r="AC31" s="152">
        <f>IF(COUNTIF($B$7:$BK$7,"G")&gt;=$BL$7*2,$BL$7,COUNTIF($B$7:$BK$7,"G")/2)</f>
        <v>0</v>
      </c>
      <c r="AD31" s="153"/>
      <c r="AE31" s="152">
        <f>IF(COUNTIF($B$8:$BK$8,"G")&gt;=$BL$8*2,$BL$8,COUNTIF($B$8:$BK$8,"G")/2)</f>
        <v>0</v>
      </c>
      <c r="AF31" s="153"/>
      <c r="AG31" s="152">
        <f>IF(COUNTIF($B$9:$BK$9,"G")&gt;=$BL$9*2,$BL$9,COUNTIF($B$9:$BK$9,"G")/2)</f>
        <v>0</v>
      </c>
      <c r="AH31" s="153"/>
      <c r="AI31" s="145">
        <f>IF(COUNTIF($B$10:$BK$10,"G")&gt;=$BL$10*2,$BL$10,COUNTIF($B$10:$BK$10,"G")/2)</f>
        <v>0</v>
      </c>
      <c r="AJ31" s="145"/>
      <c r="AK31" s="145">
        <f>IF(COUNTIF($B$11:$BK$11,"G")&gt;=$BL$11*2,$BL$11,COUNTIF($B$11:$BK$11,"G")/2)</f>
        <v>0</v>
      </c>
      <c r="AL31" s="145"/>
      <c r="AM31" s="145">
        <f>IF(COUNTIF($B$12:$BK$12,"G")&gt;=$BL$12*2,$BL$12,COUNTIF($B$12:$BK$12,"G")/2)</f>
        <v>0</v>
      </c>
      <c r="AN31" s="145"/>
      <c r="AO31" s="145">
        <f>IF(COUNTIF($B$13:$BK$13,"G")&gt;=$BL$13*2,$BL$13,COUNTIF($B$13:$BK$13,"G")/2)</f>
        <v>0</v>
      </c>
      <c r="AP31" s="145"/>
      <c r="AQ31" s="145">
        <f>IF(COUNTIF($B$14:$BK$14,"G")&gt;=$BL$14*2,$BL$14,COUNTIF($B$14:$BK$14,"G")/2)</f>
        <v>0</v>
      </c>
      <c r="AR31" s="145"/>
      <c r="AS31" s="145">
        <f>IF(COUNTIF($B$15:$BK$15,"G")&gt;=$BL$15*2,$BL$15,COUNTIF($B$15:$BK$15,"G")/2)</f>
        <v>0</v>
      </c>
      <c r="AT31" s="145"/>
      <c r="AU31" s="145">
        <f>IF(COUNTIF($B$16:$BK$16,"G")&gt;=$BL$16*2,$BL$16,COUNTIF($B$16:$BK$16,"G")/2)</f>
        <v>0</v>
      </c>
      <c r="AV31" s="145"/>
      <c r="AW31" s="145">
        <f>IF(COUNTIF($B$17:$BK$17,"G")&gt;=$BL$17*2,$BL$17,COUNTIF($B$17:$BK$17,"G")/2)</f>
        <v>0</v>
      </c>
      <c r="AX31" s="145"/>
    </row>
    <row r="32" spans="1:68" ht="23.25" customHeight="1" x14ac:dyDescent="0.3">
      <c r="A32" s="116"/>
      <c r="B32" s="119" t="s">
        <v>92</v>
      </c>
      <c r="C32" s="154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6"/>
      <c r="V32" s="157"/>
      <c r="W32" s="157"/>
      <c r="X32" s="158"/>
      <c r="Y32" s="158"/>
      <c r="Z32" s="158"/>
      <c r="AA32" s="152">
        <f>IF(COUNTIF($B$6:$BK$6,"H")&gt;=$BL$6*2,$BL$6,COUNTIF($B$6:$BK$6,"H")/2)</f>
        <v>0</v>
      </c>
      <c r="AB32" s="153"/>
      <c r="AC32" s="152">
        <f>IF(COUNTIF($B$7:$BK$7,"H")&gt;=$BL$7*2,$BL$7,COUNTIF($B$7:$BK$7,"H")/2)</f>
        <v>0</v>
      </c>
      <c r="AD32" s="153"/>
      <c r="AE32" s="152">
        <f>IF(COUNTIF($B$8:$BK$8,"H")&gt;=$BL$8*2,$BL$8,COUNTIF($B$8:$BK$8,"H")/2)</f>
        <v>0</v>
      </c>
      <c r="AF32" s="153"/>
      <c r="AG32" s="152">
        <f>IF(COUNTIF($B$9:$BK$9,"H")&gt;=$BL$9*2,$BL$9,COUNTIF($B$9:$BK$9,"H")/2)</f>
        <v>0</v>
      </c>
      <c r="AH32" s="153"/>
      <c r="AI32" s="145">
        <f>IF(COUNTIF($B$10:$BK$10,"H")&gt;=$BL$10*2,$BL$10,COUNTIF($B$10:$BK$10,"H")/2)</f>
        <v>0</v>
      </c>
      <c r="AJ32" s="145"/>
      <c r="AK32" s="145">
        <f>IF(COUNTIF($B$11:$BK$11,"H")&gt;=$BL$11*2,$BL$11,COUNTIF($B$11:$BK$11,"H")/2)</f>
        <v>0</v>
      </c>
      <c r="AL32" s="145"/>
      <c r="AM32" s="145">
        <f>IF(COUNTIF($B$12:$BK$12,"H")&gt;=$BL$12*2,$BL$12,COUNTIF($B$12:$BK$12,"H")/2)</f>
        <v>0</v>
      </c>
      <c r="AN32" s="145"/>
      <c r="AO32" s="145">
        <f>IF(COUNTIF($B$13:$BK$13,"H")&gt;=$BL$13*2,$BL$13,COUNTIF($B$13:$BK$13,"H")/2)</f>
        <v>0</v>
      </c>
      <c r="AP32" s="145"/>
      <c r="AQ32" s="145">
        <f>IF(COUNTIF($B$14:$BK$14,"H")&gt;=$BL$14*2,$BL$14,COUNTIF($B$14:$BK$14,"H")/2)</f>
        <v>0</v>
      </c>
      <c r="AR32" s="145"/>
      <c r="AS32" s="145">
        <f>IF(COUNTIF($B$15:$BK$15,"H")&gt;=$BL$15*2,$BL$15,COUNTIF($B$15:$BK$15,"H")/2)</f>
        <v>0</v>
      </c>
      <c r="AT32" s="145"/>
      <c r="AU32" s="145">
        <f>IF(COUNTIF($B$16:$BK$16,"H")&gt;=$BL$16*2,$BL$16,COUNTIF($B$16:$BK$16,"H")/2)</f>
        <v>0</v>
      </c>
      <c r="AV32" s="145"/>
      <c r="AW32" s="145">
        <f>IF(COUNTIF($B$17:$BK$17,"H")&gt;=$BL$17*2,$BL$17,COUNTIF($B$17:$BK$17,"H")/2)</f>
        <v>0</v>
      </c>
      <c r="AX32" s="145"/>
    </row>
    <row r="33" spans="2:50" ht="23.25" customHeight="1" x14ac:dyDescent="0.3">
      <c r="B33" s="119" t="s">
        <v>93</v>
      </c>
      <c r="C33" s="154"/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6"/>
      <c r="V33" s="157"/>
      <c r="W33" s="157"/>
      <c r="X33" s="158"/>
      <c r="Y33" s="158"/>
      <c r="Z33" s="158"/>
      <c r="AA33" s="152">
        <f>IF(COUNTIF($B$6:$BK$6,"I")&gt;=$BL$6*2,$BL$6,COUNTIF($B$6:$BK$6,"I")/2)</f>
        <v>0</v>
      </c>
      <c r="AB33" s="153"/>
      <c r="AC33" s="152">
        <f>IF(COUNTIF($B$7:$BK$7,"I")&gt;=$BL$7*2,$BL$7,COUNTIF($B$7:$BK$7,"I")/2)</f>
        <v>0</v>
      </c>
      <c r="AD33" s="153"/>
      <c r="AE33" s="152">
        <f>IF(COUNTIF($B$8:$BK$8,"I")&gt;=$BL$8*2,$BL$8,COUNTIF($B$8:$BK$8,"I")/2)</f>
        <v>0</v>
      </c>
      <c r="AF33" s="153"/>
      <c r="AG33" s="152">
        <f>IF(COUNTIF($B$9:$BK$9,"I")&gt;=$BL$9*2,$BL$9,COUNTIF($B$9:$BK$9,"I")/2)</f>
        <v>0</v>
      </c>
      <c r="AH33" s="153"/>
      <c r="AI33" s="145">
        <f>IF(COUNTIF($B$10:$BK$10,"I")&gt;=$BL$10*2,$BL$10,COUNTIF($B$10:$BK$10,"I")/2)</f>
        <v>0</v>
      </c>
      <c r="AJ33" s="145"/>
      <c r="AK33" s="145">
        <f>IF(COUNTIF($B$11:$BK$11,"I")&gt;=$BL$11*2,$BL$11,COUNTIF($B$11:$BK$11,"I")/2)</f>
        <v>0</v>
      </c>
      <c r="AL33" s="145"/>
      <c r="AM33" s="145">
        <f>IF(COUNTIF($B$12:$BK$12,"I")&gt;=$BL$12*2,$BL$12,COUNTIF($B$12:$BK$12,"I")/2)</f>
        <v>0</v>
      </c>
      <c r="AN33" s="145"/>
      <c r="AO33" s="145">
        <f>IF(COUNTIF($B$13:$BK$13,"I")&gt;=$BL$13*2,$BL$13,COUNTIF($B$13:$BK$13,"I")/2)</f>
        <v>0</v>
      </c>
      <c r="AP33" s="145"/>
      <c r="AQ33" s="145">
        <f>IF(COUNTIF($B$14:$BK$14,"I")&gt;=$BL$14*2,$BL$14,COUNTIF($B$14:$BK$14,"I")/2)</f>
        <v>0</v>
      </c>
      <c r="AR33" s="145"/>
      <c r="AS33" s="145">
        <f>IF(COUNTIF($B$15:$BK$15,"I")&gt;=$BL$15*2,$BL$15,COUNTIF($B$15:$BK$15,"I")/2)</f>
        <v>0</v>
      </c>
      <c r="AT33" s="145"/>
      <c r="AU33" s="145">
        <f>IF(COUNTIF($B$16:$BK$16,"I")&gt;=$BL$16*2,$BL$16,COUNTIF($B$16:$BK$16,"I")/2)</f>
        <v>0</v>
      </c>
      <c r="AV33" s="145"/>
      <c r="AW33" s="145">
        <f>IF(COUNTIF($B$17:$BK$17,"I")&gt;=$BL$17*2,$BL$17,COUNTIF($B$17:$BK$17,"I")/2)</f>
        <v>0</v>
      </c>
      <c r="AX33" s="145"/>
    </row>
    <row r="34" spans="2:50" ht="23.25" customHeight="1" x14ac:dyDescent="0.3">
      <c r="B34" s="119" t="s">
        <v>94</v>
      </c>
      <c r="C34" s="154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6"/>
      <c r="V34" s="157"/>
      <c r="W34" s="157"/>
      <c r="X34" s="158"/>
      <c r="Y34" s="158"/>
      <c r="Z34" s="158"/>
      <c r="AA34" s="152">
        <f>IF(COUNTIF($B$6:$BK$6,"J")&gt;=$BL$6*2,$BL$6,COUNTIF($B$6:$BK$6,"J")/2)</f>
        <v>0</v>
      </c>
      <c r="AB34" s="153"/>
      <c r="AC34" s="152">
        <f>IF(COUNTIF($B$7:$BK$7,"J")&gt;=$BL$7*2,$BL$7,COUNTIF($B$7:$BK$7,"J")/2)</f>
        <v>0</v>
      </c>
      <c r="AD34" s="153"/>
      <c r="AE34" s="152">
        <f>IF(COUNTIF($B$8:$BK$8,"J")&gt;=$BL$8*2,$BL$8,COUNTIF($B$8:$BK$8,"J")/2)</f>
        <v>0</v>
      </c>
      <c r="AF34" s="153"/>
      <c r="AG34" s="152">
        <f>IF(COUNTIF($B$9:$BK$9,"J")&gt;=$BL$9*2,$BL$9,COUNTIF($B$9:$BK$9,"J")/2)</f>
        <v>0</v>
      </c>
      <c r="AH34" s="153"/>
      <c r="AI34" s="145">
        <f>IF(COUNTIF($B$10:$BK$10,"J")&gt;=$BL$10*2,$BL$10,COUNTIF($B$10:$BK$10,"J")/2)</f>
        <v>0</v>
      </c>
      <c r="AJ34" s="145"/>
      <c r="AK34" s="145">
        <f>IF(COUNTIF($B$11:$BK$11,"J")&gt;=$BL$11*2,$BL$11,COUNTIF($B$11:$BK$11,"J")/2)</f>
        <v>0</v>
      </c>
      <c r="AL34" s="145"/>
      <c r="AM34" s="145">
        <f>IF(COUNTIF($B$12:$BK$12,"J")&gt;=$BL$12*2,$BL$12,COUNTIF($B$12:$BK$12,"J")/2)</f>
        <v>0</v>
      </c>
      <c r="AN34" s="145"/>
      <c r="AO34" s="145">
        <f>IF(COUNTIF($B$13:$BK$13,"J")&gt;=$BL$13*2,$BL$13,COUNTIF($B$13:$BK$13,"J")/2)</f>
        <v>0</v>
      </c>
      <c r="AP34" s="145"/>
      <c r="AQ34" s="145">
        <f>IF(COUNTIF($B$14:$BK$14,"J")&gt;=$BL$14*2,$BL$14,COUNTIF($B$14:$BK$14,"J")/2)</f>
        <v>0</v>
      </c>
      <c r="AR34" s="145"/>
      <c r="AS34" s="145">
        <f>IF(COUNTIF($B$15:$BK$15,"J")&gt;=$BL$15*2,$BL$15,COUNTIF($B$15:$BK$15,"J")/2)</f>
        <v>0</v>
      </c>
      <c r="AT34" s="145"/>
      <c r="AU34" s="145">
        <f>IF(COUNTIF($B$16:$BK$16,"J")&gt;=$BL$16*2,$BL$16,COUNTIF($B$16:$BK$16,"J")/2)</f>
        <v>0</v>
      </c>
      <c r="AV34" s="145"/>
      <c r="AW34" s="145">
        <f>IF(COUNTIF($B$17:$BK$17,"J")&gt;=$BL$17*2,$BL$17,COUNTIF($B$17:$BK$17,"J")/2)</f>
        <v>0</v>
      </c>
      <c r="AX34" s="145"/>
    </row>
    <row r="35" spans="2:50" ht="23.25" customHeight="1" x14ac:dyDescent="0.3">
      <c r="B35" s="119" t="s">
        <v>95</v>
      </c>
      <c r="C35" s="154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6"/>
      <c r="V35" s="157"/>
      <c r="W35" s="157"/>
      <c r="X35" s="158"/>
      <c r="Y35" s="158"/>
      <c r="Z35" s="158"/>
      <c r="AA35" s="152">
        <f>IF(COUNTIF($B$6:$BK$6,"K")&gt;=$BL$6*2,$BL$6,COUNTIF($B$6:$BK$6,"K")/2)</f>
        <v>0</v>
      </c>
      <c r="AB35" s="153"/>
      <c r="AC35" s="152">
        <f>IF(COUNTIF($B$7:$BK$7,"K")&gt;=$BL$7*2,$BL$7,COUNTIF($B$7:$BK$7,"K")/2)</f>
        <v>0</v>
      </c>
      <c r="AD35" s="153"/>
      <c r="AE35" s="152">
        <f>IF(COUNTIF($B$8:$BK$8,"K")&gt;=$BL$8*2,$BL$8,COUNTIF($B$8:$BK$8,"K")/2)</f>
        <v>0</v>
      </c>
      <c r="AF35" s="153"/>
      <c r="AG35" s="152">
        <f>IF(COUNTIF($B$9:$BK$9,"K")&gt;=$BL$9*2,$BL$9,COUNTIF($B$9:$BK$9,"K")/2)</f>
        <v>0</v>
      </c>
      <c r="AH35" s="153"/>
      <c r="AI35" s="145">
        <f>IF(COUNTIF($B$10:$BK$10,"K")&gt;=$BL$10*2,$BL$10,COUNTIF($B$10:$BK$10,"K")/2)</f>
        <v>0</v>
      </c>
      <c r="AJ35" s="145"/>
      <c r="AK35" s="145">
        <f>IF(COUNTIF($B$11:$BK$11,"K")&gt;=$BL$11*2,$BL$11,COUNTIF($B$11:$BK$11,"K")/2)</f>
        <v>0</v>
      </c>
      <c r="AL35" s="145"/>
      <c r="AM35" s="145">
        <f>IF(COUNTIF($B$12:$BK$12,"K")&gt;=$BL$12*2,$BL$12,COUNTIF($B$12:$BK$12,"K")/2)</f>
        <v>0</v>
      </c>
      <c r="AN35" s="145"/>
      <c r="AO35" s="145">
        <f>IF(COUNTIF($B$13:$BK$13,"K")&gt;=$BL$13*2,$BL$13,COUNTIF($B$13:$BK$13,"K")/2)</f>
        <v>0</v>
      </c>
      <c r="AP35" s="145"/>
      <c r="AQ35" s="145">
        <f>IF(COUNTIF($B$14:$BK$14,"K")&gt;=$BL$14*2,$BL$14,COUNTIF($B$14:$BK$14,"K")/2)</f>
        <v>0</v>
      </c>
      <c r="AR35" s="145"/>
      <c r="AS35" s="145">
        <f>IF(COUNTIF($B$15:$BK$15,"K")&gt;=$BL$15*2,$BL$15,COUNTIF($B$15:$BK$15,"K")/2)</f>
        <v>0</v>
      </c>
      <c r="AT35" s="145"/>
      <c r="AU35" s="145">
        <f>IF(COUNTIF($B$16:$BK$16,"K")&gt;=$BL$16*2,$BL$16,COUNTIF($B$16:$BK$16,"K")/2)</f>
        <v>0</v>
      </c>
      <c r="AV35" s="145"/>
      <c r="AW35" s="145">
        <f>IF(COUNTIF($B$17:$BK$17,"K")&gt;=$BL$17*2,$BL$17,COUNTIF($B$17:$BK$17,"K")/2)</f>
        <v>0</v>
      </c>
      <c r="AX35" s="145"/>
    </row>
    <row r="36" spans="2:50" ht="23.25" customHeight="1" x14ac:dyDescent="0.3">
      <c r="B36" s="119" t="s">
        <v>96</v>
      </c>
      <c r="C36" s="154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6"/>
      <c r="V36" s="150"/>
      <c r="W36" s="150"/>
      <c r="X36" s="151"/>
      <c r="Y36" s="151"/>
      <c r="Z36" s="151"/>
      <c r="AA36" s="152">
        <f>IF(COUNTIF($B$6:$BK$6,"L")&gt;=$BL$6*2,$BL$6,COUNTIF($B$6:$BK$6,"L")/2)</f>
        <v>0</v>
      </c>
      <c r="AB36" s="153"/>
      <c r="AC36" s="152">
        <f>IF(COUNTIF($B$7:$BK$7,"L")&gt;=$BL$7*2,$BL$7,COUNTIF($B$7:$BK$7,"L")/2)</f>
        <v>0</v>
      </c>
      <c r="AD36" s="153"/>
      <c r="AE36" s="152">
        <f>IF(COUNTIF($B$8:$BK$8,"L")&gt;=$BL$8*2,$BL$8,COUNTIF($B$8:$BK$8,"L")/2)</f>
        <v>0</v>
      </c>
      <c r="AF36" s="153"/>
      <c r="AG36" s="152">
        <f>IF(COUNTIF($B$9:$BK$9,"L")&gt;=$BL$9*2,$BL$9,COUNTIF($B$9:$BK$9,"L")/2)</f>
        <v>0</v>
      </c>
      <c r="AH36" s="153"/>
      <c r="AI36" s="145">
        <f>IF(COUNTIF($B$10:$BK$10,"L")&gt;=$BL$10*2,$BL$10,COUNTIF($B$10:$BK$10,"L")/2)</f>
        <v>0</v>
      </c>
      <c r="AJ36" s="145"/>
      <c r="AK36" s="145">
        <f>IF(COUNTIF($B$11:$BK$11,"L")&gt;=$BL$11*2,$BL$11,COUNTIF($B$11:$BK$11,"L")/2)</f>
        <v>0</v>
      </c>
      <c r="AL36" s="145"/>
      <c r="AM36" s="145">
        <f>IF(COUNTIF($B$12:$BK$12,"L")&gt;=$BL$12*2,$BL$12,COUNTIF($B$12:$BK$12,"L")/2)</f>
        <v>0</v>
      </c>
      <c r="AN36" s="145"/>
      <c r="AO36" s="145">
        <f>IF(COUNTIF($B$13:$BK$13,"L")&gt;=$BL$13*2,$BL$13,COUNTIF($B$13:$BK$13,"L")/2)</f>
        <v>0</v>
      </c>
      <c r="AP36" s="145"/>
      <c r="AQ36" s="145">
        <f>IF(COUNTIF($B$14:$BK$14,"L")&gt;=$BL$14*2,$BL$14,COUNTIF($B$14:$BK$14,"L")/2)</f>
        <v>0</v>
      </c>
      <c r="AR36" s="145"/>
      <c r="AS36" s="145">
        <f>IF(COUNTIF($B$15:$BK$15,"L")&gt;=$BL$15*2,$BL$15,COUNTIF($B$15:$BK$15,"L")/2)</f>
        <v>0</v>
      </c>
      <c r="AT36" s="145"/>
      <c r="AU36" s="145">
        <f>IF(COUNTIF($B$16:$BK$16,"L")&gt;=$BL$16*2,$BL$16,COUNTIF($B$16:$BK$16,"L")/2)</f>
        <v>0</v>
      </c>
      <c r="AV36" s="145"/>
      <c r="AW36" s="145">
        <f>IF(COUNTIF($B$17:$BK$17,"L")&gt;=$BL$17*2,$BL$17,COUNTIF($B$17:$BK$17,"L")/2)</f>
        <v>0</v>
      </c>
      <c r="AX36" s="145"/>
    </row>
    <row r="37" spans="2:50" ht="23.25" customHeight="1" x14ac:dyDescent="0.3">
      <c r="B37" s="119" t="s">
        <v>97</v>
      </c>
      <c r="C37" s="154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155"/>
      <c r="U37" s="156"/>
      <c r="V37" s="150"/>
      <c r="W37" s="150"/>
      <c r="X37" s="151"/>
      <c r="Y37" s="151"/>
      <c r="Z37" s="151"/>
      <c r="AA37" s="152">
        <f>IF(COUNTIF($B$6:$BK$6,"M")&gt;=$BL$6*2,$BL$6,COUNTIF($B$6:$BK$6,"M")/2)</f>
        <v>0</v>
      </c>
      <c r="AB37" s="153"/>
      <c r="AC37" s="152">
        <f>IF(COUNTIF($B$7:$BK$7,"M")&gt;=$BL$7*2,$BL$7,COUNTIF($B$7:$BK$7,"M")/2)</f>
        <v>0</v>
      </c>
      <c r="AD37" s="153"/>
      <c r="AE37" s="152">
        <f>IF(COUNTIF($B$8:$BK$8,"M")&gt;=$BL$8*2,$BL$8,COUNTIF($B$8:$BK$8,"M")/2)</f>
        <v>0</v>
      </c>
      <c r="AF37" s="153"/>
      <c r="AG37" s="152">
        <f>IF(COUNTIF($B$9:$BK$9,"M")&gt;=$BL$9*2,$BL$9,COUNTIF($B$9:$BK$9,"M")/2)</f>
        <v>0</v>
      </c>
      <c r="AH37" s="153"/>
      <c r="AI37" s="145">
        <f>IF(COUNTIF($B$10:$BK$10,"M")&gt;=$BL$10*2,$BL$10,COUNTIF($B$10:$BK$10,"M")/2)</f>
        <v>0</v>
      </c>
      <c r="AJ37" s="145"/>
      <c r="AK37" s="145">
        <f>IF(COUNTIF($B$11:$BK$11,"M")&gt;=$BL$11*2,$BL$11,COUNTIF($B$11:$BK$11,"M")/2)</f>
        <v>0</v>
      </c>
      <c r="AL37" s="145"/>
      <c r="AM37" s="145">
        <f>IF(COUNTIF($B$12:$BK$12,"M")&gt;=$BL$12*2,$BL$12,COUNTIF($B$12:$BK$12,"M")/2)</f>
        <v>0</v>
      </c>
      <c r="AN37" s="145"/>
      <c r="AO37" s="145">
        <f>IF(COUNTIF($B$13:$BK$13,"M")&gt;=$BL$13*2,$BL$13,COUNTIF($B$13:$BK$13,"M")/2)</f>
        <v>0</v>
      </c>
      <c r="AP37" s="145"/>
      <c r="AQ37" s="145">
        <f>IF(COUNTIF($B$14:$BK$14,"M")&gt;=$BL$14*2,$BL$14,COUNTIF($B$14:$BK$14,"M")/2)</f>
        <v>0</v>
      </c>
      <c r="AR37" s="145"/>
      <c r="AS37" s="145">
        <f>IF(COUNTIF($B$15:$BK$15,"M")&gt;=$BL$15*2,$BL$15,COUNTIF($B$15:$BK$15,"M")/2)</f>
        <v>0</v>
      </c>
      <c r="AT37" s="145"/>
      <c r="AU37" s="145">
        <f>IF(COUNTIF($B$16:$BK$16,"M")&gt;=$BL$16*2,$BL$16,COUNTIF($B$16:$BK$16,"M")/2)</f>
        <v>0</v>
      </c>
      <c r="AV37" s="145"/>
      <c r="AW37" s="145">
        <f>IF(COUNTIF($B$17:$BK$17,"M")&gt;=$BL$17*2,$BL$17,COUNTIF($B$17:$BK$17,"M")/2)</f>
        <v>0</v>
      </c>
      <c r="AX37" s="145"/>
    </row>
    <row r="38" spans="2:50" ht="23.25" customHeight="1" x14ac:dyDescent="0.3">
      <c r="B38" s="119" t="s">
        <v>98</v>
      </c>
      <c r="C38" s="154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6"/>
      <c r="V38" s="150"/>
      <c r="W38" s="150"/>
      <c r="X38" s="151"/>
      <c r="Y38" s="151"/>
      <c r="Z38" s="151"/>
      <c r="AA38" s="152">
        <f>IF(COUNTIF($B$6:$BK$6,"N")&gt;=$BL$6*2,$BL$6,COUNTIF($B$6:$BK$6,"N")/2)</f>
        <v>0</v>
      </c>
      <c r="AB38" s="153"/>
      <c r="AC38" s="152">
        <f>IF(COUNTIF($B$7:$BK$7,"N")&gt;=$BL$7*2,$BL$7,COUNTIF($B$7:$BK$7,"N")/2)</f>
        <v>0</v>
      </c>
      <c r="AD38" s="153"/>
      <c r="AE38" s="152">
        <f>IF(COUNTIF($B$8:$BK$8,"N")&gt;=$BL$8*2,$BL$8,COUNTIF($B$8:$BK$8,"N")/2)</f>
        <v>0</v>
      </c>
      <c r="AF38" s="153"/>
      <c r="AG38" s="152">
        <f>IF(COUNTIF($B$9:$BK$9,"N")&gt;=$BL$9*2,$BL$9,COUNTIF($B$9:$BK$9,"N")/2)</f>
        <v>0</v>
      </c>
      <c r="AH38" s="153"/>
      <c r="AI38" s="145">
        <f>IF(COUNTIF($B$10:$BK$10,"N")&gt;=$BL$10*2,$BL$10,COUNTIF($B$10:$BK$10,"N")/2)</f>
        <v>0</v>
      </c>
      <c r="AJ38" s="145"/>
      <c r="AK38" s="145">
        <f>IF(COUNTIF($B$11:$BK$11,"N")&gt;=$BL$11*2,$BL$11,COUNTIF($B$11:$BK$11,"N")/2)</f>
        <v>0</v>
      </c>
      <c r="AL38" s="145"/>
      <c r="AM38" s="145">
        <f>IF(COUNTIF($B$12:$BK$12,"N")&gt;=$BL$12*2,$BL$12,COUNTIF($B$12:$BK$12,"N")/2)</f>
        <v>0</v>
      </c>
      <c r="AN38" s="145"/>
      <c r="AO38" s="145">
        <f>IF(COUNTIF($B$13:$BK$13,"N")&gt;=$BL$13*2,$BL$13,COUNTIF($B$13:$BK$13,"N")/2)</f>
        <v>0</v>
      </c>
      <c r="AP38" s="145"/>
      <c r="AQ38" s="145">
        <f>IF(COUNTIF($B$14:$BK$14,"N")&gt;=$BL$14*2,$BL$14,COUNTIF($B$14:$BK$14,"N")/2)</f>
        <v>0</v>
      </c>
      <c r="AR38" s="145"/>
      <c r="AS38" s="145">
        <f>IF(COUNTIF($B$15:$BK$15,"N")&gt;=$BL$15*2,$BL$15,COUNTIF($B$15:$BK$15,"N")/2)</f>
        <v>0</v>
      </c>
      <c r="AT38" s="145"/>
      <c r="AU38" s="145">
        <f>IF(COUNTIF($B$16:$BK$16,"N")&gt;=$BL$16*2,$BL$16,COUNTIF($B$16:$BK$16,"N")/2)</f>
        <v>0</v>
      </c>
      <c r="AV38" s="145"/>
      <c r="AW38" s="145">
        <f>IF(COUNTIF($B$17:$BK$17,"N")&gt;=$BL$17*2,$BL$17,COUNTIF($B$17:$BK$17,"N")/2)</f>
        <v>0</v>
      </c>
      <c r="AX38" s="145"/>
    </row>
    <row r="39" spans="2:50" ht="23.25" customHeight="1" x14ac:dyDescent="0.3">
      <c r="B39" s="119" t="s">
        <v>99</v>
      </c>
      <c r="C39" s="154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6"/>
      <c r="V39" s="150"/>
      <c r="W39" s="150"/>
      <c r="X39" s="151"/>
      <c r="Y39" s="151"/>
      <c r="Z39" s="151"/>
      <c r="AA39" s="152">
        <f>IF(COUNTIF($B$6:$BK$6,"O")&gt;=$BL$6*2,$BL$6,COUNTIF($B$6:$BK$6,"O")/2)</f>
        <v>0</v>
      </c>
      <c r="AB39" s="153"/>
      <c r="AC39" s="152">
        <f>IF(COUNTIF($B$7:$BK$7,"O")&gt;=$BL$7*2,$BL$7,COUNTIF($B$7:$BK$7,"O")/2)</f>
        <v>0</v>
      </c>
      <c r="AD39" s="153"/>
      <c r="AE39" s="152">
        <f>IF(COUNTIF($B$8:$BK$8,"O")&gt;=$BL$8*2,$BL$8,COUNTIF($B$8:$BK$8,"O")/2)</f>
        <v>0</v>
      </c>
      <c r="AF39" s="153"/>
      <c r="AG39" s="152">
        <f>IF(COUNTIF($B$9:$BK$9,"O")&gt;=$BL$9*2,$BL$9,COUNTIF($B$9:$BK$9,"O")/2)</f>
        <v>0</v>
      </c>
      <c r="AH39" s="153"/>
      <c r="AI39" s="145">
        <f>IF(COUNTIF($B$10:$BK$10,"O")&gt;=$BL$10*2,$BL$10,COUNTIF($B$10:$BK$10,"O")/2)</f>
        <v>0</v>
      </c>
      <c r="AJ39" s="145"/>
      <c r="AK39" s="145">
        <f>IF(COUNTIF($B$11:$BK$11,"O")&gt;=$BL$11*2,$BL$11,COUNTIF($B$11:$BK$11,"O")/2)</f>
        <v>0</v>
      </c>
      <c r="AL39" s="145"/>
      <c r="AM39" s="145">
        <f>IF(COUNTIF($B$12:$BK$12,"O")&gt;=$BL$12*2,$BL$12,COUNTIF($B$12:$BK$12,"O")/2)</f>
        <v>0</v>
      </c>
      <c r="AN39" s="145"/>
      <c r="AO39" s="145">
        <f>IF(COUNTIF($B$13:$BK$13,"O")&gt;=$BL$13*2,$BL$13,COUNTIF($B$13:$BK$13,"O")/2)</f>
        <v>0</v>
      </c>
      <c r="AP39" s="145"/>
      <c r="AQ39" s="145">
        <f>IF(COUNTIF($B$14:$BK$14,"O")&gt;=$BL$14*2,$BL$14,COUNTIF($B$14:$BK$14,"O")/2)</f>
        <v>0</v>
      </c>
      <c r="AR39" s="145"/>
      <c r="AS39" s="145">
        <f>IF(COUNTIF($B$15:$BK$15,"O")&gt;=$BL$15*2,$BL$15,COUNTIF($B$15:$BK$15,"O")/2)</f>
        <v>0</v>
      </c>
      <c r="AT39" s="145"/>
      <c r="AU39" s="145">
        <f>IF(COUNTIF($B$16:$BK$16,"O")&gt;=$BL$16*2,$BL$16,COUNTIF($B$16:$BK$16,"O")/2)</f>
        <v>0</v>
      </c>
      <c r="AV39" s="145"/>
      <c r="AW39" s="145">
        <f>IF(COUNTIF($B$17:$BK$17,"O")&gt;=$BL$17*2,$BL$17,COUNTIF($B$17:$BK$17,"O")/2)</f>
        <v>0</v>
      </c>
      <c r="AX39" s="145"/>
    </row>
    <row r="40" spans="2:50" ht="23.25" customHeight="1" x14ac:dyDescent="0.3">
      <c r="B40" s="119" t="s">
        <v>100</v>
      </c>
      <c r="C40" s="154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6"/>
      <c r="V40" s="150"/>
      <c r="W40" s="150"/>
      <c r="X40" s="151"/>
      <c r="Y40" s="151"/>
      <c r="Z40" s="151"/>
      <c r="AA40" s="152">
        <f>IF(COUNTIF($B$6:$BK$6,"P")&gt;=$BL$6*2,$BL$6,COUNTIF($B$6:$BK$6,"P")/2)</f>
        <v>0</v>
      </c>
      <c r="AB40" s="153"/>
      <c r="AC40" s="152">
        <f>IF(COUNTIF($B$7:$BK$7,"P")&gt;=$BL$7*2,$BL$7,COUNTIF($B$7:$BK$7,"P")/2)</f>
        <v>0</v>
      </c>
      <c r="AD40" s="153"/>
      <c r="AE40" s="152">
        <f>IF(COUNTIF($B$8:$BK$8,"P")&gt;=$BL$8*2,$BL$8,COUNTIF($B$8:$BK$8,"P")/2)</f>
        <v>0</v>
      </c>
      <c r="AF40" s="153"/>
      <c r="AG40" s="152">
        <f>IF(COUNTIF($B$9:$BK$9,"P")&gt;=$BL$9*2,$BL$9,COUNTIF($B$9:$BK$9,"P")/2)</f>
        <v>0</v>
      </c>
      <c r="AH40" s="153"/>
      <c r="AI40" s="145">
        <f>IF(COUNTIF($B$10:$BK$10,"P")&gt;=$BL$10*2,$BL$10,COUNTIF($B$10:$BK$10,"P")/2)</f>
        <v>0</v>
      </c>
      <c r="AJ40" s="145"/>
      <c r="AK40" s="145">
        <f>IF(COUNTIF($B$11:$BK$11,"P")&gt;=$BL$11*2,$BL$11,COUNTIF($B$11:$BK$11,"P")/2)</f>
        <v>0</v>
      </c>
      <c r="AL40" s="145"/>
      <c r="AM40" s="145">
        <f>IF(COUNTIF($B$12:$BK$12,"P")&gt;=$BL$12*2,$BL$12,COUNTIF($B$12:$BK$12,"P")/2)</f>
        <v>0</v>
      </c>
      <c r="AN40" s="145"/>
      <c r="AO40" s="145">
        <f>IF(COUNTIF($B$13:$BK$13,"P")&gt;=$BL$13*2,$BL$13,COUNTIF($B$13:$BK$13,"P")/2)</f>
        <v>0</v>
      </c>
      <c r="AP40" s="145"/>
      <c r="AQ40" s="145">
        <f>IF(COUNTIF($B$14:$BK$14,"P")&gt;=$BL$14*2,$BL$14,COUNTIF($B$14:$BK$14,"P")/2)</f>
        <v>0</v>
      </c>
      <c r="AR40" s="145"/>
      <c r="AS40" s="145">
        <f>IF(COUNTIF($B$15:$BK$15,"P")&gt;=$BL$15*2,$BL$15,COUNTIF($B$15:$BK$15,"P")/2)</f>
        <v>0</v>
      </c>
      <c r="AT40" s="145"/>
      <c r="AU40" s="145">
        <f>IF(COUNTIF($B$16:$BK$16,"P")&gt;=$BL$16*2,$BL$16,COUNTIF($B$16:$BK$16,"P")/2)</f>
        <v>0</v>
      </c>
      <c r="AV40" s="145"/>
      <c r="AW40" s="145">
        <f>IF(COUNTIF($B$17:$BK$17,"P")&gt;=$BL$17*2,$BL$17,COUNTIF($B$17:$BK$17,"P")/2)</f>
        <v>0</v>
      </c>
      <c r="AX40" s="145"/>
    </row>
    <row r="41" spans="2:50" ht="23.25" customHeight="1" x14ac:dyDescent="0.3">
      <c r="B41" s="119" t="s">
        <v>101</v>
      </c>
      <c r="C41" s="154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6"/>
      <c r="V41" s="150"/>
      <c r="W41" s="150"/>
      <c r="X41" s="151"/>
      <c r="Y41" s="151"/>
      <c r="Z41" s="151"/>
      <c r="AA41" s="152">
        <f>IF(COUNTIF($B$6:$BK$6,"Q")&gt;=$BL$6*2,$BL$6,COUNTIF($B$6:$BK$6,"Q")/2)</f>
        <v>0</v>
      </c>
      <c r="AB41" s="153"/>
      <c r="AC41" s="152">
        <f>IF(COUNTIF($B$7:$BK$7,"Q")&gt;=$BL$7*2,$BL$7,COUNTIF($B$7:$BK$7,"Q")/2)</f>
        <v>0</v>
      </c>
      <c r="AD41" s="153"/>
      <c r="AE41" s="152">
        <f>IF(COUNTIF($B$8:$BK$8,"Q")&gt;=$BL$8*2,$BL$8,COUNTIF($B$8:$BK$8,"Q")/2)</f>
        <v>0</v>
      </c>
      <c r="AF41" s="153"/>
      <c r="AG41" s="152">
        <f>IF(COUNTIF($B$9:$BK$9,"Q")&gt;=$BL$9*2,$BL$9,COUNTIF($B$9:$BK$9,"Q")/2)</f>
        <v>0</v>
      </c>
      <c r="AH41" s="153"/>
      <c r="AI41" s="145">
        <f>IF(COUNTIF($B$10:$BK$10,"Q")&gt;=$BL$10*2,$BL$10,COUNTIF($B$10:$BK$10,"Q")/2)</f>
        <v>0</v>
      </c>
      <c r="AJ41" s="145"/>
      <c r="AK41" s="145">
        <f>IF(COUNTIF($B$11:$BK$11,"Q")&gt;=$BL$11*2,$BL$11,COUNTIF($B$11:$BK$11,"Q")/2)</f>
        <v>0</v>
      </c>
      <c r="AL41" s="145"/>
      <c r="AM41" s="145">
        <f>IF(COUNTIF($B$12:$BK$12,"Q")&gt;=$BL$12*2,$BL$12,COUNTIF($B$12:$BK$12,"Q")/2)</f>
        <v>0</v>
      </c>
      <c r="AN41" s="145"/>
      <c r="AO41" s="145">
        <f>IF(COUNTIF($B$13:$BK$13,"Q")&gt;=$BL$13*2,$BL$13,COUNTIF($B$13:$BK$13,"Q")/2)</f>
        <v>0</v>
      </c>
      <c r="AP41" s="145"/>
      <c r="AQ41" s="145">
        <f>IF(COUNTIF($B$14:$BK$14,"Q")&gt;=$BL$14*2,$BL$14,COUNTIF($B$14:$BK$14,"Q")/2)</f>
        <v>0</v>
      </c>
      <c r="AR41" s="145"/>
      <c r="AS41" s="145">
        <f>IF(COUNTIF($B$15:$BK$15,"Q")&gt;=$BL$15*2,$BL$15,COUNTIF($B$15:$BK$15,"Q")/2)</f>
        <v>0</v>
      </c>
      <c r="AT41" s="145"/>
      <c r="AU41" s="145">
        <f>IF(COUNTIF($B$16:$BK$16,"Q")&gt;=$BL$16*2,$BL$16,COUNTIF($B$16:$BK$16,"Q")/2)</f>
        <v>0</v>
      </c>
      <c r="AV41" s="145"/>
      <c r="AW41" s="145">
        <f>IF(COUNTIF($B$17:$BK$17,"Q")&gt;=$BL$17*2,$BL$17,COUNTIF($B$17:$BK$17,"Q")/2)</f>
        <v>0</v>
      </c>
      <c r="AX41" s="145"/>
    </row>
    <row r="42" spans="2:50" ht="23.25" customHeight="1" x14ac:dyDescent="0.3">
      <c r="B42" s="119" t="s">
        <v>102</v>
      </c>
      <c r="C42" s="154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6"/>
      <c r="V42" s="150"/>
      <c r="W42" s="150"/>
      <c r="X42" s="151"/>
      <c r="Y42" s="151"/>
      <c r="Z42" s="151"/>
      <c r="AA42" s="152">
        <f>IF(COUNTIF($B$6:$BK$6,"R")&gt;=$BL$6*2,$BL$6,COUNTIF($B$6:$BK$6,"R")/2)</f>
        <v>0</v>
      </c>
      <c r="AB42" s="153"/>
      <c r="AC42" s="152">
        <f>IF(COUNTIF($B$7:$BK$7,"R")&gt;=$BL$7*2,$BL$7,COUNTIF($B$7:$BK$7,"R")/2)</f>
        <v>0</v>
      </c>
      <c r="AD42" s="153"/>
      <c r="AE42" s="152">
        <f>IF(COUNTIF($B$8:$BK$8,"R")&gt;=$BL$8*2,$BL$8,COUNTIF($B$8:$BK$8,"R")/2)</f>
        <v>0</v>
      </c>
      <c r="AF42" s="153"/>
      <c r="AG42" s="152">
        <f>IF(COUNTIF($B$9:$BK$9,"R")&gt;=$BL$9*2,$BL$9,COUNTIF($B$9:$BK$9,"R")/2)</f>
        <v>0</v>
      </c>
      <c r="AH42" s="153"/>
      <c r="AI42" s="145">
        <f>IF(COUNTIF($B$10:$BK$10,"R")&gt;=$BL$10*2,$BL$10,COUNTIF($B$10:$BK$10,"R")/2)</f>
        <v>0</v>
      </c>
      <c r="AJ42" s="145"/>
      <c r="AK42" s="145">
        <f>IF(COUNTIF($B$11:$BK$11,"R")&gt;=$BL$11*2,$BL$11,COUNTIF($B$11:$BK$11,"R")/2)</f>
        <v>0</v>
      </c>
      <c r="AL42" s="145"/>
      <c r="AM42" s="145">
        <f>IF(COUNTIF($B$12:$BK$12,"R")&gt;=$BL$12*2,$BL$12,COUNTIF($B$12:$BK$12,"R")/2)</f>
        <v>0</v>
      </c>
      <c r="AN42" s="145"/>
      <c r="AO42" s="145">
        <f>IF(COUNTIF($B$13:$BK$13,"R")&gt;=$BL$13*2,$BL$13,COUNTIF($B$13:$BK$13,"R")/2)</f>
        <v>0</v>
      </c>
      <c r="AP42" s="145"/>
      <c r="AQ42" s="145">
        <f>IF(COUNTIF($B$14:$BK$14,"R")&gt;=$BL$14*2,$BL$14,COUNTIF($B$14:$BK$14,"R")/2)</f>
        <v>0</v>
      </c>
      <c r="AR42" s="145"/>
      <c r="AS42" s="145">
        <f>IF(COUNTIF($B$15:$BK$15,"R")&gt;=$BL$15*2,$BL$15,COUNTIF($B$15:$BK$15,"R")/2)</f>
        <v>0</v>
      </c>
      <c r="AT42" s="145"/>
      <c r="AU42" s="145">
        <f>IF(COUNTIF($B$16:$BK$16,"R")&gt;=$BL$16*2,$BL$16,COUNTIF($B$16:$BK$16,"R")/2)</f>
        <v>0</v>
      </c>
      <c r="AV42" s="145"/>
      <c r="AW42" s="145">
        <f>IF(COUNTIF($B$17:$BK$17,"R")&gt;=$BL$17*2,$BL$17,COUNTIF($B$17:$BK$17,"R")/2)</f>
        <v>0</v>
      </c>
      <c r="AX42" s="145"/>
    </row>
    <row r="43" spans="2:50" ht="23.25" customHeight="1" x14ac:dyDescent="0.3">
      <c r="B43" s="119" t="s">
        <v>103</v>
      </c>
      <c r="C43" s="154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6"/>
      <c r="V43" s="150"/>
      <c r="W43" s="150"/>
      <c r="X43" s="151"/>
      <c r="Y43" s="151"/>
      <c r="Z43" s="151"/>
      <c r="AA43" s="152">
        <f>IF(COUNTIF($B$6:$BK$6,"S")&gt;=$BL$6*2,$BL$6,COUNTIF($B$6:$BK$6,"S")/2)</f>
        <v>0</v>
      </c>
      <c r="AB43" s="153"/>
      <c r="AC43" s="152">
        <f>IF(COUNTIF($B$7:$BK$7,"S")&gt;=$BL$7*2,$BL$7,COUNTIF($B$7:$BK$7,"S")/2)</f>
        <v>0</v>
      </c>
      <c r="AD43" s="153"/>
      <c r="AE43" s="152">
        <f>IF(COUNTIF($B$8:$BK$8,"S")&gt;=$BL$8*2,$BL$8,COUNTIF($B$8:$BK$8,"S")/2)</f>
        <v>0</v>
      </c>
      <c r="AF43" s="153"/>
      <c r="AG43" s="152">
        <f>IF(COUNTIF($B$9:$BK$9,"S")&gt;=$BL$9*2,$BL$9,COUNTIF($B$9:$BK$9,"S")/2)</f>
        <v>0</v>
      </c>
      <c r="AH43" s="153"/>
      <c r="AI43" s="145">
        <f>IF(COUNTIF($B$10:$BK$10,"S")&gt;=$BL$10*2,$BL$10,COUNTIF($B$10:$BK$10,"S")/2)</f>
        <v>0</v>
      </c>
      <c r="AJ43" s="145"/>
      <c r="AK43" s="145">
        <f>IF(COUNTIF($B$11:$BK$11,"S")&gt;=$BL$11*2,$BL$11,COUNTIF($B$11:$BK$11,"S")/2)</f>
        <v>0</v>
      </c>
      <c r="AL43" s="145"/>
      <c r="AM43" s="145">
        <f>IF(COUNTIF($B$12:$BK$12,"S")&gt;=$BL$12*2,$BL$12,COUNTIF($B$12:$BK$12,"S")/2)</f>
        <v>0</v>
      </c>
      <c r="AN43" s="145"/>
      <c r="AO43" s="145">
        <f>IF(COUNTIF($B$13:$BK$13,"S")&gt;=$BL$13*2,$BL$13,COUNTIF($B$13:$BK$13,"S")/2)</f>
        <v>0</v>
      </c>
      <c r="AP43" s="145"/>
      <c r="AQ43" s="145">
        <f>IF(COUNTIF($B$14:$BK$14,"S")&gt;=$BL$14*2,$BL$14,COUNTIF($B$14:$BK$14,"S")/2)</f>
        <v>0</v>
      </c>
      <c r="AR43" s="145"/>
      <c r="AS43" s="145">
        <f>IF(COUNTIF($B$15:$BK$15,"S")&gt;=$BL$15*2,$BL$15,COUNTIF($B$15:$BK$15,"S")/2)</f>
        <v>0</v>
      </c>
      <c r="AT43" s="145"/>
      <c r="AU43" s="145">
        <f>IF(COUNTIF($B$16:$BK$16,"S")&gt;=$BL$16*2,$BL$16,COUNTIF($B$16:$BK$16,"S")/2)</f>
        <v>0</v>
      </c>
      <c r="AV43" s="145"/>
      <c r="AW43" s="145">
        <f>IF(COUNTIF($B$17:$BK$17,"S")&gt;=$BL$17*2,$BL$17,COUNTIF($B$17:$BK$17,"S")/2)</f>
        <v>0</v>
      </c>
      <c r="AX43" s="145"/>
    </row>
    <row r="44" spans="2:50" ht="23.25" customHeight="1" x14ac:dyDescent="0.3">
      <c r="B44" s="119" t="s">
        <v>104</v>
      </c>
      <c r="C44" s="154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6"/>
      <c r="V44" s="150"/>
      <c r="W44" s="150"/>
      <c r="X44" s="151"/>
      <c r="Y44" s="151"/>
      <c r="Z44" s="151"/>
      <c r="AA44" s="152">
        <f>IF(COUNTIF($B$6:$BK$6,"T")&gt;=$BL$6*2,$BL$6,COUNTIF($B$6:$BK$6,"T")/2)</f>
        <v>0</v>
      </c>
      <c r="AB44" s="153"/>
      <c r="AC44" s="152">
        <f>IF(COUNTIF($B$7:$BK$7,"T")&gt;=$BL$7*2,$BL$7,COUNTIF($B$7:$BK$7,"T")/2)</f>
        <v>0</v>
      </c>
      <c r="AD44" s="153"/>
      <c r="AE44" s="152">
        <f>IF(COUNTIF($B$8:$BK$8,"T")&gt;=$BL$8*2,$BL$8,COUNTIF($B$8:$BK$8,"T")/2)</f>
        <v>0</v>
      </c>
      <c r="AF44" s="153"/>
      <c r="AG44" s="152">
        <f>IF(COUNTIF($B$9:$BK$9,"T")&gt;=$BL$9*2,$BL$9,COUNTIF($B$9:$BK$9,"T")/2)</f>
        <v>0</v>
      </c>
      <c r="AH44" s="153"/>
      <c r="AI44" s="145">
        <f>IF(COUNTIF($B$10:$BK$10,"T")&gt;=$BL$10*2,$BL$10,COUNTIF($B$10:$BK$10,"T")/2)</f>
        <v>0</v>
      </c>
      <c r="AJ44" s="145"/>
      <c r="AK44" s="145">
        <f>IF(COUNTIF($B$11:$BK$11,"T")&gt;=$BL$11*2,$BL$11,COUNTIF($B$11:$BK$11,"T")/2)</f>
        <v>0</v>
      </c>
      <c r="AL44" s="145"/>
      <c r="AM44" s="145">
        <f>IF(COUNTIF($B$12:$BK$12,"T")&gt;=$BL$12*2,$BL$12,COUNTIF($B$12:$BK$12,"T")/2)</f>
        <v>0</v>
      </c>
      <c r="AN44" s="145"/>
      <c r="AO44" s="145">
        <f>IF(COUNTIF($B$13:$BK$13,"T")&gt;=$BL$13*2,$BL$13,COUNTIF($B$13:$BK$13,"T")/2)</f>
        <v>0</v>
      </c>
      <c r="AP44" s="145"/>
      <c r="AQ44" s="145">
        <f>IF(COUNTIF($B$14:$BK$14,"T")&gt;=$BL$14*2,$BL$14,COUNTIF($B$14:$BK$14,"T")/2)</f>
        <v>0</v>
      </c>
      <c r="AR44" s="145"/>
      <c r="AS44" s="145">
        <f>IF(COUNTIF($B$15:$BK$15,"T")&gt;=$BL$15*2,$BL$15,COUNTIF($B$15:$BK$15,"T")/2)</f>
        <v>0</v>
      </c>
      <c r="AT44" s="145"/>
      <c r="AU44" s="145">
        <f>IF(COUNTIF($B$16:$BK$16,"T")&gt;=$BL$16*2,$BL$16,COUNTIF($B$16:$BK$16,"T")/2)</f>
        <v>0</v>
      </c>
      <c r="AV44" s="145"/>
      <c r="AW44" s="145">
        <f>IF(COUNTIF($B$17:$BK$17,"T")&gt;=$BL$17*2,$BL$17,COUNTIF($B$17:$BK$17,"T")/2)</f>
        <v>0</v>
      </c>
      <c r="AX44" s="145"/>
    </row>
    <row r="45" spans="2:50" ht="23.25" customHeight="1" x14ac:dyDescent="0.3">
      <c r="B45" s="119" t="s">
        <v>105</v>
      </c>
      <c r="C45" s="154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6"/>
      <c r="V45" s="150"/>
      <c r="W45" s="150"/>
      <c r="X45" s="151"/>
      <c r="Y45" s="151"/>
      <c r="Z45" s="151"/>
      <c r="AA45" s="152">
        <f>IF(COUNTIF($B$6:$BK$6,"U")&gt;=$BL$6*2,$BL$6,COUNTIF($B$6:$BK$6,"U")/2)</f>
        <v>0</v>
      </c>
      <c r="AB45" s="153"/>
      <c r="AC45" s="152">
        <f>IF(COUNTIF($B$7:$BK$7,"U")&gt;=$BL$7*2,$BL$7,COUNTIF($B$7:$BK$7,"U")/2)</f>
        <v>0</v>
      </c>
      <c r="AD45" s="153"/>
      <c r="AE45" s="152">
        <f>IF(COUNTIF($B$8:$BK$8,"U")&gt;=$BL$8*2,$BL$8,COUNTIF($B$8:$BK$8,"U")/2)</f>
        <v>0</v>
      </c>
      <c r="AF45" s="153"/>
      <c r="AG45" s="152">
        <f>IF(COUNTIF($B$9:$BK$9,"U")&gt;=$BL$9*2,$BL$9,COUNTIF($B$9:$BK$9,"U")/2)</f>
        <v>0</v>
      </c>
      <c r="AH45" s="153"/>
      <c r="AI45" s="145">
        <f>IF(COUNTIF($B$10:$BK$10,"U")&gt;=$BL$10*2,$BL$10,COUNTIF($B$10:$BK$10,"U")/2)</f>
        <v>0</v>
      </c>
      <c r="AJ45" s="145"/>
      <c r="AK45" s="145">
        <f>IF(COUNTIF($B$11:$BK$11,"U")&gt;=$BL$11*2,$BL$11,COUNTIF($B$11:$BK$11,"U")/2)</f>
        <v>0</v>
      </c>
      <c r="AL45" s="145"/>
      <c r="AM45" s="145">
        <f>IF(COUNTIF($B$12:$BK$12,"U")&gt;=$BL$12*2,$BL$12,COUNTIF($B$12:$BK$12,"U")/2)</f>
        <v>0</v>
      </c>
      <c r="AN45" s="145"/>
      <c r="AO45" s="145">
        <f>IF(COUNTIF($B$13:$BK$13,"U")&gt;=$BL$13*2,$BL$13,COUNTIF($B$13:$BK$13,"U")/2)</f>
        <v>0</v>
      </c>
      <c r="AP45" s="145"/>
      <c r="AQ45" s="145">
        <f>IF(COUNTIF($B$14:$BK$14,"U")&gt;=$BL$14*2,$BL$14,COUNTIF($B$14:$BK$14,"U")/2)</f>
        <v>0</v>
      </c>
      <c r="AR45" s="145"/>
      <c r="AS45" s="145">
        <f>IF(COUNTIF($B$15:$BK$15,"U")&gt;=$BL$15*2,$BL$15,COUNTIF($B$15:$BK$15,"U")/2)</f>
        <v>0</v>
      </c>
      <c r="AT45" s="145"/>
      <c r="AU45" s="145">
        <f>IF(COUNTIF($B$16:$BK$16,"U")&gt;=$BL$16*2,$BL$16,COUNTIF($B$16:$BK$16,"U")/2)</f>
        <v>0</v>
      </c>
      <c r="AV45" s="145"/>
      <c r="AW45" s="145">
        <f>IF(COUNTIF($B$17:$BK$17,"U")&gt;=$BL$17*2,$BL$17,COUNTIF($B$17:$BK$17,"U")/2)</f>
        <v>0</v>
      </c>
      <c r="AX45" s="145"/>
    </row>
    <row r="46" spans="2:50" ht="23.25" customHeight="1" x14ac:dyDescent="0.3">
      <c r="B46" s="119" t="s">
        <v>106</v>
      </c>
      <c r="C46" s="154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6"/>
      <c r="V46" s="150"/>
      <c r="W46" s="150"/>
      <c r="X46" s="151"/>
      <c r="Y46" s="151"/>
      <c r="Z46" s="151"/>
      <c r="AA46" s="152">
        <f>IF(COUNTIF($B$6:$BK$6,"V")&gt;=$BL$6*2,$BL$6,COUNTIF($B$6:$BK$6,"V")/2)</f>
        <v>0</v>
      </c>
      <c r="AB46" s="153"/>
      <c r="AC46" s="152">
        <f>IF(COUNTIF($B$7:$BK$7,"V")&gt;=$BL$7*2,$BL$7,COUNTIF($B$7:$BK$7,"V")/2)</f>
        <v>0</v>
      </c>
      <c r="AD46" s="153"/>
      <c r="AE46" s="152">
        <f>IF(COUNTIF($B$8:$BK$8,"V")&gt;=$BL$8*2,$BL$8,COUNTIF($B$8:$BK$8,"V")/2)</f>
        <v>0</v>
      </c>
      <c r="AF46" s="153"/>
      <c r="AG46" s="152">
        <f>IF(COUNTIF($B$9:$BK$9,"V")&gt;=$BL$9*2,$BL$9,COUNTIF($B$9:$BK$9,"V")/2)</f>
        <v>0</v>
      </c>
      <c r="AH46" s="153"/>
      <c r="AI46" s="145">
        <f>IF(COUNTIF($B$10:$BK$10,"V")&gt;=$BL$10*2,$BL$10,COUNTIF($B$10:$BK$10,"V")/2)</f>
        <v>0</v>
      </c>
      <c r="AJ46" s="145"/>
      <c r="AK46" s="145">
        <f>IF(COUNTIF($B$11:$BK$11,"V")&gt;=$BL$11*2,$BL$11,COUNTIF($B$11:$BK$11,"V")/2)</f>
        <v>0</v>
      </c>
      <c r="AL46" s="145"/>
      <c r="AM46" s="145">
        <f>IF(COUNTIF($B$12:$BK$12,"V")&gt;=$BL$12*2,$BL$12,COUNTIF($B$12:$BK$12,"V")/2)</f>
        <v>0</v>
      </c>
      <c r="AN46" s="145"/>
      <c r="AO46" s="145">
        <f>IF(COUNTIF($B$13:$BK$13,"V")&gt;=$BL$13*2,$BL$13,COUNTIF($B$13:$BK$13,"V")/2)</f>
        <v>0</v>
      </c>
      <c r="AP46" s="145"/>
      <c r="AQ46" s="145">
        <f>IF(COUNTIF($B$14:$BK$14,"V")&gt;=$BL$14*2,$BL$14,COUNTIF($B$14:$BK$14,"V")/2)</f>
        <v>0</v>
      </c>
      <c r="AR46" s="145"/>
      <c r="AS46" s="145">
        <f>IF(COUNTIF($B$15:$BK$15,"V")&gt;=$BL$15*2,$BL$15,COUNTIF($B$15:$BK$15,"V")/2)</f>
        <v>0</v>
      </c>
      <c r="AT46" s="145"/>
      <c r="AU46" s="145">
        <f>IF(COUNTIF($B$16:$BK$16,"V")&gt;=$BL$16*2,$BL$16,COUNTIF($B$16:$BK$16,"V")/2)</f>
        <v>0</v>
      </c>
      <c r="AV46" s="145"/>
      <c r="AW46" s="145">
        <f>IF(COUNTIF($B$17:$BK$17,"V")&gt;=$BL$17*2,$BL$17,COUNTIF($B$17:$BK$17,"V")/2)</f>
        <v>0</v>
      </c>
      <c r="AX46" s="145"/>
    </row>
    <row r="47" spans="2:50" ht="23.25" customHeight="1" x14ac:dyDescent="0.3">
      <c r="B47" s="119" t="s">
        <v>107</v>
      </c>
      <c r="C47" s="154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6"/>
      <c r="V47" s="150"/>
      <c r="W47" s="150"/>
      <c r="X47" s="151"/>
      <c r="Y47" s="151"/>
      <c r="Z47" s="151"/>
      <c r="AA47" s="152">
        <f>IF(COUNTIF($B$6:$BK$6,"W")&gt;=$BL$6*2,$BL$6,COUNTIF($B$6:$BK$6,"W")/2)</f>
        <v>0</v>
      </c>
      <c r="AB47" s="153"/>
      <c r="AC47" s="152">
        <f>IF(COUNTIF($B$7:$BK$7,"W")&gt;=$BL$7*2,$BL$7,COUNTIF($B$7:$BK$7,"W")/2)</f>
        <v>0</v>
      </c>
      <c r="AD47" s="153"/>
      <c r="AE47" s="152">
        <f>IF(COUNTIF($B$8:$BK$8,"W")&gt;=$BL$8*2,$BL$8,COUNTIF($B$8:$BK$8,"W")/2)</f>
        <v>0</v>
      </c>
      <c r="AF47" s="153"/>
      <c r="AG47" s="152">
        <f>IF(COUNTIF($B$9:$BK$9,"W")&gt;=$BL$9*2,$BL$9,COUNTIF($B$9:$BK$9,"W")/2)</f>
        <v>0</v>
      </c>
      <c r="AH47" s="153"/>
      <c r="AI47" s="145">
        <f>IF(COUNTIF($B$10:$BK$10,"W")&gt;=$BL$10*2,$BL$10,COUNTIF($B$10:$BK$10,"W")/2)</f>
        <v>0</v>
      </c>
      <c r="AJ47" s="145"/>
      <c r="AK47" s="145">
        <f>IF(COUNTIF($B$11:$BK$11,"W")&gt;=$BL$11*2,$BL$11,COUNTIF($B$11:$BK$11,"W")/2)</f>
        <v>0</v>
      </c>
      <c r="AL47" s="145"/>
      <c r="AM47" s="145">
        <f>IF(COUNTIF($B$12:$BK$12,"W")&gt;=$BL$12*2,$BL$12,COUNTIF($B$12:$BK$12,"W")/2)</f>
        <v>0</v>
      </c>
      <c r="AN47" s="145"/>
      <c r="AO47" s="145">
        <f>IF(COUNTIF($B$13:$BK$13,"W")&gt;=$BL$13*2,$BL$13,COUNTIF($B$13:$BK$13,"W")/2)</f>
        <v>0</v>
      </c>
      <c r="AP47" s="145"/>
      <c r="AQ47" s="145">
        <f>IF(COUNTIF($B$14:$BK$14,"W")&gt;=$BL$14*2,$BL$14,COUNTIF($B$14:$BK$14,"W")/2)</f>
        <v>0</v>
      </c>
      <c r="AR47" s="145"/>
      <c r="AS47" s="145">
        <f>IF(COUNTIF($B$15:$BK$15,"W")&gt;=$BL$15*2,$BL$15,COUNTIF($B$15:$BK$15,"W")/2)</f>
        <v>0</v>
      </c>
      <c r="AT47" s="145"/>
      <c r="AU47" s="145">
        <f>IF(COUNTIF($B$16:$BK$16,"W")&gt;=$BL$16*2,$BL$16,COUNTIF($B$16:$BK$16,"W")/2)</f>
        <v>0</v>
      </c>
      <c r="AV47" s="145"/>
      <c r="AW47" s="145">
        <f>IF(COUNTIF($B$17:$BK$17,"W")&gt;=$BL$17*2,$BL$17,COUNTIF($B$17:$BK$17,"W")/2)</f>
        <v>0</v>
      </c>
      <c r="AX47" s="145"/>
    </row>
    <row r="48" spans="2:50" ht="23.25" customHeight="1" x14ac:dyDescent="0.3">
      <c r="B48" s="119" t="s">
        <v>108</v>
      </c>
      <c r="C48" s="154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6"/>
      <c r="V48" s="150"/>
      <c r="W48" s="150"/>
      <c r="X48" s="151"/>
      <c r="Y48" s="151"/>
      <c r="Z48" s="151"/>
      <c r="AA48" s="152">
        <f>IF(COUNTIF($B$6:$BK$6,"X")&gt;=$BL$6*2,$BL$6,COUNTIF($B$6:$BK$6,"X")/2)</f>
        <v>0</v>
      </c>
      <c r="AB48" s="153"/>
      <c r="AC48" s="152">
        <f>IF(COUNTIF($B$7:$BK$7,"X")&gt;=$BL$7*2,$BL$7,COUNTIF($B$7:$BK$7,"X")/2)</f>
        <v>0</v>
      </c>
      <c r="AD48" s="153"/>
      <c r="AE48" s="152">
        <f>IF(COUNTIF($B$8:$BK$8,"X")&gt;=$BL$8*2,$BL$8,COUNTIF($B$8:$BK$8,"X")/2)</f>
        <v>0</v>
      </c>
      <c r="AF48" s="153"/>
      <c r="AG48" s="152">
        <f>IF(COUNTIF($B$9:$BK$9,"X")&gt;=$BL$9*2,$BL$9,COUNTIF($B$9:$BK$9,"X")/2)</f>
        <v>0</v>
      </c>
      <c r="AH48" s="153"/>
      <c r="AI48" s="145">
        <f>IF(COUNTIF($B$10:$BK$10,"X")&gt;=$BL$10*2,$BL$10,COUNTIF($B$10:$BK$10,"X")/2)</f>
        <v>0</v>
      </c>
      <c r="AJ48" s="145"/>
      <c r="AK48" s="145">
        <f>IF(COUNTIF($B$11:$BK$11,"X")&gt;=$BL$11*2,$BL$11,COUNTIF($B$11:$BK$11,"X")/2)</f>
        <v>0</v>
      </c>
      <c r="AL48" s="145"/>
      <c r="AM48" s="145">
        <f>IF(COUNTIF($B$12:$BK$12,"X")&gt;=$BL$12*2,$BL$12,COUNTIF($B$12:$BK$12,"X")/2)</f>
        <v>0</v>
      </c>
      <c r="AN48" s="145"/>
      <c r="AO48" s="145">
        <f>IF(COUNTIF($B$13:$BK$13,"X")&gt;=$BL$13*2,$BL$13,COUNTIF($B$13:$BK$13,"X")/2)</f>
        <v>0</v>
      </c>
      <c r="AP48" s="145"/>
      <c r="AQ48" s="145">
        <f>IF(COUNTIF($B$14:$BK$14,"X")&gt;=$BL$14*2,$BL$14,COUNTIF($B$14:$BK$14,"X")/2)</f>
        <v>0</v>
      </c>
      <c r="AR48" s="145"/>
      <c r="AS48" s="145">
        <f>IF(COUNTIF($B$15:$BK$15,"X")&gt;=$BL$15*2,$BL$15,COUNTIF($B$15:$BK$15,"X")/2)</f>
        <v>0</v>
      </c>
      <c r="AT48" s="145"/>
      <c r="AU48" s="145">
        <f>IF(COUNTIF($B$16:$BK$16,"X")&gt;=$BL$16*2,$BL$16,COUNTIF($B$16:$BK$16,"X")/2)</f>
        <v>0</v>
      </c>
      <c r="AV48" s="145"/>
      <c r="AW48" s="145">
        <f>IF(COUNTIF($B$17:$BK$17,"X")&gt;=$BL$17*2,$BL$17,COUNTIF($B$17:$BK$17,"X")/2)</f>
        <v>0</v>
      </c>
      <c r="AX48" s="145"/>
    </row>
    <row r="49" spans="2:54" ht="23.25" customHeight="1" x14ac:dyDescent="0.3">
      <c r="B49" s="119" t="s">
        <v>109</v>
      </c>
      <c r="C49" s="154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6"/>
      <c r="V49" s="150"/>
      <c r="W49" s="150"/>
      <c r="X49" s="151"/>
      <c r="Y49" s="151"/>
      <c r="Z49" s="151"/>
      <c r="AA49" s="152">
        <f>IF(COUNTIF($B$6:$BK$6,"Y")&gt;=$BL$6*2,$BL$6,COUNTIF($B$6:$BK$6,"Y")/2)</f>
        <v>0</v>
      </c>
      <c r="AB49" s="153"/>
      <c r="AC49" s="152">
        <f>IF(COUNTIF($B$7:$BK$7,"Y")&gt;=$BL$7*2,$BL$7,COUNTIF($B$7:$BK$7,"Y")/2)</f>
        <v>0</v>
      </c>
      <c r="AD49" s="153"/>
      <c r="AE49" s="152">
        <f>IF(COUNTIF($B$8:$BK$8,"Y")&gt;=$BL$8*2,$BL$8,COUNTIF($B$8:$BK$8,"Y")/2)</f>
        <v>0</v>
      </c>
      <c r="AF49" s="153"/>
      <c r="AG49" s="152">
        <f>IF(COUNTIF($B$9:$BK$9,"Y")&gt;=$BL$9*2,$BL$9,COUNTIF($B$9:$BK$9,"Y")/2)</f>
        <v>0</v>
      </c>
      <c r="AH49" s="153"/>
      <c r="AI49" s="145">
        <f>IF(COUNTIF($B$10:$BK$10,"Y")&gt;=$BL$10*2,$BL$10,COUNTIF($B$10:$BK$10,"Y")/2)</f>
        <v>0</v>
      </c>
      <c r="AJ49" s="145"/>
      <c r="AK49" s="145">
        <f>IF(COUNTIF($B$11:$BK$11,"Y")&gt;=$BL$11*2,$BL$11,COUNTIF($B$11:$BK$11,"Y")/2)</f>
        <v>0</v>
      </c>
      <c r="AL49" s="145"/>
      <c r="AM49" s="145">
        <f>IF(COUNTIF($B$12:$BK$12,"Y")&gt;=$BL$12*2,$BL$12,COUNTIF($B$12:$BK$12,"Y")/2)</f>
        <v>0</v>
      </c>
      <c r="AN49" s="145"/>
      <c r="AO49" s="145">
        <f>IF(COUNTIF($B$13:$BK$13,"Y")&gt;=$BL$13*2,$BL$13,COUNTIF($B$13:$BK$13,"Y")/2)</f>
        <v>0</v>
      </c>
      <c r="AP49" s="145"/>
      <c r="AQ49" s="145">
        <f>IF(COUNTIF($B$14:$BK$14,"Y")&gt;=$BL$14*2,$BL$14,COUNTIF($B$14:$BK$14,"Y")/2)</f>
        <v>0</v>
      </c>
      <c r="AR49" s="145"/>
      <c r="AS49" s="145">
        <f>IF(COUNTIF($B$15:$BK$15,"Y")&gt;=$BL$15*2,$BL$15,COUNTIF($B$15:$BK$15,"Y")/2)</f>
        <v>0</v>
      </c>
      <c r="AT49" s="145"/>
      <c r="AU49" s="145">
        <f>IF(COUNTIF($B$16:$BK$16,"Y")&gt;=$BL$16*2,$BL$16,COUNTIF($B$16:$BK$16,"Y")/2)</f>
        <v>0</v>
      </c>
      <c r="AV49" s="145"/>
      <c r="AW49" s="145">
        <f>IF(COUNTIF($B$17:$BK$17,"Y")&gt;=$BL$17*2,$BL$17,COUNTIF($B$17:$BK$17,"Y")/2)</f>
        <v>0</v>
      </c>
      <c r="AX49" s="145"/>
    </row>
    <row r="50" spans="2:54" ht="23.25" customHeight="1" thickBot="1" x14ac:dyDescent="0.35">
      <c r="B50" s="120" t="s">
        <v>110</v>
      </c>
      <c r="C50" s="147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9"/>
      <c r="V50" s="150"/>
      <c r="W50" s="150"/>
      <c r="X50" s="151"/>
      <c r="Y50" s="151"/>
      <c r="Z50" s="151"/>
      <c r="AA50" s="152">
        <f>IF(COUNTIF($B$6:$BK$6,"Z")&gt;=$BL$6*2,$BL$6,COUNTIF($B$6:$BK$6,"Z")/2)</f>
        <v>0</v>
      </c>
      <c r="AB50" s="153"/>
      <c r="AC50" s="152">
        <f>IF(COUNTIF($B$7:$BK$7,"Z")&gt;=$BL$7*2,$BL$7,COUNTIF($B$7:$BK$7,"Z")/2)</f>
        <v>0</v>
      </c>
      <c r="AD50" s="153"/>
      <c r="AE50" s="152">
        <f>IF(COUNTIF($B$8:$BK$8,"Z")&gt;=$BL$8*2,$BL$8,COUNTIF($B$8:$BK$8,"Z")/2)</f>
        <v>0</v>
      </c>
      <c r="AF50" s="153"/>
      <c r="AG50" s="152">
        <f>IF(COUNTIF($B$9:$BK$9,"Z")&gt;=$BL$9*2,$BL$9,COUNTIF($B$9:$BK$9,"Z")/2)</f>
        <v>0</v>
      </c>
      <c r="AH50" s="153"/>
      <c r="AI50" s="145">
        <f>IF(COUNTIF($B$10:$BK$10,"Z")&gt;=$BL$10*2,$BL$10,COUNTIF($B$10:$BK$10,"Z")/2)</f>
        <v>0</v>
      </c>
      <c r="AJ50" s="145"/>
      <c r="AK50" s="145">
        <f>IF(COUNTIF($B$11:$BK$11,"Z")&gt;=$BL$11*2,$BL$11,COUNTIF($B$11:$BK$11,"Z")/2)</f>
        <v>0</v>
      </c>
      <c r="AL50" s="145"/>
      <c r="AM50" s="145">
        <f>IF(COUNTIF($B$12:$BK$12,"Z")&gt;=$BL$12*2,$BL$12,COUNTIF($B$12:$BK$12,"Z")/2)</f>
        <v>0</v>
      </c>
      <c r="AN50" s="145"/>
      <c r="AO50" s="145">
        <f>IF(COUNTIF($B$13:$BK$13,"Z")&gt;=$BL$13*2,$BL$13,COUNTIF($B$13:$BK$13,"Z")/2)</f>
        <v>0</v>
      </c>
      <c r="AP50" s="145"/>
      <c r="AQ50" s="145">
        <f>IF(COUNTIF($B$14:$BK$14,"Z")&gt;=$BL$14*2,$BL$14,COUNTIF($B$14:$BK$14,"Z")/2)</f>
        <v>0</v>
      </c>
      <c r="AR50" s="145"/>
      <c r="AS50" s="145">
        <f>IF(COUNTIF($B$15:$BK$15,"Z")&gt;=$BL$15*2,$BL$15,COUNTIF($B$15:$BK$15,"Z")/2)</f>
        <v>0</v>
      </c>
      <c r="AT50" s="145"/>
      <c r="AU50" s="145">
        <f>IF(COUNTIF($B$16:$BK$16,"Z")&gt;=$BL$16*2,$BL$16,COUNTIF($B$16:$BK$16,"Z")/2)</f>
        <v>0</v>
      </c>
      <c r="AV50" s="145"/>
      <c r="AW50" s="145">
        <f>IF(COUNTIF($B$17:$BK$17,"Z")&gt;=$BL$17*2,$BL$17,COUNTIF($B$17:$BK$17,"Z")/2)</f>
        <v>0</v>
      </c>
      <c r="AX50" s="145"/>
    </row>
    <row r="51" spans="2:54" ht="23.25" customHeight="1" thickBot="1" x14ac:dyDescent="0.35">
      <c r="V51" s="121"/>
      <c r="W51" s="121"/>
      <c r="X51" s="146" t="s">
        <v>111</v>
      </c>
      <c r="Y51" s="146"/>
      <c r="Z51" s="146"/>
      <c r="AA51" s="140">
        <f>SUM(AA25:AB50)</f>
        <v>21</v>
      </c>
      <c r="AB51" s="141"/>
      <c r="AC51" s="140">
        <f t="shared" ref="AC51" si="1">SUM(AC25:AD50)</f>
        <v>0</v>
      </c>
      <c r="AD51" s="141"/>
      <c r="AE51" s="140">
        <f t="shared" ref="AE51" si="2">SUM(AE25:AF50)</f>
        <v>0</v>
      </c>
      <c r="AF51" s="141"/>
      <c r="AG51" s="140">
        <f t="shared" ref="AG51" si="3">SUM(AG25:AH50)</f>
        <v>0</v>
      </c>
      <c r="AH51" s="141"/>
      <c r="AI51" s="140">
        <f t="shared" ref="AI51" si="4">SUM(AI25:AJ50)</f>
        <v>0</v>
      </c>
      <c r="AJ51" s="141"/>
      <c r="AK51" s="140">
        <f t="shared" ref="AK51" si="5">SUM(AK25:AL50)</f>
        <v>0</v>
      </c>
      <c r="AL51" s="141"/>
      <c r="AM51" s="140">
        <f t="shared" ref="AM51" si="6">SUM(AM25:AN50)</f>
        <v>0</v>
      </c>
      <c r="AN51" s="141"/>
      <c r="AO51" s="140">
        <f t="shared" ref="AO51" si="7">SUM(AO25:AP50)</f>
        <v>0</v>
      </c>
      <c r="AP51" s="141"/>
      <c r="AQ51" s="140">
        <f t="shared" ref="AQ51" si="8">SUM(AQ25:AR50)</f>
        <v>0</v>
      </c>
      <c r="AR51" s="141"/>
      <c r="AS51" s="140">
        <f t="shared" ref="AS51" si="9">SUM(AS25:AT50)</f>
        <v>0</v>
      </c>
      <c r="AT51" s="141"/>
      <c r="AU51" s="140">
        <f t="shared" ref="AU51" si="10">SUM(AU25:AV50)</f>
        <v>0</v>
      </c>
      <c r="AV51" s="141"/>
      <c r="AW51" s="140">
        <f t="shared" ref="AW51" si="11">SUM(AW25:AX50)</f>
        <v>0</v>
      </c>
      <c r="AX51" s="141"/>
    </row>
    <row r="52" spans="2:54" ht="23.25" customHeight="1" x14ac:dyDescent="0.3">
      <c r="B52" s="142" t="s">
        <v>112</v>
      </c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4"/>
      <c r="X52" s="139" t="s">
        <v>113</v>
      </c>
      <c r="Y52" s="139"/>
      <c r="Z52" s="139"/>
      <c r="AA52" s="137">
        <f ca="1">SUMIF($X$25:$Z$50,"0",AA$25:AB$50)</f>
        <v>0</v>
      </c>
      <c r="AB52" s="138"/>
      <c r="AC52" s="137">
        <f t="shared" ref="AC52" ca="1" si="12">SUMIF($X$25:$Z$50,"0",AC$25:AD$50)</f>
        <v>0</v>
      </c>
      <c r="AD52" s="138"/>
      <c r="AE52" s="137">
        <f t="shared" ref="AE52" ca="1" si="13">SUMIF($X$25:$Z$50,"0",AE$25:AF$50)</f>
        <v>0</v>
      </c>
      <c r="AF52" s="138"/>
      <c r="AG52" s="137">
        <f t="shared" ref="AG52" ca="1" si="14">SUMIF($X$25:$Z$50,"0",AG$25:AH$50)</f>
        <v>0</v>
      </c>
      <c r="AH52" s="138"/>
      <c r="AI52" s="137">
        <f t="shared" ref="AI52" ca="1" si="15">SUMIF($X$25:$Z$50,"0",AI$25:AJ$50)</f>
        <v>0</v>
      </c>
      <c r="AJ52" s="138"/>
      <c r="AK52" s="137">
        <f t="shared" ref="AK52" ca="1" si="16">SUMIF($X$25:$Z$50,"0",AK$25:AL$50)</f>
        <v>0</v>
      </c>
      <c r="AL52" s="138"/>
      <c r="AM52" s="137">
        <f t="shared" ref="AM52" ca="1" si="17">SUMIF($X$25:$Z$50,"0",AM$25:AN$50)</f>
        <v>0</v>
      </c>
      <c r="AN52" s="138"/>
      <c r="AO52" s="137">
        <f t="shared" ref="AO52" ca="1" si="18">SUMIF($X$25:$Z$50,"0",AO$25:AP$50)</f>
        <v>0</v>
      </c>
      <c r="AP52" s="138"/>
      <c r="AQ52" s="137">
        <f t="shared" ref="AQ52" ca="1" si="19">SUMIF($X$25:$Z$50,"0",AQ$25:AR$50)</f>
        <v>0</v>
      </c>
      <c r="AR52" s="138"/>
      <c r="AS52" s="137">
        <f t="shared" ref="AS52" ca="1" si="20">SUMIF($X$25:$Z$50,"0",AS$25:AT$50)</f>
        <v>0</v>
      </c>
      <c r="AT52" s="138"/>
      <c r="AU52" s="137">
        <f t="shared" ref="AU52" ca="1" si="21">SUMIF($X$25:$Z$50,"0",AU$25:AV$50)</f>
        <v>0</v>
      </c>
      <c r="AV52" s="138"/>
      <c r="AW52" s="137">
        <f t="shared" ref="AW52" ca="1" si="22">SUMIF($X$25:$Z$50,"0",AW$25:AX$50)</f>
        <v>0</v>
      </c>
      <c r="AX52" s="138"/>
    </row>
    <row r="53" spans="2:54" ht="23.25" customHeight="1" x14ac:dyDescent="0.3">
      <c r="B53" s="118" t="s">
        <v>114</v>
      </c>
      <c r="C53" s="122" t="s">
        <v>115</v>
      </c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4"/>
      <c r="U53" s="125"/>
      <c r="X53" s="139" t="s">
        <v>116</v>
      </c>
      <c r="Y53" s="139"/>
      <c r="Z53" s="139"/>
      <c r="AA53" s="137">
        <f ca="1">AA51-AA52</f>
        <v>21</v>
      </c>
      <c r="AB53" s="138"/>
      <c r="AC53" s="137">
        <f t="shared" ref="AC53" ca="1" si="23">AC51-AC52</f>
        <v>0</v>
      </c>
      <c r="AD53" s="138"/>
      <c r="AE53" s="137">
        <f t="shared" ref="AE53" ca="1" si="24">AE51-AE52</f>
        <v>0</v>
      </c>
      <c r="AF53" s="138"/>
      <c r="AG53" s="137">
        <f t="shared" ref="AG53" ca="1" si="25">AG51-AG52</f>
        <v>0</v>
      </c>
      <c r="AH53" s="138"/>
      <c r="AI53" s="137">
        <f t="shared" ref="AI53" ca="1" si="26">AI51-AI52</f>
        <v>0</v>
      </c>
      <c r="AJ53" s="138"/>
      <c r="AK53" s="137">
        <f t="shared" ref="AK53" ca="1" si="27">AK51-AK52</f>
        <v>0</v>
      </c>
      <c r="AL53" s="138"/>
      <c r="AM53" s="137">
        <f t="shared" ref="AM53" ca="1" si="28">AM51-AM52</f>
        <v>0</v>
      </c>
      <c r="AN53" s="138"/>
      <c r="AO53" s="137">
        <f t="shared" ref="AO53" ca="1" si="29">AO51-AO52</f>
        <v>0</v>
      </c>
      <c r="AP53" s="138"/>
      <c r="AQ53" s="137">
        <f t="shared" ref="AQ53" ca="1" si="30">AQ51-AQ52</f>
        <v>0</v>
      </c>
      <c r="AR53" s="138"/>
      <c r="AS53" s="137">
        <f t="shared" ref="AS53" ca="1" si="31">AS51-AS52</f>
        <v>0</v>
      </c>
      <c r="AT53" s="138"/>
      <c r="AU53" s="137">
        <f t="shared" ref="AU53" ca="1" si="32">AU51-AU52</f>
        <v>0</v>
      </c>
      <c r="AV53" s="138"/>
      <c r="AW53" s="137">
        <f t="shared" ref="AW53" ca="1" si="33">AW51-AW52</f>
        <v>0</v>
      </c>
      <c r="AX53" s="138"/>
    </row>
    <row r="54" spans="2:54" ht="23.25" customHeight="1" x14ac:dyDescent="0.3">
      <c r="B54" s="119" t="s">
        <v>117</v>
      </c>
      <c r="C54" s="126" t="s">
        <v>118</v>
      </c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8"/>
      <c r="AL54" s="52"/>
      <c r="AQ54" s="49"/>
    </row>
    <row r="55" spans="2:54" ht="23.25" customHeight="1" x14ac:dyDescent="0.3">
      <c r="B55" s="119" t="s">
        <v>119</v>
      </c>
      <c r="C55" s="126" t="s">
        <v>120</v>
      </c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8"/>
      <c r="X55" s="136" t="s">
        <v>84</v>
      </c>
      <c r="Y55" s="136"/>
      <c r="Z55" s="136"/>
      <c r="AA55" s="136" t="s">
        <v>35</v>
      </c>
      <c r="AB55" s="136"/>
      <c r="AC55" s="136" t="s">
        <v>36</v>
      </c>
      <c r="AD55" s="136"/>
      <c r="AE55" s="136" t="s">
        <v>37</v>
      </c>
      <c r="AF55" s="136"/>
      <c r="AG55" s="136" t="s">
        <v>38</v>
      </c>
      <c r="AH55" s="136"/>
      <c r="AI55" s="136" t="s">
        <v>39</v>
      </c>
      <c r="AJ55" s="136"/>
      <c r="AK55" s="136" t="s">
        <v>40</v>
      </c>
      <c r="AL55" s="136"/>
      <c r="AM55" s="136" t="s">
        <v>41</v>
      </c>
      <c r="AN55" s="136"/>
      <c r="AO55" s="136" t="s">
        <v>42</v>
      </c>
      <c r="AP55" s="136"/>
      <c r="AQ55" s="136" t="s">
        <v>43</v>
      </c>
      <c r="AR55" s="136"/>
      <c r="AS55" s="136" t="s">
        <v>44</v>
      </c>
      <c r="AT55" s="136"/>
      <c r="AU55" s="136" t="s">
        <v>45</v>
      </c>
      <c r="AV55" s="136"/>
      <c r="AW55" s="136" t="s">
        <v>46</v>
      </c>
      <c r="AX55" s="136"/>
      <c r="AY55" s="136" t="s">
        <v>121</v>
      </c>
      <c r="AZ55" s="136"/>
      <c r="BA55" s="136"/>
      <c r="BB55" s="136"/>
    </row>
    <row r="56" spans="2:54" ht="23.25" customHeight="1" thickBot="1" x14ac:dyDescent="0.35">
      <c r="B56" s="120" t="s">
        <v>122</v>
      </c>
      <c r="C56" s="129" t="s">
        <v>123</v>
      </c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1"/>
      <c r="X56" s="135">
        <f>X25</f>
        <v>18000000</v>
      </c>
      <c r="Y56" s="135"/>
      <c r="Z56" s="135"/>
      <c r="AA56" s="133">
        <f>$X25*(AA25/$BL$6)</f>
        <v>1350000</v>
      </c>
      <c r="AB56" s="133"/>
      <c r="AC56" s="133">
        <f>$X25*(AC25/$BL$7)</f>
        <v>0</v>
      </c>
      <c r="AD56" s="133"/>
      <c r="AE56" s="133">
        <f>$X25*(AE25/$BL$8)</f>
        <v>0</v>
      </c>
      <c r="AF56" s="133"/>
      <c r="AG56" s="133">
        <f>$X25*(AG25/$BL$9)</f>
        <v>0</v>
      </c>
      <c r="AH56" s="133"/>
      <c r="AI56" s="133">
        <f>$X25*(AI25/$BL$10)</f>
        <v>0</v>
      </c>
      <c r="AJ56" s="133"/>
      <c r="AK56" s="133">
        <f>$X25*(AK25/$BL$11)</f>
        <v>0</v>
      </c>
      <c r="AL56" s="133"/>
      <c r="AM56" s="133">
        <f>$X25*(AM25/$BL$12)</f>
        <v>0</v>
      </c>
      <c r="AN56" s="133"/>
      <c r="AO56" s="133">
        <f>$X25*(AO25/$BL$13)</f>
        <v>0</v>
      </c>
      <c r="AP56" s="133"/>
      <c r="AQ56" s="133">
        <f>$X25*(AQ25/$BL$14)</f>
        <v>0</v>
      </c>
      <c r="AR56" s="133"/>
      <c r="AS56" s="133">
        <f>$X25*(AS25/$BL$15)</f>
        <v>0</v>
      </c>
      <c r="AT56" s="133"/>
      <c r="AU56" s="133">
        <f>$X25*(AU25/$BL$16)</f>
        <v>0</v>
      </c>
      <c r="AV56" s="133"/>
      <c r="AW56" s="133">
        <f>$X25*(AW25/$BL$17)</f>
        <v>0</v>
      </c>
      <c r="AX56" s="133"/>
      <c r="AY56" s="133">
        <f>SUM(AA56:AX56)</f>
        <v>1350000</v>
      </c>
      <c r="AZ56" s="133"/>
      <c r="BA56" s="133"/>
      <c r="BB56" s="133"/>
    </row>
    <row r="57" spans="2:54" ht="23.25" customHeight="1" x14ac:dyDescent="0.3">
      <c r="X57" s="135">
        <f t="shared" ref="X57:X81" si="34">X26</f>
        <v>18000000</v>
      </c>
      <c r="Y57" s="135"/>
      <c r="Z57" s="135"/>
      <c r="AA57" s="133">
        <f t="shared" ref="AA57:AA81" si="35">$X26*(AA26/$BL$6)</f>
        <v>900000</v>
      </c>
      <c r="AB57" s="133"/>
      <c r="AC57" s="133">
        <f t="shared" ref="AC57:AC81" si="36">$X26*(AC26/$BL$7)</f>
        <v>0</v>
      </c>
      <c r="AD57" s="133"/>
      <c r="AE57" s="133">
        <f t="shared" ref="AE57:AE81" si="37">$X26*(AE26/$BL$8)</f>
        <v>0</v>
      </c>
      <c r="AF57" s="133"/>
      <c r="AG57" s="133">
        <f t="shared" ref="AG57:AG81" si="38">$X26*(AG26/$BL$9)</f>
        <v>0</v>
      </c>
      <c r="AH57" s="133"/>
      <c r="AI57" s="133">
        <f t="shared" ref="AI57:AI81" si="39">$X26*(AI26/$BL$10)</f>
        <v>0</v>
      </c>
      <c r="AJ57" s="133"/>
      <c r="AK57" s="133">
        <f t="shared" ref="AK57:AK81" si="40">$X26*(AK26/$BL$11)</f>
        <v>0</v>
      </c>
      <c r="AL57" s="133"/>
      <c r="AM57" s="133">
        <f t="shared" ref="AM57:AM81" si="41">$X26*(AM26/$BL$12)</f>
        <v>0</v>
      </c>
      <c r="AN57" s="133"/>
      <c r="AO57" s="133">
        <f t="shared" ref="AO57:AO81" si="42">$X26*(AO26/$BL$13)</f>
        <v>0</v>
      </c>
      <c r="AP57" s="133"/>
      <c r="AQ57" s="133">
        <f t="shared" ref="AQ57:AQ81" si="43">$X26*(AQ26/$BL$14)</f>
        <v>0</v>
      </c>
      <c r="AR57" s="133"/>
      <c r="AS57" s="133">
        <f t="shared" ref="AS57:AS81" si="44">$X26*(AS26/$BL$15)</f>
        <v>0</v>
      </c>
      <c r="AT57" s="133"/>
      <c r="AU57" s="133">
        <f t="shared" ref="AU57:AU81" si="45">$X26*(AU26/$BL$16)</f>
        <v>0</v>
      </c>
      <c r="AV57" s="133"/>
      <c r="AW57" s="133">
        <f t="shared" ref="AW57:AW81" si="46">$X26*(AW26/$BL$17)</f>
        <v>0</v>
      </c>
      <c r="AX57" s="133"/>
      <c r="AY57" s="133">
        <f>SUM(AA57:AX57)</f>
        <v>900000</v>
      </c>
      <c r="AZ57" s="133"/>
      <c r="BA57" s="133"/>
      <c r="BB57" s="133"/>
    </row>
    <row r="58" spans="2:54" ht="23.25" customHeight="1" x14ac:dyDescent="0.3">
      <c r="X58" s="135">
        <f t="shared" si="34"/>
        <v>18000000</v>
      </c>
      <c r="Y58" s="135"/>
      <c r="Z58" s="135"/>
      <c r="AA58" s="133">
        <f t="shared" si="35"/>
        <v>16650000</v>
      </c>
      <c r="AB58" s="133"/>
      <c r="AC58" s="133">
        <f t="shared" si="36"/>
        <v>0</v>
      </c>
      <c r="AD58" s="133"/>
      <c r="AE58" s="133">
        <f t="shared" si="37"/>
        <v>0</v>
      </c>
      <c r="AF58" s="133"/>
      <c r="AG58" s="133">
        <f t="shared" si="38"/>
        <v>0</v>
      </c>
      <c r="AH58" s="133"/>
      <c r="AI58" s="133">
        <f t="shared" si="39"/>
        <v>0</v>
      </c>
      <c r="AJ58" s="133"/>
      <c r="AK58" s="133">
        <f t="shared" si="40"/>
        <v>0</v>
      </c>
      <c r="AL58" s="133"/>
      <c r="AM58" s="133">
        <f t="shared" si="41"/>
        <v>0</v>
      </c>
      <c r="AN58" s="133"/>
      <c r="AO58" s="133">
        <f t="shared" si="42"/>
        <v>0</v>
      </c>
      <c r="AP58" s="133"/>
      <c r="AQ58" s="133">
        <f t="shared" si="43"/>
        <v>0</v>
      </c>
      <c r="AR58" s="133"/>
      <c r="AS58" s="133">
        <f t="shared" si="44"/>
        <v>0</v>
      </c>
      <c r="AT58" s="133"/>
      <c r="AU58" s="133">
        <f t="shared" si="45"/>
        <v>0</v>
      </c>
      <c r="AV58" s="133"/>
      <c r="AW58" s="133">
        <f t="shared" si="46"/>
        <v>0</v>
      </c>
      <c r="AX58" s="133"/>
      <c r="AY58" s="133">
        <f>SUM(AA58:AX58)</f>
        <v>16650000</v>
      </c>
      <c r="AZ58" s="133"/>
      <c r="BA58" s="133"/>
      <c r="BB58" s="133"/>
    </row>
    <row r="59" spans="2:54" ht="23.25" customHeight="1" x14ac:dyDescent="0.3">
      <c r="X59" s="135">
        <f t="shared" si="34"/>
        <v>0</v>
      </c>
      <c r="Y59" s="135"/>
      <c r="Z59" s="135"/>
      <c r="AA59" s="133">
        <f t="shared" si="35"/>
        <v>0</v>
      </c>
      <c r="AB59" s="133"/>
      <c r="AC59" s="133">
        <f t="shared" si="36"/>
        <v>0</v>
      </c>
      <c r="AD59" s="133"/>
      <c r="AE59" s="133">
        <f t="shared" si="37"/>
        <v>0</v>
      </c>
      <c r="AF59" s="133"/>
      <c r="AG59" s="133">
        <f t="shared" si="38"/>
        <v>0</v>
      </c>
      <c r="AH59" s="133"/>
      <c r="AI59" s="133">
        <f t="shared" si="39"/>
        <v>0</v>
      </c>
      <c r="AJ59" s="133"/>
      <c r="AK59" s="133">
        <f t="shared" si="40"/>
        <v>0</v>
      </c>
      <c r="AL59" s="133"/>
      <c r="AM59" s="133">
        <f t="shared" si="41"/>
        <v>0</v>
      </c>
      <c r="AN59" s="133"/>
      <c r="AO59" s="133">
        <f t="shared" si="42"/>
        <v>0</v>
      </c>
      <c r="AP59" s="133"/>
      <c r="AQ59" s="133">
        <f t="shared" si="43"/>
        <v>0</v>
      </c>
      <c r="AR59" s="133"/>
      <c r="AS59" s="133">
        <f t="shared" si="44"/>
        <v>0</v>
      </c>
      <c r="AT59" s="133"/>
      <c r="AU59" s="133">
        <f t="shared" si="45"/>
        <v>0</v>
      </c>
      <c r="AV59" s="133"/>
      <c r="AW59" s="133">
        <f t="shared" si="46"/>
        <v>0</v>
      </c>
      <c r="AX59" s="133"/>
      <c r="AY59" s="133">
        <f t="shared" ref="AY59:AY81" si="47">SUM(AA59:AX59)</f>
        <v>0</v>
      </c>
      <c r="AZ59" s="133"/>
      <c r="BA59" s="133"/>
      <c r="BB59" s="133"/>
    </row>
    <row r="60" spans="2:54" ht="23.25" customHeight="1" x14ac:dyDescent="0.3">
      <c r="X60" s="135">
        <f t="shared" si="34"/>
        <v>0</v>
      </c>
      <c r="Y60" s="135"/>
      <c r="Z60" s="135"/>
      <c r="AA60" s="133">
        <f t="shared" si="35"/>
        <v>0</v>
      </c>
      <c r="AB60" s="133"/>
      <c r="AC60" s="133">
        <f t="shared" si="36"/>
        <v>0</v>
      </c>
      <c r="AD60" s="133"/>
      <c r="AE60" s="133">
        <f t="shared" si="37"/>
        <v>0</v>
      </c>
      <c r="AF60" s="133"/>
      <c r="AG60" s="133">
        <f t="shared" si="38"/>
        <v>0</v>
      </c>
      <c r="AH60" s="133"/>
      <c r="AI60" s="133">
        <f t="shared" si="39"/>
        <v>0</v>
      </c>
      <c r="AJ60" s="133"/>
      <c r="AK60" s="133">
        <f t="shared" si="40"/>
        <v>0</v>
      </c>
      <c r="AL60" s="133"/>
      <c r="AM60" s="133">
        <f t="shared" si="41"/>
        <v>0</v>
      </c>
      <c r="AN60" s="133"/>
      <c r="AO60" s="133">
        <f t="shared" si="42"/>
        <v>0</v>
      </c>
      <c r="AP60" s="133"/>
      <c r="AQ60" s="133">
        <f t="shared" si="43"/>
        <v>0</v>
      </c>
      <c r="AR60" s="133"/>
      <c r="AS60" s="133">
        <f t="shared" si="44"/>
        <v>0</v>
      </c>
      <c r="AT60" s="133"/>
      <c r="AU60" s="133">
        <f t="shared" si="45"/>
        <v>0</v>
      </c>
      <c r="AV60" s="133"/>
      <c r="AW60" s="133">
        <f t="shared" si="46"/>
        <v>0</v>
      </c>
      <c r="AX60" s="133"/>
      <c r="AY60" s="133">
        <f t="shared" si="47"/>
        <v>0</v>
      </c>
      <c r="AZ60" s="133"/>
      <c r="BA60" s="133"/>
      <c r="BB60" s="133"/>
    </row>
    <row r="61" spans="2:54" ht="23.25" customHeight="1" x14ac:dyDescent="0.3">
      <c r="X61" s="135">
        <f t="shared" si="34"/>
        <v>0</v>
      </c>
      <c r="Y61" s="135"/>
      <c r="Z61" s="135"/>
      <c r="AA61" s="133">
        <f t="shared" si="35"/>
        <v>0</v>
      </c>
      <c r="AB61" s="133"/>
      <c r="AC61" s="133">
        <f t="shared" si="36"/>
        <v>0</v>
      </c>
      <c r="AD61" s="133"/>
      <c r="AE61" s="133">
        <f t="shared" si="37"/>
        <v>0</v>
      </c>
      <c r="AF61" s="133"/>
      <c r="AG61" s="133">
        <f t="shared" si="38"/>
        <v>0</v>
      </c>
      <c r="AH61" s="133"/>
      <c r="AI61" s="133">
        <f t="shared" si="39"/>
        <v>0</v>
      </c>
      <c r="AJ61" s="133"/>
      <c r="AK61" s="133">
        <f t="shared" si="40"/>
        <v>0</v>
      </c>
      <c r="AL61" s="133"/>
      <c r="AM61" s="133">
        <f t="shared" si="41"/>
        <v>0</v>
      </c>
      <c r="AN61" s="133"/>
      <c r="AO61" s="133">
        <f t="shared" si="42"/>
        <v>0</v>
      </c>
      <c r="AP61" s="133"/>
      <c r="AQ61" s="133">
        <f t="shared" si="43"/>
        <v>0</v>
      </c>
      <c r="AR61" s="133"/>
      <c r="AS61" s="133">
        <f t="shared" si="44"/>
        <v>0</v>
      </c>
      <c r="AT61" s="133"/>
      <c r="AU61" s="133">
        <f t="shared" si="45"/>
        <v>0</v>
      </c>
      <c r="AV61" s="133"/>
      <c r="AW61" s="133">
        <f t="shared" si="46"/>
        <v>0</v>
      </c>
      <c r="AX61" s="133"/>
      <c r="AY61" s="133">
        <f t="shared" si="47"/>
        <v>0</v>
      </c>
      <c r="AZ61" s="133"/>
      <c r="BA61" s="133"/>
      <c r="BB61" s="133"/>
    </row>
    <row r="62" spans="2:54" ht="23.25" customHeight="1" x14ac:dyDescent="0.3">
      <c r="X62" s="135">
        <f t="shared" si="34"/>
        <v>0</v>
      </c>
      <c r="Y62" s="135"/>
      <c r="Z62" s="135"/>
      <c r="AA62" s="133">
        <f t="shared" si="35"/>
        <v>0</v>
      </c>
      <c r="AB62" s="133"/>
      <c r="AC62" s="133">
        <f t="shared" si="36"/>
        <v>0</v>
      </c>
      <c r="AD62" s="133"/>
      <c r="AE62" s="133">
        <f t="shared" si="37"/>
        <v>0</v>
      </c>
      <c r="AF62" s="133"/>
      <c r="AG62" s="133">
        <f t="shared" si="38"/>
        <v>0</v>
      </c>
      <c r="AH62" s="133"/>
      <c r="AI62" s="133">
        <f t="shared" si="39"/>
        <v>0</v>
      </c>
      <c r="AJ62" s="133"/>
      <c r="AK62" s="133">
        <f t="shared" si="40"/>
        <v>0</v>
      </c>
      <c r="AL62" s="133"/>
      <c r="AM62" s="133">
        <f t="shared" si="41"/>
        <v>0</v>
      </c>
      <c r="AN62" s="133"/>
      <c r="AO62" s="133">
        <f t="shared" si="42"/>
        <v>0</v>
      </c>
      <c r="AP62" s="133"/>
      <c r="AQ62" s="133">
        <f t="shared" si="43"/>
        <v>0</v>
      </c>
      <c r="AR62" s="133"/>
      <c r="AS62" s="133">
        <f t="shared" si="44"/>
        <v>0</v>
      </c>
      <c r="AT62" s="133"/>
      <c r="AU62" s="133">
        <f t="shared" si="45"/>
        <v>0</v>
      </c>
      <c r="AV62" s="133"/>
      <c r="AW62" s="133">
        <f t="shared" si="46"/>
        <v>0</v>
      </c>
      <c r="AX62" s="133"/>
      <c r="AY62" s="133">
        <f t="shared" si="47"/>
        <v>0</v>
      </c>
      <c r="AZ62" s="133"/>
      <c r="BA62" s="133"/>
      <c r="BB62" s="133"/>
    </row>
    <row r="63" spans="2:54" ht="23.25" customHeight="1" x14ac:dyDescent="0.3">
      <c r="X63" s="135">
        <f t="shared" si="34"/>
        <v>0</v>
      </c>
      <c r="Y63" s="135"/>
      <c r="Z63" s="135"/>
      <c r="AA63" s="133">
        <f t="shared" si="35"/>
        <v>0</v>
      </c>
      <c r="AB63" s="133"/>
      <c r="AC63" s="133">
        <f t="shared" si="36"/>
        <v>0</v>
      </c>
      <c r="AD63" s="133"/>
      <c r="AE63" s="133">
        <f t="shared" si="37"/>
        <v>0</v>
      </c>
      <c r="AF63" s="133"/>
      <c r="AG63" s="133">
        <f t="shared" si="38"/>
        <v>0</v>
      </c>
      <c r="AH63" s="133"/>
      <c r="AI63" s="133">
        <f t="shared" si="39"/>
        <v>0</v>
      </c>
      <c r="AJ63" s="133"/>
      <c r="AK63" s="133">
        <f t="shared" si="40"/>
        <v>0</v>
      </c>
      <c r="AL63" s="133"/>
      <c r="AM63" s="133">
        <f t="shared" si="41"/>
        <v>0</v>
      </c>
      <c r="AN63" s="133"/>
      <c r="AO63" s="133">
        <f t="shared" si="42"/>
        <v>0</v>
      </c>
      <c r="AP63" s="133"/>
      <c r="AQ63" s="133">
        <f t="shared" si="43"/>
        <v>0</v>
      </c>
      <c r="AR63" s="133"/>
      <c r="AS63" s="133">
        <f t="shared" si="44"/>
        <v>0</v>
      </c>
      <c r="AT63" s="133"/>
      <c r="AU63" s="133">
        <f t="shared" si="45"/>
        <v>0</v>
      </c>
      <c r="AV63" s="133"/>
      <c r="AW63" s="133">
        <f t="shared" si="46"/>
        <v>0</v>
      </c>
      <c r="AX63" s="133"/>
      <c r="AY63" s="133">
        <f t="shared" si="47"/>
        <v>0</v>
      </c>
      <c r="AZ63" s="133"/>
      <c r="BA63" s="133"/>
      <c r="BB63" s="133"/>
    </row>
    <row r="64" spans="2:54" ht="23.25" customHeight="1" x14ac:dyDescent="0.3">
      <c r="X64" s="135">
        <f t="shared" si="34"/>
        <v>0</v>
      </c>
      <c r="Y64" s="135"/>
      <c r="Z64" s="135"/>
      <c r="AA64" s="133">
        <f t="shared" si="35"/>
        <v>0</v>
      </c>
      <c r="AB64" s="133"/>
      <c r="AC64" s="133">
        <f t="shared" si="36"/>
        <v>0</v>
      </c>
      <c r="AD64" s="133"/>
      <c r="AE64" s="133">
        <f t="shared" si="37"/>
        <v>0</v>
      </c>
      <c r="AF64" s="133"/>
      <c r="AG64" s="133">
        <f t="shared" si="38"/>
        <v>0</v>
      </c>
      <c r="AH64" s="133"/>
      <c r="AI64" s="133">
        <f t="shared" si="39"/>
        <v>0</v>
      </c>
      <c r="AJ64" s="133"/>
      <c r="AK64" s="133">
        <f t="shared" si="40"/>
        <v>0</v>
      </c>
      <c r="AL64" s="133"/>
      <c r="AM64" s="133">
        <f t="shared" si="41"/>
        <v>0</v>
      </c>
      <c r="AN64" s="133"/>
      <c r="AO64" s="133">
        <f t="shared" si="42"/>
        <v>0</v>
      </c>
      <c r="AP64" s="133"/>
      <c r="AQ64" s="133">
        <f t="shared" si="43"/>
        <v>0</v>
      </c>
      <c r="AR64" s="133"/>
      <c r="AS64" s="133">
        <f t="shared" si="44"/>
        <v>0</v>
      </c>
      <c r="AT64" s="133"/>
      <c r="AU64" s="133">
        <f t="shared" si="45"/>
        <v>0</v>
      </c>
      <c r="AV64" s="133"/>
      <c r="AW64" s="133">
        <f t="shared" si="46"/>
        <v>0</v>
      </c>
      <c r="AX64" s="133"/>
      <c r="AY64" s="133">
        <f t="shared" si="47"/>
        <v>0</v>
      </c>
      <c r="AZ64" s="133"/>
      <c r="BA64" s="133"/>
      <c r="BB64" s="133"/>
    </row>
    <row r="65" spans="24:54" ht="23.25" customHeight="1" x14ac:dyDescent="0.3">
      <c r="X65" s="135">
        <f t="shared" si="34"/>
        <v>0</v>
      </c>
      <c r="Y65" s="135"/>
      <c r="Z65" s="135"/>
      <c r="AA65" s="133">
        <f t="shared" si="35"/>
        <v>0</v>
      </c>
      <c r="AB65" s="133"/>
      <c r="AC65" s="133">
        <f t="shared" si="36"/>
        <v>0</v>
      </c>
      <c r="AD65" s="133"/>
      <c r="AE65" s="133">
        <f t="shared" si="37"/>
        <v>0</v>
      </c>
      <c r="AF65" s="133"/>
      <c r="AG65" s="133">
        <f t="shared" si="38"/>
        <v>0</v>
      </c>
      <c r="AH65" s="133"/>
      <c r="AI65" s="133">
        <f t="shared" si="39"/>
        <v>0</v>
      </c>
      <c r="AJ65" s="133"/>
      <c r="AK65" s="133">
        <f t="shared" si="40"/>
        <v>0</v>
      </c>
      <c r="AL65" s="133"/>
      <c r="AM65" s="133">
        <f t="shared" si="41"/>
        <v>0</v>
      </c>
      <c r="AN65" s="133"/>
      <c r="AO65" s="133">
        <f t="shared" si="42"/>
        <v>0</v>
      </c>
      <c r="AP65" s="133"/>
      <c r="AQ65" s="133">
        <f t="shared" si="43"/>
        <v>0</v>
      </c>
      <c r="AR65" s="133"/>
      <c r="AS65" s="133">
        <f t="shared" si="44"/>
        <v>0</v>
      </c>
      <c r="AT65" s="133"/>
      <c r="AU65" s="133">
        <f t="shared" si="45"/>
        <v>0</v>
      </c>
      <c r="AV65" s="133"/>
      <c r="AW65" s="133">
        <f t="shared" si="46"/>
        <v>0</v>
      </c>
      <c r="AX65" s="133"/>
      <c r="AY65" s="133">
        <f t="shared" si="47"/>
        <v>0</v>
      </c>
      <c r="AZ65" s="133"/>
      <c r="BA65" s="133"/>
      <c r="BB65" s="133"/>
    </row>
    <row r="66" spans="24:54" ht="23.25" customHeight="1" x14ac:dyDescent="0.3">
      <c r="X66" s="135">
        <f t="shared" si="34"/>
        <v>0</v>
      </c>
      <c r="Y66" s="135"/>
      <c r="Z66" s="135"/>
      <c r="AA66" s="133">
        <f t="shared" si="35"/>
        <v>0</v>
      </c>
      <c r="AB66" s="133"/>
      <c r="AC66" s="133">
        <f t="shared" si="36"/>
        <v>0</v>
      </c>
      <c r="AD66" s="133"/>
      <c r="AE66" s="133">
        <f t="shared" si="37"/>
        <v>0</v>
      </c>
      <c r="AF66" s="133"/>
      <c r="AG66" s="133">
        <f t="shared" si="38"/>
        <v>0</v>
      </c>
      <c r="AH66" s="133"/>
      <c r="AI66" s="133">
        <f t="shared" si="39"/>
        <v>0</v>
      </c>
      <c r="AJ66" s="133"/>
      <c r="AK66" s="133">
        <f t="shared" si="40"/>
        <v>0</v>
      </c>
      <c r="AL66" s="133"/>
      <c r="AM66" s="133">
        <f t="shared" si="41"/>
        <v>0</v>
      </c>
      <c r="AN66" s="133"/>
      <c r="AO66" s="133">
        <f t="shared" si="42"/>
        <v>0</v>
      </c>
      <c r="AP66" s="133"/>
      <c r="AQ66" s="133">
        <f t="shared" si="43"/>
        <v>0</v>
      </c>
      <c r="AR66" s="133"/>
      <c r="AS66" s="133">
        <f t="shared" si="44"/>
        <v>0</v>
      </c>
      <c r="AT66" s="133"/>
      <c r="AU66" s="133">
        <f t="shared" si="45"/>
        <v>0</v>
      </c>
      <c r="AV66" s="133"/>
      <c r="AW66" s="133">
        <f t="shared" si="46"/>
        <v>0</v>
      </c>
      <c r="AX66" s="133"/>
      <c r="AY66" s="133">
        <f t="shared" si="47"/>
        <v>0</v>
      </c>
      <c r="AZ66" s="133"/>
      <c r="BA66" s="133"/>
      <c r="BB66" s="133"/>
    </row>
    <row r="67" spans="24:54" ht="23.25" customHeight="1" x14ac:dyDescent="0.3">
      <c r="X67" s="135">
        <f t="shared" si="34"/>
        <v>0</v>
      </c>
      <c r="Y67" s="135"/>
      <c r="Z67" s="135"/>
      <c r="AA67" s="133">
        <f t="shared" si="35"/>
        <v>0</v>
      </c>
      <c r="AB67" s="133"/>
      <c r="AC67" s="133">
        <f t="shared" si="36"/>
        <v>0</v>
      </c>
      <c r="AD67" s="133"/>
      <c r="AE67" s="133">
        <f t="shared" si="37"/>
        <v>0</v>
      </c>
      <c r="AF67" s="133"/>
      <c r="AG67" s="133">
        <f t="shared" si="38"/>
        <v>0</v>
      </c>
      <c r="AH67" s="133"/>
      <c r="AI67" s="133">
        <f t="shared" si="39"/>
        <v>0</v>
      </c>
      <c r="AJ67" s="133"/>
      <c r="AK67" s="133">
        <f t="shared" si="40"/>
        <v>0</v>
      </c>
      <c r="AL67" s="133"/>
      <c r="AM67" s="133">
        <f t="shared" si="41"/>
        <v>0</v>
      </c>
      <c r="AN67" s="133"/>
      <c r="AO67" s="133">
        <f t="shared" si="42"/>
        <v>0</v>
      </c>
      <c r="AP67" s="133"/>
      <c r="AQ67" s="133">
        <f t="shared" si="43"/>
        <v>0</v>
      </c>
      <c r="AR67" s="133"/>
      <c r="AS67" s="133">
        <f t="shared" si="44"/>
        <v>0</v>
      </c>
      <c r="AT67" s="133"/>
      <c r="AU67" s="133">
        <f t="shared" si="45"/>
        <v>0</v>
      </c>
      <c r="AV67" s="133"/>
      <c r="AW67" s="133">
        <f t="shared" si="46"/>
        <v>0</v>
      </c>
      <c r="AX67" s="133"/>
      <c r="AY67" s="133">
        <f t="shared" si="47"/>
        <v>0</v>
      </c>
      <c r="AZ67" s="133"/>
      <c r="BA67" s="133"/>
      <c r="BB67" s="133"/>
    </row>
    <row r="68" spans="24:54" ht="23.25" customHeight="1" x14ac:dyDescent="0.3">
      <c r="X68" s="135">
        <f t="shared" si="34"/>
        <v>0</v>
      </c>
      <c r="Y68" s="135"/>
      <c r="Z68" s="135"/>
      <c r="AA68" s="133">
        <f t="shared" si="35"/>
        <v>0</v>
      </c>
      <c r="AB68" s="133"/>
      <c r="AC68" s="133">
        <f t="shared" si="36"/>
        <v>0</v>
      </c>
      <c r="AD68" s="133"/>
      <c r="AE68" s="133">
        <f t="shared" si="37"/>
        <v>0</v>
      </c>
      <c r="AF68" s="133"/>
      <c r="AG68" s="133">
        <f t="shared" si="38"/>
        <v>0</v>
      </c>
      <c r="AH68" s="133"/>
      <c r="AI68" s="133">
        <f t="shared" si="39"/>
        <v>0</v>
      </c>
      <c r="AJ68" s="133"/>
      <c r="AK68" s="133">
        <f t="shared" si="40"/>
        <v>0</v>
      </c>
      <c r="AL68" s="133"/>
      <c r="AM68" s="133">
        <f t="shared" si="41"/>
        <v>0</v>
      </c>
      <c r="AN68" s="133"/>
      <c r="AO68" s="133">
        <f t="shared" si="42"/>
        <v>0</v>
      </c>
      <c r="AP68" s="133"/>
      <c r="AQ68" s="133">
        <f t="shared" si="43"/>
        <v>0</v>
      </c>
      <c r="AR68" s="133"/>
      <c r="AS68" s="133">
        <f t="shared" si="44"/>
        <v>0</v>
      </c>
      <c r="AT68" s="133"/>
      <c r="AU68" s="133">
        <f t="shared" si="45"/>
        <v>0</v>
      </c>
      <c r="AV68" s="133"/>
      <c r="AW68" s="133">
        <f t="shared" si="46"/>
        <v>0</v>
      </c>
      <c r="AX68" s="133"/>
      <c r="AY68" s="133">
        <f t="shared" si="47"/>
        <v>0</v>
      </c>
      <c r="AZ68" s="133"/>
      <c r="BA68" s="133"/>
      <c r="BB68" s="133"/>
    </row>
    <row r="69" spans="24:54" ht="23.25" customHeight="1" x14ac:dyDescent="0.3">
      <c r="X69" s="135">
        <f t="shared" si="34"/>
        <v>0</v>
      </c>
      <c r="Y69" s="135"/>
      <c r="Z69" s="135"/>
      <c r="AA69" s="133">
        <f t="shared" si="35"/>
        <v>0</v>
      </c>
      <c r="AB69" s="133"/>
      <c r="AC69" s="133">
        <f t="shared" si="36"/>
        <v>0</v>
      </c>
      <c r="AD69" s="133"/>
      <c r="AE69" s="133">
        <f t="shared" si="37"/>
        <v>0</v>
      </c>
      <c r="AF69" s="133"/>
      <c r="AG69" s="133">
        <f t="shared" si="38"/>
        <v>0</v>
      </c>
      <c r="AH69" s="133"/>
      <c r="AI69" s="133">
        <f t="shared" si="39"/>
        <v>0</v>
      </c>
      <c r="AJ69" s="133"/>
      <c r="AK69" s="133">
        <f t="shared" si="40"/>
        <v>0</v>
      </c>
      <c r="AL69" s="133"/>
      <c r="AM69" s="133">
        <f t="shared" si="41"/>
        <v>0</v>
      </c>
      <c r="AN69" s="133"/>
      <c r="AO69" s="133">
        <f t="shared" si="42"/>
        <v>0</v>
      </c>
      <c r="AP69" s="133"/>
      <c r="AQ69" s="133">
        <f t="shared" si="43"/>
        <v>0</v>
      </c>
      <c r="AR69" s="133"/>
      <c r="AS69" s="133">
        <f t="shared" si="44"/>
        <v>0</v>
      </c>
      <c r="AT69" s="133"/>
      <c r="AU69" s="133">
        <f t="shared" si="45"/>
        <v>0</v>
      </c>
      <c r="AV69" s="133"/>
      <c r="AW69" s="133">
        <f t="shared" si="46"/>
        <v>0</v>
      </c>
      <c r="AX69" s="133"/>
      <c r="AY69" s="133">
        <f t="shared" si="47"/>
        <v>0</v>
      </c>
      <c r="AZ69" s="133"/>
      <c r="BA69" s="133"/>
      <c r="BB69" s="133"/>
    </row>
    <row r="70" spans="24:54" ht="23.25" customHeight="1" x14ac:dyDescent="0.3">
      <c r="X70" s="135">
        <f t="shared" si="34"/>
        <v>0</v>
      </c>
      <c r="Y70" s="135"/>
      <c r="Z70" s="135"/>
      <c r="AA70" s="133">
        <f t="shared" si="35"/>
        <v>0</v>
      </c>
      <c r="AB70" s="133"/>
      <c r="AC70" s="133">
        <f t="shared" si="36"/>
        <v>0</v>
      </c>
      <c r="AD70" s="133"/>
      <c r="AE70" s="133">
        <f t="shared" si="37"/>
        <v>0</v>
      </c>
      <c r="AF70" s="133"/>
      <c r="AG70" s="133">
        <f t="shared" si="38"/>
        <v>0</v>
      </c>
      <c r="AH70" s="133"/>
      <c r="AI70" s="133">
        <f t="shared" si="39"/>
        <v>0</v>
      </c>
      <c r="AJ70" s="133"/>
      <c r="AK70" s="133">
        <f t="shared" si="40"/>
        <v>0</v>
      </c>
      <c r="AL70" s="133"/>
      <c r="AM70" s="133">
        <f t="shared" si="41"/>
        <v>0</v>
      </c>
      <c r="AN70" s="133"/>
      <c r="AO70" s="133">
        <f t="shared" si="42"/>
        <v>0</v>
      </c>
      <c r="AP70" s="133"/>
      <c r="AQ70" s="133">
        <f t="shared" si="43"/>
        <v>0</v>
      </c>
      <c r="AR70" s="133"/>
      <c r="AS70" s="133">
        <f t="shared" si="44"/>
        <v>0</v>
      </c>
      <c r="AT70" s="133"/>
      <c r="AU70" s="133">
        <f t="shared" si="45"/>
        <v>0</v>
      </c>
      <c r="AV70" s="133"/>
      <c r="AW70" s="133">
        <f t="shared" si="46"/>
        <v>0</v>
      </c>
      <c r="AX70" s="133"/>
      <c r="AY70" s="133">
        <f t="shared" si="47"/>
        <v>0</v>
      </c>
      <c r="AZ70" s="133"/>
      <c r="BA70" s="133"/>
      <c r="BB70" s="133"/>
    </row>
    <row r="71" spans="24:54" ht="23.25" customHeight="1" x14ac:dyDescent="0.3">
      <c r="X71" s="135">
        <f t="shared" si="34"/>
        <v>0</v>
      </c>
      <c r="Y71" s="135"/>
      <c r="Z71" s="135"/>
      <c r="AA71" s="133">
        <f t="shared" si="35"/>
        <v>0</v>
      </c>
      <c r="AB71" s="133"/>
      <c r="AC71" s="133">
        <f t="shared" si="36"/>
        <v>0</v>
      </c>
      <c r="AD71" s="133"/>
      <c r="AE71" s="133">
        <f t="shared" si="37"/>
        <v>0</v>
      </c>
      <c r="AF71" s="133"/>
      <c r="AG71" s="133">
        <f t="shared" si="38"/>
        <v>0</v>
      </c>
      <c r="AH71" s="133"/>
      <c r="AI71" s="133">
        <f t="shared" si="39"/>
        <v>0</v>
      </c>
      <c r="AJ71" s="133"/>
      <c r="AK71" s="133">
        <f t="shared" si="40"/>
        <v>0</v>
      </c>
      <c r="AL71" s="133"/>
      <c r="AM71" s="133">
        <f t="shared" si="41"/>
        <v>0</v>
      </c>
      <c r="AN71" s="133"/>
      <c r="AO71" s="133">
        <f t="shared" si="42"/>
        <v>0</v>
      </c>
      <c r="AP71" s="133"/>
      <c r="AQ71" s="133">
        <f t="shared" si="43"/>
        <v>0</v>
      </c>
      <c r="AR71" s="133"/>
      <c r="AS71" s="133">
        <f t="shared" si="44"/>
        <v>0</v>
      </c>
      <c r="AT71" s="133"/>
      <c r="AU71" s="133">
        <f t="shared" si="45"/>
        <v>0</v>
      </c>
      <c r="AV71" s="133"/>
      <c r="AW71" s="133">
        <f t="shared" si="46"/>
        <v>0</v>
      </c>
      <c r="AX71" s="133"/>
      <c r="AY71" s="133">
        <f t="shared" si="47"/>
        <v>0</v>
      </c>
      <c r="AZ71" s="133"/>
      <c r="BA71" s="133"/>
      <c r="BB71" s="133"/>
    </row>
    <row r="72" spans="24:54" ht="23.25" customHeight="1" x14ac:dyDescent="0.3">
      <c r="X72" s="135">
        <f t="shared" si="34"/>
        <v>0</v>
      </c>
      <c r="Y72" s="135"/>
      <c r="Z72" s="135"/>
      <c r="AA72" s="133">
        <f t="shared" si="35"/>
        <v>0</v>
      </c>
      <c r="AB72" s="133"/>
      <c r="AC72" s="133">
        <f t="shared" si="36"/>
        <v>0</v>
      </c>
      <c r="AD72" s="133"/>
      <c r="AE72" s="133">
        <f t="shared" si="37"/>
        <v>0</v>
      </c>
      <c r="AF72" s="133"/>
      <c r="AG72" s="133">
        <f t="shared" si="38"/>
        <v>0</v>
      </c>
      <c r="AH72" s="133"/>
      <c r="AI72" s="133">
        <f t="shared" si="39"/>
        <v>0</v>
      </c>
      <c r="AJ72" s="133"/>
      <c r="AK72" s="133">
        <f t="shared" si="40"/>
        <v>0</v>
      </c>
      <c r="AL72" s="133"/>
      <c r="AM72" s="133">
        <f t="shared" si="41"/>
        <v>0</v>
      </c>
      <c r="AN72" s="133"/>
      <c r="AO72" s="133">
        <f t="shared" si="42"/>
        <v>0</v>
      </c>
      <c r="AP72" s="133"/>
      <c r="AQ72" s="133">
        <f t="shared" si="43"/>
        <v>0</v>
      </c>
      <c r="AR72" s="133"/>
      <c r="AS72" s="133">
        <f t="shared" si="44"/>
        <v>0</v>
      </c>
      <c r="AT72" s="133"/>
      <c r="AU72" s="133">
        <f t="shared" si="45"/>
        <v>0</v>
      </c>
      <c r="AV72" s="133"/>
      <c r="AW72" s="133">
        <f t="shared" si="46"/>
        <v>0</v>
      </c>
      <c r="AX72" s="133"/>
      <c r="AY72" s="133">
        <f t="shared" si="47"/>
        <v>0</v>
      </c>
      <c r="AZ72" s="133"/>
      <c r="BA72" s="133"/>
      <c r="BB72" s="133"/>
    </row>
    <row r="73" spans="24:54" ht="23.25" customHeight="1" x14ac:dyDescent="0.3">
      <c r="X73" s="135">
        <f t="shared" si="34"/>
        <v>0</v>
      </c>
      <c r="Y73" s="135"/>
      <c r="Z73" s="135"/>
      <c r="AA73" s="133">
        <f t="shared" si="35"/>
        <v>0</v>
      </c>
      <c r="AB73" s="133"/>
      <c r="AC73" s="133">
        <f t="shared" si="36"/>
        <v>0</v>
      </c>
      <c r="AD73" s="133"/>
      <c r="AE73" s="133">
        <f t="shared" si="37"/>
        <v>0</v>
      </c>
      <c r="AF73" s="133"/>
      <c r="AG73" s="133">
        <f t="shared" si="38"/>
        <v>0</v>
      </c>
      <c r="AH73" s="133"/>
      <c r="AI73" s="133">
        <f t="shared" si="39"/>
        <v>0</v>
      </c>
      <c r="AJ73" s="133"/>
      <c r="AK73" s="133">
        <f t="shared" si="40"/>
        <v>0</v>
      </c>
      <c r="AL73" s="133"/>
      <c r="AM73" s="133">
        <f t="shared" si="41"/>
        <v>0</v>
      </c>
      <c r="AN73" s="133"/>
      <c r="AO73" s="133">
        <f t="shared" si="42"/>
        <v>0</v>
      </c>
      <c r="AP73" s="133"/>
      <c r="AQ73" s="133">
        <f t="shared" si="43"/>
        <v>0</v>
      </c>
      <c r="AR73" s="133"/>
      <c r="AS73" s="133">
        <f t="shared" si="44"/>
        <v>0</v>
      </c>
      <c r="AT73" s="133"/>
      <c r="AU73" s="133">
        <f t="shared" si="45"/>
        <v>0</v>
      </c>
      <c r="AV73" s="133"/>
      <c r="AW73" s="133">
        <f t="shared" si="46"/>
        <v>0</v>
      </c>
      <c r="AX73" s="133"/>
      <c r="AY73" s="133">
        <f t="shared" si="47"/>
        <v>0</v>
      </c>
      <c r="AZ73" s="133"/>
      <c r="BA73" s="133"/>
      <c r="BB73" s="133"/>
    </row>
    <row r="74" spans="24:54" ht="23.25" customHeight="1" x14ac:dyDescent="0.3">
      <c r="X74" s="135">
        <f t="shared" si="34"/>
        <v>0</v>
      </c>
      <c r="Y74" s="135"/>
      <c r="Z74" s="135"/>
      <c r="AA74" s="133">
        <f t="shared" si="35"/>
        <v>0</v>
      </c>
      <c r="AB74" s="133"/>
      <c r="AC74" s="133">
        <f t="shared" si="36"/>
        <v>0</v>
      </c>
      <c r="AD74" s="133"/>
      <c r="AE74" s="133">
        <f t="shared" si="37"/>
        <v>0</v>
      </c>
      <c r="AF74" s="133"/>
      <c r="AG74" s="133">
        <f t="shared" si="38"/>
        <v>0</v>
      </c>
      <c r="AH74" s="133"/>
      <c r="AI74" s="133">
        <f t="shared" si="39"/>
        <v>0</v>
      </c>
      <c r="AJ74" s="133"/>
      <c r="AK74" s="133">
        <f t="shared" si="40"/>
        <v>0</v>
      </c>
      <c r="AL74" s="133"/>
      <c r="AM74" s="133">
        <f t="shared" si="41"/>
        <v>0</v>
      </c>
      <c r="AN74" s="133"/>
      <c r="AO74" s="133">
        <f t="shared" si="42"/>
        <v>0</v>
      </c>
      <c r="AP74" s="133"/>
      <c r="AQ74" s="133">
        <f t="shared" si="43"/>
        <v>0</v>
      </c>
      <c r="AR74" s="133"/>
      <c r="AS74" s="133">
        <f t="shared" si="44"/>
        <v>0</v>
      </c>
      <c r="AT74" s="133"/>
      <c r="AU74" s="133">
        <f t="shared" si="45"/>
        <v>0</v>
      </c>
      <c r="AV74" s="133"/>
      <c r="AW74" s="133">
        <f t="shared" si="46"/>
        <v>0</v>
      </c>
      <c r="AX74" s="133"/>
      <c r="AY74" s="133">
        <f t="shared" si="47"/>
        <v>0</v>
      </c>
      <c r="AZ74" s="133"/>
      <c r="BA74" s="133"/>
      <c r="BB74" s="133"/>
    </row>
    <row r="75" spans="24:54" ht="23.25" customHeight="1" x14ac:dyDescent="0.3">
      <c r="X75" s="135">
        <f t="shared" si="34"/>
        <v>0</v>
      </c>
      <c r="Y75" s="135"/>
      <c r="Z75" s="135"/>
      <c r="AA75" s="133">
        <f t="shared" si="35"/>
        <v>0</v>
      </c>
      <c r="AB75" s="133"/>
      <c r="AC75" s="133">
        <f t="shared" si="36"/>
        <v>0</v>
      </c>
      <c r="AD75" s="133"/>
      <c r="AE75" s="133">
        <f t="shared" si="37"/>
        <v>0</v>
      </c>
      <c r="AF75" s="133"/>
      <c r="AG75" s="133">
        <f t="shared" si="38"/>
        <v>0</v>
      </c>
      <c r="AH75" s="133"/>
      <c r="AI75" s="133">
        <f t="shared" si="39"/>
        <v>0</v>
      </c>
      <c r="AJ75" s="133"/>
      <c r="AK75" s="133">
        <f t="shared" si="40"/>
        <v>0</v>
      </c>
      <c r="AL75" s="133"/>
      <c r="AM75" s="133">
        <f t="shared" si="41"/>
        <v>0</v>
      </c>
      <c r="AN75" s="133"/>
      <c r="AO75" s="133">
        <f t="shared" si="42"/>
        <v>0</v>
      </c>
      <c r="AP75" s="133"/>
      <c r="AQ75" s="133">
        <f t="shared" si="43"/>
        <v>0</v>
      </c>
      <c r="AR75" s="133"/>
      <c r="AS75" s="133">
        <f t="shared" si="44"/>
        <v>0</v>
      </c>
      <c r="AT75" s="133"/>
      <c r="AU75" s="133">
        <f t="shared" si="45"/>
        <v>0</v>
      </c>
      <c r="AV75" s="133"/>
      <c r="AW75" s="133">
        <f t="shared" si="46"/>
        <v>0</v>
      </c>
      <c r="AX75" s="133"/>
      <c r="AY75" s="133">
        <f t="shared" si="47"/>
        <v>0</v>
      </c>
      <c r="AZ75" s="133"/>
      <c r="BA75" s="133"/>
      <c r="BB75" s="133"/>
    </row>
    <row r="76" spans="24:54" ht="23.25" customHeight="1" x14ac:dyDescent="0.3">
      <c r="X76" s="135">
        <f t="shared" si="34"/>
        <v>0</v>
      </c>
      <c r="Y76" s="135"/>
      <c r="Z76" s="135"/>
      <c r="AA76" s="133">
        <f t="shared" si="35"/>
        <v>0</v>
      </c>
      <c r="AB76" s="133"/>
      <c r="AC76" s="133">
        <f t="shared" si="36"/>
        <v>0</v>
      </c>
      <c r="AD76" s="133"/>
      <c r="AE76" s="133">
        <f t="shared" si="37"/>
        <v>0</v>
      </c>
      <c r="AF76" s="133"/>
      <c r="AG76" s="133">
        <f t="shared" si="38"/>
        <v>0</v>
      </c>
      <c r="AH76" s="133"/>
      <c r="AI76" s="133">
        <f t="shared" si="39"/>
        <v>0</v>
      </c>
      <c r="AJ76" s="133"/>
      <c r="AK76" s="133">
        <f t="shared" si="40"/>
        <v>0</v>
      </c>
      <c r="AL76" s="133"/>
      <c r="AM76" s="133">
        <f t="shared" si="41"/>
        <v>0</v>
      </c>
      <c r="AN76" s="133"/>
      <c r="AO76" s="133">
        <f t="shared" si="42"/>
        <v>0</v>
      </c>
      <c r="AP76" s="133"/>
      <c r="AQ76" s="133">
        <f t="shared" si="43"/>
        <v>0</v>
      </c>
      <c r="AR76" s="133"/>
      <c r="AS76" s="133">
        <f t="shared" si="44"/>
        <v>0</v>
      </c>
      <c r="AT76" s="133"/>
      <c r="AU76" s="133">
        <f t="shared" si="45"/>
        <v>0</v>
      </c>
      <c r="AV76" s="133"/>
      <c r="AW76" s="133">
        <f t="shared" si="46"/>
        <v>0</v>
      </c>
      <c r="AX76" s="133"/>
      <c r="AY76" s="133">
        <f t="shared" si="47"/>
        <v>0</v>
      </c>
      <c r="AZ76" s="133"/>
      <c r="BA76" s="133"/>
      <c r="BB76" s="133"/>
    </row>
    <row r="77" spans="24:54" ht="23.25" customHeight="1" x14ac:dyDescent="0.3">
      <c r="X77" s="135">
        <f t="shared" si="34"/>
        <v>0</v>
      </c>
      <c r="Y77" s="135"/>
      <c r="Z77" s="135"/>
      <c r="AA77" s="133">
        <f t="shared" si="35"/>
        <v>0</v>
      </c>
      <c r="AB77" s="133"/>
      <c r="AC77" s="133">
        <f t="shared" si="36"/>
        <v>0</v>
      </c>
      <c r="AD77" s="133"/>
      <c r="AE77" s="133">
        <f t="shared" si="37"/>
        <v>0</v>
      </c>
      <c r="AF77" s="133"/>
      <c r="AG77" s="133">
        <f t="shared" si="38"/>
        <v>0</v>
      </c>
      <c r="AH77" s="133"/>
      <c r="AI77" s="133">
        <f t="shared" si="39"/>
        <v>0</v>
      </c>
      <c r="AJ77" s="133"/>
      <c r="AK77" s="133">
        <f t="shared" si="40"/>
        <v>0</v>
      </c>
      <c r="AL77" s="133"/>
      <c r="AM77" s="133">
        <f t="shared" si="41"/>
        <v>0</v>
      </c>
      <c r="AN77" s="133"/>
      <c r="AO77" s="133">
        <f t="shared" si="42"/>
        <v>0</v>
      </c>
      <c r="AP77" s="133"/>
      <c r="AQ77" s="133">
        <f t="shared" si="43"/>
        <v>0</v>
      </c>
      <c r="AR77" s="133"/>
      <c r="AS77" s="133">
        <f t="shared" si="44"/>
        <v>0</v>
      </c>
      <c r="AT77" s="133"/>
      <c r="AU77" s="133">
        <f t="shared" si="45"/>
        <v>0</v>
      </c>
      <c r="AV77" s="133"/>
      <c r="AW77" s="133">
        <f t="shared" si="46"/>
        <v>0</v>
      </c>
      <c r="AX77" s="133"/>
      <c r="AY77" s="133">
        <f t="shared" si="47"/>
        <v>0</v>
      </c>
      <c r="AZ77" s="133"/>
      <c r="BA77" s="133"/>
      <c r="BB77" s="133"/>
    </row>
    <row r="78" spans="24:54" ht="23.25" customHeight="1" x14ac:dyDescent="0.3">
      <c r="X78" s="135">
        <f t="shared" si="34"/>
        <v>0</v>
      </c>
      <c r="Y78" s="135"/>
      <c r="Z78" s="135"/>
      <c r="AA78" s="133">
        <f t="shared" si="35"/>
        <v>0</v>
      </c>
      <c r="AB78" s="133"/>
      <c r="AC78" s="133">
        <f t="shared" si="36"/>
        <v>0</v>
      </c>
      <c r="AD78" s="133"/>
      <c r="AE78" s="133">
        <f t="shared" si="37"/>
        <v>0</v>
      </c>
      <c r="AF78" s="133"/>
      <c r="AG78" s="133">
        <f t="shared" si="38"/>
        <v>0</v>
      </c>
      <c r="AH78" s="133"/>
      <c r="AI78" s="133">
        <f t="shared" si="39"/>
        <v>0</v>
      </c>
      <c r="AJ78" s="133"/>
      <c r="AK78" s="133">
        <f t="shared" si="40"/>
        <v>0</v>
      </c>
      <c r="AL78" s="133"/>
      <c r="AM78" s="133">
        <f t="shared" si="41"/>
        <v>0</v>
      </c>
      <c r="AN78" s="133"/>
      <c r="AO78" s="133">
        <f t="shared" si="42"/>
        <v>0</v>
      </c>
      <c r="AP78" s="133"/>
      <c r="AQ78" s="133">
        <f t="shared" si="43"/>
        <v>0</v>
      </c>
      <c r="AR78" s="133"/>
      <c r="AS78" s="133">
        <f t="shared" si="44"/>
        <v>0</v>
      </c>
      <c r="AT78" s="133"/>
      <c r="AU78" s="133">
        <f t="shared" si="45"/>
        <v>0</v>
      </c>
      <c r="AV78" s="133"/>
      <c r="AW78" s="133">
        <f t="shared" si="46"/>
        <v>0</v>
      </c>
      <c r="AX78" s="133"/>
      <c r="AY78" s="133">
        <f t="shared" si="47"/>
        <v>0</v>
      </c>
      <c r="AZ78" s="133"/>
      <c r="BA78" s="133"/>
      <c r="BB78" s="133"/>
    </row>
    <row r="79" spans="24:54" ht="23.25" customHeight="1" x14ac:dyDescent="0.3">
      <c r="X79" s="135">
        <f t="shared" si="34"/>
        <v>0</v>
      </c>
      <c r="Y79" s="135"/>
      <c r="Z79" s="135"/>
      <c r="AA79" s="133">
        <f t="shared" si="35"/>
        <v>0</v>
      </c>
      <c r="AB79" s="133"/>
      <c r="AC79" s="133">
        <f t="shared" si="36"/>
        <v>0</v>
      </c>
      <c r="AD79" s="133"/>
      <c r="AE79" s="133">
        <f t="shared" si="37"/>
        <v>0</v>
      </c>
      <c r="AF79" s="133"/>
      <c r="AG79" s="133">
        <f t="shared" si="38"/>
        <v>0</v>
      </c>
      <c r="AH79" s="133"/>
      <c r="AI79" s="133">
        <f t="shared" si="39"/>
        <v>0</v>
      </c>
      <c r="AJ79" s="133"/>
      <c r="AK79" s="133">
        <f t="shared" si="40"/>
        <v>0</v>
      </c>
      <c r="AL79" s="133"/>
      <c r="AM79" s="133">
        <f t="shared" si="41"/>
        <v>0</v>
      </c>
      <c r="AN79" s="133"/>
      <c r="AO79" s="133">
        <f t="shared" si="42"/>
        <v>0</v>
      </c>
      <c r="AP79" s="133"/>
      <c r="AQ79" s="133">
        <f t="shared" si="43"/>
        <v>0</v>
      </c>
      <c r="AR79" s="133"/>
      <c r="AS79" s="133">
        <f t="shared" si="44"/>
        <v>0</v>
      </c>
      <c r="AT79" s="133"/>
      <c r="AU79" s="133">
        <f t="shared" si="45"/>
        <v>0</v>
      </c>
      <c r="AV79" s="133"/>
      <c r="AW79" s="133">
        <f t="shared" si="46"/>
        <v>0</v>
      </c>
      <c r="AX79" s="133"/>
      <c r="AY79" s="133">
        <f t="shared" si="47"/>
        <v>0</v>
      </c>
      <c r="AZ79" s="133"/>
      <c r="BA79" s="133"/>
      <c r="BB79" s="133"/>
    </row>
    <row r="80" spans="24:54" ht="23.25" customHeight="1" x14ac:dyDescent="0.3">
      <c r="X80" s="135">
        <f t="shared" si="34"/>
        <v>0</v>
      </c>
      <c r="Y80" s="135"/>
      <c r="Z80" s="135"/>
      <c r="AA80" s="133">
        <f t="shared" si="35"/>
        <v>0</v>
      </c>
      <c r="AB80" s="133"/>
      <c r="AC80" s="133">
        <f t="shared" si="36"/>
        <v>0</v>
      </c>
      <c r="AD80" s="133"/>
      <c r="AE80" s="133">
        <f t="shared" si="37"/>
        <v>0</v>
      </c>
      <c r="AF80" s="133"/>
      <c r="AG80" s="133">
        <f t="shared" si="38"/>
        <v>0</v>
      </c>
      <c r="AH80" s="133"/>
      <c r="AI80" s="133">
        <f t="shared" si="39"/>
        <v>0</v>
      </c>
      <c r="AJ80" s="133"/>
      <c r="AK80" s="133">
        <f t="shared" si="40"/>
        <v>0</v>
      </c>
      <c r="AL80" s="133"/>
      <c r="AM80" s="133">
        <f t="shared" si="41"/>
        <v>0</v>
      </c>
      <c r="AN80" s="133"/>
      <c r="AO80" s="133">
        <f t="shared" si="42"/>
        <v>0</v>
      </c>
      <c r="AP80" s="133"/>
      <c r="AQ80" s="133">
        <f t="shared" si="43"/>
        <v>0</v>
      </c>
      <c r="AR80" s="133"/>
      <c r="AS80" s="133">
        <f t="shared" si="44"/>
        <v>0</v>
      </c>
      <c r="AT80" s="133"/>
      <c r="AU80" s="133">
        <f t="shared" si="45"/>
        <v>0</v>
      </c>
      <c r="AV80" s="133"/>
      <c r="AW80" s="133">
        <f t="shared" si="46"/>
        <v>0</v>
      </c>
      <c r="AX80" s="133"/>
      <c r="AY80" s="133">
        <f t="shared" si="47"/>
        <v>0</v>
      </c>
      <c r="AZ80" s="133"/>
      <c r="BA80" s="133"/>
      <c r="BB80" s="133"/>
    </row>
    <row r="81" spans="24:54" ht="23.25" customHeight="1" x14ac:dyDescent="0.3">
      <c r="X81" s="135">
        <f t="shared" si="34"/>
        <v>0</v>
      </c>
      <c r="Y81" s="135"/>
      <c r="Z81" s="135"/>
      <c r="AA81" s="133">
        <f t="shared" si="35"/>
        <v>0</v>
      </c>
      <c r="AB81" s="133"/>
      <c r="AC81" s="133">
        <f t="shared" si="36"/>
        <v>0</v>
      </c>
      <c r="AD81" s="133"/>
      <c r="AE81" s="133">
        <f t="shared" si="37"/>
        <v>0</v>
      </c>
      <c r="AF81" s="133"/>
      <c r="AG81" s="133">
        <f t="shared" si="38"/>
        <v>0</v>
      </c>
      <c r="AH81" s="133"/>
      <c r="AI81" s="133">
        <f t="shared" si="39"/>
        <v>0</v>
      </c>
      <c r="AJ81" s="133"/>
      <c r="AK81" s="133">
        <f t="shared" si="40"/>
        <v>0</v>
      </c>
      <c r="AL81" s="133"/>
      <c r="AM81" s="133">
        <f t="shared" si="41"/>
        <v>0</v>
      </c>
      <c r="AN81" s="133"/>
      <c r="AO81" s="133">
        <f t="shared" si="42"/>
        <v>0</v>
      </c>
      <c r="AP81" s="133"/>
      <c r="AQ81" s="133">
        <f t="shared" si="43"/>
        <v>0</v>
      </c>
      <c r="AR81" s="133"/>
      <c r="AS81" s="133">
        <f t="shared" si="44"/>
        <v>0</v>
      </c>
      <c r="AT81" s="133"/>
      <c r="AU81" s="133">
        <f t="shared" si="45"/>
        <v>0</v>
      </c>
      <c r="AV81" s="133"/>
      <c r="AW81" s="133">
        <f t="shared" si="46"/>
        <v>0</v>
      </c>
      <c r="AX81" s="133"/>
      <c r="AY81" s="133">
        <f t="shared" si="47"/>
        <v>0</v>
      </c>
      <c r="AZ81" s="133"/>
      <c r="BA81" s="133"/>
      <c r="BB81" s="133"/>
    </row>
    <row r="82" spans="24:54" ht="23.25" customHeight="1" x14ac:dyDescent="0.3">
      <c r="X82" s="134" t="s">
        <v>124</v>
      </c>
      <c r="Y82" s="134"/>
      <c r="Z82" s="134"/>
      <c r="AA82" s="133">
        <f>SUM(AA56:AB81)</f>
        <v>18900000</v>
      </c>
      <c r="AB82" s="133"/>
      <c r="AC82" s="133">
        <f t="shared" ref="AC82" si="48">SUM(AC56:AD81)</f>
        <v>0</v>
      </c>
      <c r="AD82" s="133"/>
      <c r="AE82" s="133">
        <f t="shared" ref="AE82" si="49">SUM(AE56:AF81)</f>
        <v>0</v>
      </c>
      <c r="AF82" s="133"/>
      <c r="AG82" s="133">
        <f t="shared" ref="AG82" si="50">SUM(AG56:AH81)</f>
        <v>0</v>
      </c>
      <c r="AH82" s="133"/>
      <c r="AI82" s="133">
        <f t="shared" ref="AI82" si="51">SUM(AI56:AJ81)</f>
        <v>0</v>
      </c>
      <c r="AJ82" s="133"/>
      <c r="AK82" s="133">
        <f t="shared" ref="AK82" si="52">SUM(AK56:AL81)</f>
        <v>0</v>
      </c>
      <c r="AL82" s="133"/>
      <c r="AM82" s="133">
        <f t="shared" ref="AM82" si="53">SUM(AM56:AN81)</f>
        <v>0</v>
      </c>
      <c r="AN82" s="133"/>
      <c r="AO82" s="133">
        <f t="shared" ref="AO82" si="54">SUM(AO56:AP81)</f>
        <v>0</v>
      </c>
      <c r="AP82" s="133"/>
      <c r="AQ82" s="133">
        <f t="shared" ref="AQ82" si="55">SUM(AQ56:AR81)</f>
        <v>0</v>
      </c>
      <c r="AR82" s="133"/>
      <c r="AS82" s="133">
        <f t="shared" ref="AS82" si="56">SUM(AS56:AT81)</f>
        <v>0</v>
      </c>
      <c r="AT82" s="133"/>
      <c r="AU82" s="133">
        <f t="shared" ref="AU82" si="57">SUM(AU56:AV81)</f>
        <v>0</v>
      </c>
      <c r="AV82" s="133"/>
      <c r="AW82" s="133">
        <f t="shared" ref="AW82" si="58">SUM(AW56:AX81)</f>
        <v>0</v>
      </c>
      <c r="AX82" s="133"/>
      <c r="AY82" s="133">
        <f>SUM(AY56:BB81)</f>
        <v>18900000</v>
      </c>
      <c r="AZ82" s="133"/>
      <c r="BA82" s="133"/>
      <c r="BB82" s="133"/>
    </row>
  </sheetData>
  <sheetProtection selectLockedCells="1"/>
  <protectedRanges>
    <protectedRange sqref="B6:BK17" name="투입공수입력영역" securityDescriptor="O:WDG:WDD:(A;;CC;;;WD)(A;;CC;;;S-1-5-21-246666115-2863898840-1994594151-503)(A;;CC;;;LG)"/>
    <protectedRange sqref="C25:U50" name="프로젝트명입력영역" securityDescriptor="O:WDG:WDD:(A;;CC;;;WD)"/>
  </protectedRanges>
  <mergeCells count="884">
    <mergeCell ref="AI1:AJ1"/>
    <mergeCell ref="AK1:AM1"/>
    <mergeCell ref="AO1:AP1"/>
    <mergeCell ref="AQ1:AS1"/>
    <mergeCell ref="A4:A5"/>
    <mergeCell ref="B4:C4"/>
    <mergeCell ref="D4:E4"/>
    <mergeCell ref="F4:G4"/>
    <mergeCell ref="H4:I4"/>
    <mergeCell ref="J4:K4"/>
    <mergeCell ref="M1:N1"/>
    <mergeCell ref="Q1:S1"/>
    <mergeCell ref="U1:W1"/>
    <mergeCell ref="X1:Y1"/>
    <mergeCell ref="AA1:AB1"/>
    <mergeCell ref="AC1:AG1"/>
    <mergeCell ref="X4:Y4"/>
    <mergeCell ref="Z4:AA4"/>
    <mergeCell ref="AB4:AC4"/>
    <mergeCell ref="AD4:AE4"/>
    <mergeCell ref="AF4:AG4"/>
    <mergeCell ref="AH4:AI4"/>
    <mergeCell ref="L4:M4"/>
    <mergeCell ref="N4:O4"/>
    <mergeCell ref="P4:Q4"/>
    <mergeCell ref="R4:S4"/>
    <mergeCell ref="T4:U4"/>
    <mergeCell ref="V4:W4"/>
    <mergeCell ref="AZ4:BA4"/>
    <mergeCell ref="BB4:BC4"/>
    <mergeCell ref="BD4:BE4"/>
    <mergeCell ref="BF4:BG4"/>
    <mergeCell ref="AJ4:AK4"/>
    <mergeCell ref="AL4:AM4"/>
    <mergeCell ref="AN4:AO4"/>
    <mergeCell ref="AP4:AQ4"/>
    <mergeCell ref="AR4:AS4"/>
    <mergeCell ref="AT4:AU4"/>
    <mergeCell ref="AM24:AN24"/>
    <mergeCell ref="AO24:AP24"/>
    <mergeCell ref="AQ24:AR24"/>
    <mergeCell ref="AS24:AT24"/>
    <mergeCell ref="AU24:AV24"/>
    <mergeCell ref="AW24:AX24"/>
    <mergeCell ref="BP4:BP5"/>
    <mergeCell ref="B24:U24"/>
    <mergeCell ref="V24:W24"/>
    <mergeCell ref="X24:Z24"/>
    <mergeCell ref="AA24:AB24"/>
    <mergeCell ref="AC24:AD24"/>
    <mergeCell ref="AE24:AF24"/>
    <mergeCell ref="AG24:AH24"/>
    <mergeCell ref="AI24:AJ24"/>
    <mergeCell ref="AK24:AL24"/>
    <mergeCell ref="BH4:BI4"/>
    <mergeCell ref="BJ4:BK4"/>
    <mergeCell ref="BL4:BL5"/>
    <mergeCell ref="BM4:BM5"/>
    <mergeCell ref="BN4:BN5"/>
    <mergeCell ref="BO4:BO5"/>
    <mergeCell ref="AV4:AW4"/>
    <mergeCell ref="AX4:AY4"/>
    <mergeCell ref="AS25:AT25"/>
    <mergeCell ref="AU25:AV25"/>
    <mergeCell ref="AW25:AX25"/>
    <mergeCell ref="C26:U26"/>
    <mergeCell ref="V26:W26"/>
    <mergeCell ref="X26:Z26"/>
    <mergeCell ref="AA26:AB26"/>
    <mergeCell ref="AC26:AD26"/>
    <mergeCell ref="AE26:AF26"/>
    <mergeCell ref="AG26:AH26"/>
    <mergeCell ref="AG25:AH25"/>
    <mergeCell ref="AI25:AJ25"/>
    <mergeCell ref="AK25:AL25"/>
    <mergeCell ref="AM25:AN25"/>
    <mergeCell ref="AO25:AP25"/>
    <mergeCell ref="AQ25:AR25"/>
    <mergeCell ref="C25:U25"/>
    <mergeCell ref="V25:W25"/>
    <mergeCell ref="X25:Z25"/>
    <mergeCell ref="AA25:AB25"/>
    <mergeCell ref="AC25:AD25"/>
    <mergeCell ref="AE25:AF25"/>
    <mergeCell ref="AU26:AV26"/>
    <mergeCell ref="AW26:AX26"/>
    <mergeCell ref="C27:U27"/>
    <mergeCell ref="V27:W27"/>
    <mergeCell ref="X27:Z27"/>
    <mergeCell ref="AA27:AB27"/>
    <mergeCell ref="AC27:AD27"/>
    <mergeCell ref="AE27:AF27"/>
    <mergeCell ref="AG27:AH27"/>
    <mergeCell ref="AI27:AJ27"/>
    <mergeCell ref="AI26:AJ26"/>
    <mergeCell ref="AK26:AL26"/>
    <mergeCell ref="AM26:AN26"/>
    <mergeCell ref="AO26:AP26"/>
    <mergeCell ref="AQ26:AR26"/>
    <mergeCell ref="AS26:AT26"/>
    <mergeCell ref="AM28:AN28"/>
    <mergeCell ref="AO28:AP28"/>
    <mergeCell ref="AQ28:AR28"/>
    <mergeCell ref="AS28:AT28"/>
    <mergeCell ref="AU28:AV28"/>
    <mergeCell ref="AW28:AX28"/>
    <mergeCell ref="AW27:AX27"/>
    <mergeCell ref="C28:U28"/>
    <mergeCell ref="V28:W28"/>
    <mergeCell ref="X28:Z28"/>
    <mergeCell ref="AA28:AB28"/>
    <mergeCell ref="AC28:AD28"/>
    <mergeCell ref="AE28:AF28"/>
    <mergeCell ref="AG28:AH28"/>
    <mergeCell ref="AI28:AJ28"/>
    <mergeCell ref="AK28:AL28"/>
    <mergeCell ref="AK27:AL27"/>
    <mergeCell ref="AM27:AN27"/>
    <mergeCell ref="AO27:AP27"/>
    <mergeCell ref="AQ27:AR27"/>
    <mergeCell ref="AS27:AT27"/>
    <mergeCell ref="AU27:AV27"/>
    <mergeCell ref="AS29:AT29"/>
    <mergeCell ref="AU29:AV29"/>
    <mergeCell ref="AW29:AX29"/>
    <mergeCell ref="C30:U30"/>
    <mergeCell ref="V30:W30"/>
    <mergeCell ref="X30:Z30"/>
    <mergeCell ref="AA30:AB30"/>
    <mergeCell ref="AC30:AD30"/>
    <mergeCell ref="AE30:AF30"/>
    <mergeCell ref="AG30:AH30"/>
    <mergeCell ref="AG29:AH29"/>
    <mergeCell ref="AI29:AJ29"/>
    <mergeCell ref="AK29:AL29"/>
    <mergeCell ref="AM29:AN29"/>
    <mergeCell ref="AO29:AP29"/>
    <mergeCell ref="AQ29:AR29"/>
    <mergeCell ref="C29:U29"/>
    <mergeCell ref="V29:W29"/>
    <mergeCell ref="X29:Z29"/>
    <mergeCell ref="AA29:AB29"/>
    <mergeCell ref="AC29:AD29"/>
    <mergeCell ref="AE29:AF29"/>
    <mergeCell ref="AU30:AV30"/>
    <mergeCell ref="AW30:AX30"/>
    <mergeCell ref="C31:U31"/>
    <mergeCell ref="V31:W31"/>
    <mergeCell ref="X31:Z31"/>
    <mergeCell ref="AA31:AB31"/>
    <mergeCell ref="AC31:AD31"/>
    <mergeCell ref="AE31:AF31"/>
    <mergeCell ref="AG31:AH31"/>
    <mergeCell ref="AI31:AJ31"/>
    <mergeCell ref="AI30:AJ30"/>
    <mergeCell ref="AK30:AL30"/>
    <mergeCell ref="AM30:AN30"/>
    <mergeCell ref="AO30:AP30"/>
    <mergeCell ref="AQ30:AR30"/>
    <mergeCell ref="AS30:AT30"/>
    <mergeCell ref="AM32:AN32"/>
    <mergeCell ref="AO32:AP32"/>
    <mergeCell ref="AQ32:AR32"/>
    <mergeCell ref="AS32:AT32"/>
    <mergeCell ref="AU32:AV32"/>
    <mergeCell ref="AW32:AX32"/>
    <mergeCell ref="AW31:AX31"/>
    <mergeCell ref="C32:U32"/>
    <mergeCell ref="V32:W32"/>
    <mergeCell ref="X32:Z32"/>
    <mergeCell ref="AA32:AB32"/>
    <mergeCell ref="AC32:AD32"/>
    <mergeCell ref="AE32:AF32"/>
    <mergeCell ref="AG32:AH32"/>
    <mergeCell ref="AI32:AJ32"/>
    <mergeCell ref="AK32:AL32"/>
    <mergeCell ref="AK31:AL31"/>
    <mergeCell ref="AM31:AN31"/>
    <mergeCell ref="AO31:AP31"/>
    <mergeCell ref="AQ31:AR31"/>
    <mergeCell ref="AS31:AT31"/>
    <mergeCell ref="AU31:AV31"/>
    <mergeCell ref="AS33:AT33"/>
    <mergeCell ref="AU33:AV33"/>
    <mergeCell ref="AW33:AX33"/>
    <mergeCell ref="C34:U34"/>
    <mergeCell ref="V34:W34"/>
    <mergeCell ref="X34:Z34"/>
    <mergeCell ref="AA34:AB34"/>
    <mergeCell ref="AC34:AD34"/>
    <mergeCell ref="AE34:AF34"/>
    <mergeCell ref="AG34:AH34"/>
    <mergeCell ref="AG33:AH33"/>
    <mergeCell ref="AI33:AJ33"/>
    <mergeCell ref="AK33:AL33"/>
    <mergeCell ref="AM33:AN33"/>
    <mergeCell ref="AO33:AP33"/>
    <mergeCell ref="AQ33:AR33"/>
    <mergeCell ref="C33:U33"/>
    <mergeCell ref="V33:W33"/>
    <mergeCell ref="X33:Z33"/>
    <mergeCell ref="AA33:AB33"/>
    <mergeCell ref="AC33:AD33"/>
    <mergeCell ref="AE33:AF33"/>
    <mergeCell ref="AU34:AV34"/>
    <mergeCell ref="AW34:AX34"/>
    <mergeCell ref="C35:U35"/>
    <mergeCell ref="V35:W35"/>
    <mergeCell ref="X35:Z35"/>
    <mergeCell ref="AA35:AB35"/>
    <mergeCell ref="AC35:AD35"/>
    <mergeCell ref="AE35:AF35"/>
    <mergeCell ref="AG35:AH35"/>
    <mergeCell ref="AI35:AJ35"/>
    <mergeCell ref="AI34:AJ34"/>
    <mergeCell ref="AK34:AL34"/>
    <mergeCell ref="AM34:AN34"/>
    <mergeCell ref="AO34:AP34"/>
    <mergeCell ref="AQ34:AR34"/>
    <mergeCell ref="AS34:AT34"/>
    <mergeCell ref="AM36:AN36"/>
    <mergeCell ref="AO36:AP36"/>
    <mergeCell ref="AQ36:AR36"/>
    <mergeCell ref="AS36:AT36"/>
    <mergeCell ref="AU36:AV36"/>
    <mergeCell ref="AW36:AX36"/>
    <mergeCell ref="AW35:AX35"/>
    <mergeCell ref="C36:U36"/>
    <mergeCell ref="V36:W36"/>
    <mergeCell ref="X36:Z36"/>
    <mergeCell ref="AA36:AB36"/>
    <mergeCell ref="AC36:AD36"/>
    <mergeCell ref="AE36:AF36"/>
    <mergeCell ref="AG36:AH36"/>
    <mergeCell ref="AI36:AJ36"/>
    <mergeCell ref="AK36:AL36"/>
    <mergeCell ref="AK35:AL35"/>
    <mergeCell ref="AM35:AN35"/>
    <mergeCell ref="AO35:AP35"/>
    <mergeCell ref="AQ35:AR35"/>
    <mergeCell ref="AS35:AT35"/>
    <mergeCell ref="AU35:AV35"/>
    <mergeCell ref="AS37:AT37"/>
    <mergeCell ref="AU37:AV37"/>
    <mergeCell ref="AW37:AX37"/>
    <mergeCell ref="C38:U38"/>
    <mergeCell ref="V38:W38"/>
    <mergeCell ref="X38:Z38"/>
    <mergeCell ref="AA38:AB38"/>
    <mergeCell ref="AC38:AD38"/>
    <mergeCell ref="AE38:AF38"/>
    <mergeCell ref="AG38:AH38"/>
    <mergeCell ref="AG37:AH37"/>
    <mergeCell ref="AI37:AJ37"/>
    <mergeCell ref="AK37:AL37"/>
    <mergeCell ref="AM37:AN37"/>
    <mergeCell ref="AO37:AP37"/>
    <mergeCell ref="AQ37:AR37"/>
    <mergeCell ref="C37:U37"/>
    <mergeCell ref="V37:W37"/>
    <mergeCell ref="X37:Z37"/>
    <mergeCell ref="AA37:AB37"/>
    <mergeCell ref="AC37:AD37"/>
    <mergeCell ref="AE37:AF37"/>
    <mergeCell ref="AU38:AV38"/>
    <mergeCell ref="AW38:AX38"/>
    <mergeCell ref="C39:U39"/>
    <mergeCell ref="V39:W39"/>
    <mergeCell ref="X39:Z39"/>
    <mergeCell ref="AA39:AB39"/>
    <mergeCell ref="AC39:AD39"/>
    <mergeCell ref="AE39:AF39"/>
    <mergeCell ref="AG39:AH39"/>
    <mergeCell ref="AI39:AJ39"/>
    <mergeCell ref="AI38:AJ38"/>
    <mergeCell ref="AK38:AL38"/>
    <mergeCell ref="AM38:AN38"/>
    <mergeCell ref="AO38:AP38"/>
    <mergeCell ref="AQ38:AR38"/>
    <mergeCell ref="AS38:AT38"/>
    <mergeCell ref="AM40:AN40"/>
    <mergeCell ref="AO40:AP40"/>
    <mergeCell ref="AQ40:AR40"/>
    <mergeCell ref="AS40:AT40"/>
    <mergeCell ref="AU40:AV40"/>
    <mergeCell ref="AW40:AX40"/>
    <mergeCell ref="AW39:AX39"/>
    <mergeCell ref="C40:U40"/>
    <mergeCell ref="V40:W40"/>
    <mergeCell ref="X40:Z40"/>
    <mergeCell ref="AA40:AB40"/>
    <mergeCell ref="AC40:AD40"/>
    <mergeCell ref="AE40:AF40"/>
    <mergeCell ref="AG40:AH40"/>
    <mergeCell ref="AI40:AJ40"/>
    <mergeCell ref="AK40:AL40"/>
    <mergeCell ref="AK39:AL39"/>
    <mergeCell ref="AM39:AN39"/>
    <mergeCell ref="AO39:AP39"/>
    <mergeCell ref="AQ39:AR39"/>
    <mergeCell ref="AS39:AT39"/>
    <mergeCell ref="AU39:AV39"/>
    <mergeCell ref="AS41:AT41"/>
    <mergeCell ref="AU41:AV41"/>
    <mergeCell ref="AW41:AX41"/>
    <mergeCell ref="C42:U42"/>
    <mergeCell ref="V42:W42"/>
    <mergeCell ref="X42:Z42"/>
    <mergeCell ref="AA42:AB42"/>
    <mergeCell ref="AC42:AD42"/>
    <mergeCell ref="AE42:AF42"/>
    <mergeCell ref="AG42:AH42"/>
    <mergeCell ref="AG41:AH41"/>
    <mergeCell ref="AI41:AJ41"/>
    <mergeCell ref="AK41:AL41"/>
    <mergeCell ref="AM41:AN41"/>
    <mergeCell ref="AO41:AP41"/>
    <mergeCell ref="AQ41:AR41"/>
    <mergeCell ref="C41:U41"/>
    <mergeCell ref="V41:W41"/>
    <mergeCell ref="X41:Z41"/>
    <mergeCell ref="AA41:AB41"/>
    <mergeCell ref="AC41:AD41"/>
    <mergeCell ref="AE41:AF41"/>
    <mergeCell ref="AU42:AV42"/>
    <mergeCell ref="AW42:AX42"/>
    <mergeCell ref="C43:U43"/>
    <mergeCell ref="V43:W43"/>
    <mergeCell ref="X43:Z43"/>
    <mergeCell ref="AA43:AB43"/>
    <mergeCell ref="AC43:AD43"/>
    <mergeCell ref="AE43:AF43"/>
    <mergeCell ref="AG43:AH43"/>
    <mergeCell ref="AI43:AJ43"/>
    <mergeCell ref="AI42:AJ42"/>
    <mergeCell ref="AK42:AL42"/>
    <mergeCell ref="AM42:AN42"/>
    <mergeCell ref="AO42:AP42"/>
    <mergeCell ref="AQ42:AR42"/>
    <mergeCell ref="AS42:AT42"/>
    <mergeCell ref="AM44:AN44"/>
    <mergeCell ref="AO44:AP44"/>
    <mergeCell ref="AQ44:AR44"/>
    <mergeCell ref="AS44:AT44"/>
    <mergeCell ref="AU44:AV44"/>
    <mergeCell ref="AW44:AX44"/>
    <mergeCell ref="AW43:AX43"/>
    <mergeCell ref="C44:U44"/>
    <mergeCell ref="V44:W44"/>
    <mergeCell ref="X44:Z44"/>
    <mergeCell ref="AA44:AB44"/>
    <mergeCell ref="AC44:AD44"/>
    <mergeCell ref="AE44:AF44"/>
    <mergeCell ref="AG44:AH44"/>
    <mergeCell ref="AI44:AJ44"/>
    <mergeCell ref="AK44:AL44"/>
    <mergeCell ref="AK43:AL43"/>
    <mergeCell ref="AM43:AN43"/>
    <mergeCell ref="AO43:AP43"/>
    <mergeCell ref="AQ43:AR43"/>
    <mergeCell ref="AS43:AT43"/>
    <mergeCell ref="AU43:AV43"/>
    <mergeCell ref="AS45:AT45"/>
    <mergeCell ref="AU45:AV45"/>
    <mergeCell ref="AW45:AX45"/>
    <mergeCell ref="C46:U46"/>
    <mergeCell ref="V46:W46"/>
    <mergeCell ref="X46:Z46"/>
    <mergeCell ref="AA46:AB46"/>
    <mergeCell ref="AC46:AD46"/>
    <mergeCell ref="AE46:AF46"/>
    <mergeCell ref="AG46:AH46"/>
    <mergeCell ref="AG45:AH45"/>
    <mergeCell ref="AI45:AJ45"/>
    <mergeCell ref="AK45:AL45"/>
    <mergeCell ref="AM45:AN45"/>
    <mergeCell ref="AO45:AP45"/>
    <mergeCell ref="AQ45:AR45"/>
    <mergeCell ref="C45:U45"/>
    <mergeCell ref="V45:W45"/>
    <mergeCell ref="X45:Z45"/>
    <mergeCell ref="AA45:AB45"/>
    <mergeCell ref="AC45:AD45"/>
    <mergeCell ref="AE45:AF45"/>
    <mergeCell ref="AU46:AV46"/>
    <mergeCell ref="AW46:AX46"/>
    <mergeCell ref="C47:U47"/>
    <mergeCell ref="V47:W47"/>
    <mergeCell ref="X47:Z47"/>
    <mergeCell ref="AA47:AB47"/>
    <mergeCell ref="AC47:AD47"/>
    <mergeCell ref="AE47:AF47"/>
    <mergeCell ref="AG47:AH47"/>
    <mergeCell ref="AI47:AJ47"/>
    <mergeCell ref="AI46:AJ46"/>
    <mergeCell ref="AK46:AL46"/>
    <mergeCell ref="AM46:AN46"/>
    <mergeCell ref="AO46:AP46"/>
    <mergeCell ref="AQ46:AR46"/>
    <mergeCell ref="AS46:AT46"/>
    <mergeCell ref="AM48:AN48"/>
    <mergeCell ref="AO48:AP48"/>
    <mergeCell ref="AQ48:AR48"/>
    <mergeCell ref="AS48:AT48"/>
    <mergeCell ref="AU48:AV48"/>
    <mergeCell ref="AW48:AX48"/>
    <mergeCell ref="AW47:AX47"/>
    <mergeCell ref="C48:U48"/>
    <mergeCell ref="V48:W48"/>
    <mergeCell ref="X48:Z48"/>
    <mergeCell ref="AA48:AB48"/>
    <mergeCell ref="AC48:AD48"/>
    <mergeCell ref="AE48:AF48"/>
    <mergeCell ref="AG48:AH48"/>
    <mergeCell ref="AI48:AJ48"/>
    <mergeCell ref="AK48:AL48"/>
    <mergeCell ref="AK47:AL47"/>
    <mergeCell ref="AM47:AN47"/>
    <mergeCell ref="AO47:AP47"/>
    <mergeCell ref="AQ47:AR47"/>
    <mergeCell ref="AS47:AT47"/>
    <mergeCell ref="AU47:AV47"/>
    <mergeCell ref="AS49:AT49"/>
    <mergeCell ref="AU49:AV49"/>
    <mergeCell ref="AW49:AX49"/>
    <mergeCell ref="C50:U50"/>
    <mergeCell ref="V50:W50"/>
    <mergeCell ref="X50:Z50"/>
    <mergeCell ref="AA50:AB50"/>
    <mergeCell ref="AC50:AD50"/>
    <mergeCell ref="AE50:AF50"/>
    <mergeCell ref="AG50:AH50"/>
    <mergeCell ref="AG49:AH49"/>
    <mergeCell ref="AI49:AJ49"/>
    <mergeCell ref="AK49:AL49"/>
    <mergeCell ref="AM49:AN49"/>
    <mergeCell ref="AO49:AP49"/>
    <mergeCell ref="AQ49:AR49"/>
    <mergeCell ref="C49:U49"/>
    <mergeCell ref="V49:W49"/>
    <mergeCell ref="X49:Z49"/>
    <mergeCell ref="AA49:AB49"/>
    <mergeCell ref="AC49:AD49"/>
    <mergeCell ref="AE49:AF49"/>
    <mergeCell ref="AU50:AV50"/>
    <mergeCell ref="AW50:AX50"/>
    <mergeCell ref="X51:Z51"/>
    <mergeCell ref="AA51:AB51"/>
    <mergeCell ref="AC51:AD51"/>
    <mergeCell ref="AE51:AF51"/>
    <mergeCell ref="AG51:AH51"/>
    <mergeCell ref="AI51:AJ51"/>
    <mergeCell ref="AK51:AL51"/>
    <mergeCell ref="AM51:AN51"/>
    <mergeCell ref="AI50:AJ50"/>
    <mergeCell ref="AK50:AL50"/>
    <mergeCell ref="AM50:AN50"/>
    <mergeCell ref="AO50:AP50"/>
    <mergeCell ref="AQ50:AR50"/>
    <mergeCell ref="AS50:AT50"/>
    <mergeCell ref="AO51:AP51"/>
    <mergeCell ref="AQ51:AR51"/>
    <mergeCell ref="AS51:AT51"/>
    <mergeCell ref="AU51:AV51"/>
    <mergeCell ref="AW51:AX51"/>
    <mergeCell ref="B52:U52"/>
    <mergeCell ref="X52:Z52"/>
    <mergeCell ref="AA52:AB52"/>
    <mergeCell ref="AC52:AD52"/>
    <mergeCell ref="AE52:AF52"/>
    <mergeCell ref="X53:Z53"/>
    <mergeCell ref="AA53:AB53"/>
    <mergeCell ref="AC53:AD53"/>
    <mergeCell ref="AE53:AF53"/>
    <mergeCell ref="AG53:AH53"/>
    <mergeCell ref="AI53:AJ53"/>
    <mergeCell ref="AK53:AL53"/>
    <mergeCell ref="AG52:AH52"/>
    <mergeCell ref="AI52:AJ52"/>
    <mergeCell ref="AK52:AL52"/>
    <mergeCell ref="AM53:AN53"/>
    <mergeCell ref="AO53:AP53"/>
    <mergeCell ref="AQ53:AR53"/>
    <mergeCell ref="AS53:AT53"/>
    <mergeCell ref="AU53:AV53"/>
    <mergeCell ref="AW53:AX53"/>
    <mergeCell ref="AS52:AT52"/>
    <mergeCell ref="AU52:AV52"/>
    <mergeCell ref="AW52:AX52"/>
    <mergeCell ref="AM52:AN52"/>
    <mergeCell ref="AO52:AP52"/>
    <mergeCell ref="AQ52:AR52"/>
    <mergeCell ref="AY56:BB56"/>
    <mergeCell ref="AW55:AX55"/>
    <mergeCell ref="AY55:BB55"/>
    <mergeCell ref="X56:Z56"/>
    <mergeCell ref="AA56:AB56"/>
    <mergeCell ref="AC56:AD56"/>
    <mergeCell ref="AE56:AF56"/>
    <mergeCell ref="AG56:AH56"/>
    <mergeCell ref="AI56:AJ56"/>
    <mergeCell ref="AK56:AL56"/>
    <mergeCell ref="AM56:AN56"/>
    <mergeCell ref="AK55:AL55"/>
    <mergeCell ref="AM55:AN55"/>
    <mergeCell ref="AO55:AP55"/>
    <mergeCell ref="AQ55:AR55"/>
    <mergeCell ref="AS55:AT55"/>
    <mergeCell ref="AU55:AV55"/>
    <mergeCell ref="X55:Z55"/>
    <mergeCell ref="AA55:AB55"/>
    <mergeCell ref="AC55:AD55"/>
    <mergeCell ref="AE55:AF55"/>
    <mergeCell ref="AG55:AH55"/>
    <mergeCell ref="AI55:AJ55"/>
    <mergeCell ref="AC57:AD57"/>
    <mergeCell ref="AE57:AF57"/>
    <mergeCell ref="AG57:AH57"/>
    <mergeCell ref="AI57:AJ57"/>
    <mergeCell ref="AO56:AP56"/>
    <mergeCell ref="AQ56:AR56"/>
    <mergeCell ref="AS56:AT56"/>
    <mergeCell ref="AU56:AV56"/>
    <mergeCell ref="AW56:AX56"/>
    <mergeCell ref="AO58:AP58"/>
    <mergeCell ref="AQ58:AR58"/>
    <mergeCell ref="AS58:AT58"/>
    <mergeCell ref="AU58:AV58"/>
    <mergeCell ref="AW58:AX58"/>
    <mergeCell ref="AY58:BB58"/>
    <mergeCell ref="AW57:AX57"/>
    <mergeCell ref="AY57:BB57"/>
    <mergeCell ref="X58:Z58"/>
    <mergeCell ref="AA58:AB58"/>
    <mergeCell ref="AC58:AD58"/>
    <mergeCell ref="AE58:AF58"/>
    <mergeCell ref="AG58:AH58"/>
    <mergeCell ref="AI58:AJ58"/>
    <mergeCell ref="AK58:AL58"/>
    <mergeCell ref="AM58:AN58"/>
    <mergeCell ref="AK57:AL57"/>
    <mergeCell ref="AM57:AN57"/>
    <mergeCell ref="AO57:AP57"/>
    <mergeCell ref="AQ57:AR57"/>
    <mergeCell ref="AS57:AT57"/>
    <mergeCell ref="AU57:AV57"/>
    <mergeCell ref="X57:Z57"/>
    <mergeCell ref="AA57:AB57"/>
    <mergeCell ref="AY60:BB60"/>
    <mergeCell ref="AW59:AX59"/>
    <mergeCell ref="AY59:BB59"/>
    <mergeCell ref="X60:Z60"/>
    <mergeCell ref="AA60:AB60"/>
    <mergeCell ref="AC60:AD60"/>
    <mergeCell ref="AE60:AF60"/>
    <mergeCell ref="AG60:AH60"/>
    <mergeCell ref="AI60:AJ60"/>
    <mergeCell ref="AK60:AL60"/>
    <mergeCell ref="AM60:AN60"/>
    <mergeCell ref="AK59:AL59"/>
    <mergeCell ref="AM59:AN59"/>
    <mergeCell ref="AO59:AP59"/>
    <mergeCell ref="AQ59:AR59"/>
    <mergeCell ref="AS59:AT59"/>
    <mergeCell ref="AU59:AV59"/>
    <mergeCell ref="X59:Z59"/>
    <mergeCell ref="AA59:AB59"/>
    <mergeCell ref="AC59:AD59"/>
    <mergeCell ref="AE59:AF59"/>
    <mergeCell ref="AG59:AH59"/>
    <mergeCell ref="AI59:AJ59"/>
    <mergeCell ref="AC61:AD61"/>
    <mergeCell ref="AE61:AF61"/>
    <mergeCell ref="AG61:AH61"/>
    <mergeCell ref="AI61:AJ61"/>
    <mergeCell ref="AO60:AP60"/>
    <mergeCell ref="AQ60:AR60"/>
    <mergeCell ref="AS60:AT60"/>
    <mergeCell ref="AU60:AV60"/>
    <mergeCell ref="AW60:AX60"/>
    <mergeCell ref="AO62:AP62"/>
    <mergeCell ref="AQ62:AR62"/>
    <mergeCell ref="AS62:AT62"/>
    <mergeCell ref="AU62:AV62"/>
    <mergeCell ref="AW62:AX62"/>
    <mergeCell ref="AY62:BB62"/>
    <mergeCell ref="AW61:AX61"/>
    <mergeCell ref="AY61:BB61"/>
    <mergeCell ref="X62:Z62"/>
    <mergeCell ref="AA62:AB62"/>
    <mergeCell ref="AC62:AD62"/>
    <mergeCell ref="AE62:AF62"/>
    <mergeCell ref="AG62:AH62"/>
    <mergeCell ref="AI62:AJ62"/>
    <mergeCell ref="AK62:AL62"/>
    <mergeCell ref="AM62:AN62"/>
    <mergeCell ref="AK61:AL61"/>
    <mergeCell ref="AM61:AN61"/>
    <mergeCell ref="AO61:AP61"/>
    <mergeCell ref="AQ61:AR61"/>
    <mergeCell ref="AS61:AT61"/>
    <mergeCell ref="AU61:AV61"/>
    <mergeCell ref="X61:Z61"/>
    <mergeCell ref="AA61:AB61"/>
    <mergeCell ref="AY64:BB64"/>
    <mergeCell ref="AW63:AX63"/>
    <mergeCell ref="AY63:BB63"/>
    <mergeCell ref="X64:Z64"/>
    <mergeCell ref="AA64:AB64"/>
    <mergeCell ref="AC64:AD64"/>
    <mergeCell ref="AE64:AF64"/>
    <mergeCell ref="AG64:AH64"/>
    <mergeCell ref="AI64:AJ64"/>
    <mergeCell ref="AK64:AL64"/>
    <mergeCell ref="AM64:AN64"/>
    <mergeCell ref="AK63:AL63"/>
    <mergeCell ref="AM63:AN63"/>
    <mergeCell ref="AO63:AP63"/>
    <mergeCell ref="AQ63:AR63"/>
    <mergeCell ref="AS63:AT63"/>
    <mergeCell ref="AU63:AV63"/>
    <mergeCell ref="X63:Z63"/>
    <mergeCell ref="AA63:AB63"/>
    <mergeCell ref="AC63:AD63"/>
    <mergeCell ref="AE63:AF63"/>
    <mergeCell ref="AG63:AH63"/>
    <mergeCell ref="AI63:AJ63"/>
    <mergeCell ref="AC65:AD65"/>
    <mergeCell ref="AE65:AF65"/>
    <mergeCell ref="AG65:AH65"/>
    <mergeCell ref="AI65:AJ65"/>
    <mergeCell ref="AO64:AP64"/>
    <mergeCell ref="AQ64:AR64"/>
    <mergeCell ref="AS64:AT64"/>
    <mergeCell ref="AU64:AV64"/>
    <mergeCell ref="AW64:AX64"/>
    <mergeCell ref="AO66:AP66"/>
    <mergeCell ref="AQ66:AR66"/>
    <mergeCell ref="AS66:AT66"/>
    <mergeCell ref="AU66:AV66"/>
    <mergeCell ref="AW66:AX66"/>
    <mergeCell ref="AY66:BB66"/>
    <mergeCell ref="AW65:AX65"/>
    <mergeCell ref="AY65:BB65"/>
    <mergeCell ref="X66:Z66"/>
    <mergeCell ref="AA66:AB66"/>
    <mergeCell ref="AC66:AD66"/>
    <mergeCell ref="AE66:AF66"/>
    <mergeCell ref="AG66:AH66"/>
    <mergeCell ref="AI66:AJ66"/>
    <mergeCell ref="AK66:AL66"/>
    <mergeCell ref="AM66:AN66"/>
    <mergeCell ref="AK65:AL65"/>
    <mergeCell ref="AM65:AN65"/>
    <mergeCell ref="AO65:AP65"/>
    <mergeCell ref="AQ65:AR65"/>
    <mergeCell ref="AS65:AT65"/>
    <mergeCell ref="AU65:AV65"/>
    <mergeCell ref="X65:Z65"/>
    <mergeCell ref="AA65:AB65"/>
    <mergeCell ref="AY68:BB68"/>
    <mergeCell ref="AW67:AX67"/>
    <mergeCell ref="AY67:BB67"/>
    <mergeCell ref="X68:Z68"/>
    <mergeCell ref="AA68:AB68"/>
    <mergeCell ref="AC68:AD68"/>
    <mergeCell ref="AE68:AF68"/>
    <mergeCell ref="AG68:AH68"/>
    <mergeCell ref="AI68:AJ68"/>
    <mergeCell ref="AK68:AL68"/>
    <mergeCell ref="AM68:AN68"/>
    <mergeCell ref="AK67:AL67"/>
    <mergeCell ref="AM67:AN67"/>
    <mergeCell ref="AO67:AP67"/>
    <mergeCell ref="AQ67:AR67"/>
    <mergeCell ref="AS67:AT67"/>
    <mergeCell ref="AU67:AV67"/>
    <mergeCell ref="X67:Z67"/>
    <mergeCell ref="AA67:AB67"/>
    <mergeCell ref="AC67:AD67"/>
    <mergeCell ref="AE67:AF67"/>
    <mergeCell ref="AG67:AH67"/>
    <mergeCell ref="AI67:AJ67"/>
    <mergeCell ref="AC69:AD69"/>
    <mergeCell ref="AE69:AF69"/>
    <mergeCell ref="AG69:AH69"/>
    <mergeCell ref="AI69:AJ69"/>
    <mergeCell ref="AO68:AP68"/>
    <mergeCell ref="AQ68:AR68"/>
    <mergeCell ref="AS68:AT68"/>
    <mergeCell ref="AU68:AV68"/>
    <mergeCell ref="AW68:AX68"/>
    <mergeCell ref="AO70:AP70"/>
    <mergeCell ref="AQ70:AR70"/>
    <mergeCell ref="AS70:AT70"/>
    <mergeCell ref="AU70:AV70"/>
    <mergeCell ref="AW70:AX70"/>
    <mergeCell ref="AY70:BB70"/>
    <mergeCell ref="AW69:AX69"/>
    <mergeCell ref="AY69:BB69"/>
    <mergeCell ref="X70:Z70"/>
    <mergeCell ref="AA70:AB70"/>
    <mergeCell ref="AC70:AD70"/>
    <mergeCell ref="AE70:AF70"/>
    <mergeCell ref="AG70:AH70"/>
    <mergeCell ref="AI70:AJ70"/>
    <mergeCell ref="AK70:AL70"/>
    <mergeCell ref="AM70:AN70"/>
    <mergeCell ref="AK69:AL69"/>
    <mergeCell ref="AM69:AN69"/>
    <mergeCell ref="AO69:AP69"/>
    <mergeCell ref="AQ69:AR69"/>
    <mergeCell ref="AS69:AT69"/>
    <mergeCell ref="AU69:AV69"/>
    <mergeCell ref="X69:Z69"/>
    <mergeCell ref="AA69:AB69"/>
    <mergeCell ref="AY72:BB72"/>
    <mergeCell ref="AW71:AX71"/>
    <mergeCell ref="AY71:BB71"/>
    <mergeCell ref="X72:Z72"/>
    <mergeCell ref="AA72:AB72"/>
    <mergeCell ref="AC72:AD72"/>
    <mergeCell ref="AE72:AF72"/>
    <mergeCell ref="AG72:AH72"/>
    <mergeCell ref="AI72:AJ72"/>
    <mergeCell ref="AK72:AL72"/>
    <mergeCell ref="AM72:AN72"/>
    <mergeCell ref="AK71:AL71"/>
    <mergeCell ref="AM71:AN71"/>
    <mergeCell ref="AO71:AP71"/>
    <mergeCell ref="AQ71:AR71"/>
    <mergeCell ref="AS71:AT71"/>
    <mergeCell ref="AU71:AV71"/>
    <mergeCell ref="X71:Z71"/>
    <mergeCell ref="AA71:AB71"/>
    <mergeCell ref="AC71:AD71"/>
    <mergeCell ref="AE71:AF71"/>
    <mergeCell ref="AG71:AH71"/>
    <mergeCell ref="AI71:AJ71"/>
    <mergeCell ref="AC73:AD73"/>
    <mergeCell ref="AE73:AF73"/>
    <mergeCell ref="AG73:AH73"/>
    <mergeCell ref="AI73:AJ73"/>
    <mergeCell ref="AO72:AP72"/>
    <mergeCell ref="AQ72:AR72"/>
    <mergeCell ref="AS72:AT72"/>
    <mergeCell ref="AU72:AV72"/>
    <mergeCell ref="AW72:AX72"/>
    <mergeCell ref="AO74:AP74"/>
    <mergeCell ref="AQ74:AR74"/>
    <mergeCell ref="AS74:AT74"/>
    <mergeCell ref="AU74:AV74"/>
    <mergeCell ref="AW74:AX74"/>
    <mergeCell ref="AY74:BB74"/>
    <mergeCell ref="AW73:AX73"/>
    <mergeCell ref="AY73:BB73"/>
    <mergeCell ref="X74:Z74"/>
    <mergeCell ref="AA74:AB74"/>
    <mergeCell ref="AC74:AD74"/>
    <mergeCell ref="AE74:AF74"/>
    <mergeCell ref="AG74:AH74"/>
    <mergeCell ref="AI74:AJ74"/>
    <mergeCell ref="AK74:AL74"/>
    <mergeCell ref="AM74:AN74"/>
    <mergeCell ref="AK73:AL73"/>
    <mergeCell ref="AM73:AN73"/>
    <mergeCell ref="AO73:AP73"/>
    <mergeCell ref="AQ73:AR73"/>
    <mergeCell ref="AS73:AT73"/>
    <mergeCell ref="AU73:AV73"/>
    <mergeCell ref="X73:Z73"/>
    <mergeCell ref="AA73:AB73"/>
    <mergeCell ref="AY76:BB76"/>
    <mergeCell ref="AW75:AX75"/>
    <mergeCell ref="AY75:BB75"/>
    <mergeCell ref="X76:Z76"/>
    <mergeCell ref="AA76:AB76"/>
    <mergeCell ref="AC76:AD76"/>
    <mergeCell ref="AE76:AF76"/>
    <mergeCell ref="AG76:AH76"/>
    <mergeCell ref="AI76:AJ76"/>
    <mergeCell ref="AK76:AL76"/>
    <mergeCell ref="AM76:AN76"/>
    <mergeCell ref="AK75:AL75"/>
    <mergeCell ref="AM75:AN75"/>
    <mergeCell ref="AO75:AP75"/>
    <mergeCell ref="AQ75:AR75"/>
    <mergeCell ref="AS75:AT75"/>
    <mergeCell ref="AU75:AV75"/>
    <mergeCell ref="X75:Z75"/>
    <mergeCell ref="AA75:AB75"/>
    <mergeCell ref="AC75:AD75"/>
    <mergeCell ref="AE75:AF75"/>
    <mergeCell ref="AG75:AH75"/>
    <mergeCell ref="AI75:AJ75"/>
    <mergeCell ref="AC77:AD77"/>
    <mergeCell ref="AE77:AF77"/>
    <mergeCell ref="AG77:AH77"/>
    <mergeCell ref="AI77:AJ77"/>
    <mergeCell ref="AO76:AP76"/>
    <mergeCell ref="AQ76:AR76"/>
    <mergeCell ref="AS76:AT76"/>
    <mergeCell ref="AU76:AV76"/>
    <mergeCell ref="AW76:AX76"/>
    <mergeCell ref="AO78:AP78"/>
    <mergeCell ref="AQ78:AR78"/>
    <mergeCell ref="AS78:AT78"/>
    <mergeCell ref="AU78:AV78"/>
    <mergeCell ref="AW78:AX78"/>
    <mergeCell ref="AY78:BB78"/>
    <mergeCell ref="AW77:AX77"/>
    <mergeCell ref="AY77:BB77"/>
    <mergeCell ref="X78:Z78"/>
    <mergeCell ref="AA78:AB78"/>
    <mergeCell ref="AC78:AD78"/>
    <mergeCell ref="AE78:AF78"/>
    <mergeCell ref="AG78:AH78"/>
    <mergeCell ref="AI78:AJ78"/>
    <mergeCell ref="AK78:AL78"/>
    <mergeCell ref="AM78:AN78"/>
    <mergeCell ref="AK77:AL77"/>
    <mergeCell ref="AM77:AN77"/>
    <mergeCell ref="AO77:AP77"/>
    <mergeCell ref="AQ77:AR77"/>
    <mergeCell ref="AS77:AT77"/>
    <mergeCell ref="AU77:AV77"/>
    <mergeCell ref="X77:Z77"/>
    <mergeCell ref="AA77:AB77"/>
    <mergeCell ref="AY80:BB80"/>
    <mergeCell ref="AW79:AX79"/>
    <mergeCell ref="AY79:BB79"/>
    <mergeCell ref="X80:Z80"/>
    <mergeCell ref="AA80:AB80"/>
    <mergeCell ref="AC80:AD80"/>
    <mergeCell ref="AE80:AF80"/>
    <mergeCell ref="AG80:AH80"/>
    <mergeCell ref="AI80:AJ80"/>
    <mergeCell ref="AK80:AL80"/>
    <mergeCell ref="AM80:AN80"/>
    <mergeCell ref="AK79:AL79"/>
    <mergeCell ref="AM79:AN79"/>
    <mergeCell ref="AO79:AP79"/>
    <mergeCell ref="AQ79:AR79"/>
    <mergeCell ref="AS79:AT79"/>
    <mergeCell ref="AU79:AV79"/>
    <mergeCell ref="X79:Z79"/>
    <mergeCell ref="AA79:AB79"/>
    <mergeCell ref="AC79:AD79"/>
    <mergeCell ref="AE79:AF79"/>
    <mergeCell ref="AG79:AH79"/>
    <mergeCell ref="AI79:AJ79"/>
    <mergeCell ref="AC81:AD81"/>
    <mergeCell ref="AE81:AF81"/>
    <mergeCell ref="AG81:AH81"/>
    <mergeCell ref="AI81:AJ81"/>
    <mergeCell ref="AO80:AP80"/>
    <mergeCell ref="AQ80:AR80"/>
    <mergeCell ref="AS80:AT80"/>
    <mergeCell ref="AU80:AV80"/>
    <mergeCell ref="AW80:AX80"/>
    <mergeCell ref="AO82:AP82"/>
    <mergeCell ref="AQ82:AR82"/>
    <mergeCell ref="AS82:AT82"/>
    <mergeCell ref="AU82:AV82"/>
    <mergeCell ref="AW82:AX82"/>
    <mergeCell ref="AY82:BB82"/>
    <mergeCell ref="AW81:AX81"/>
    <mergeCell ref="AY81:BB81"/>
    <mergeCell ref="X82:Z82"/>
    <mergeCell ref="AA82:AB82"/>
    <mergeCell ref="AC82:AD82"/>
    <mergeCell ref="AE82:AF82"/>
    <mergeCell ref="AG82:AH82"/>
    <mergeCell ref="AI82:AJ82"/>
    <mergeCell ref="AK82:AL82"/>
    <mergeCell ref="AM82:AN82"/>
    <mergeCell ref="AK81:AL81"/>
    <mergeCell ref="AM81:AN81"/>
    <mergeCell ref="AO81:AP81"/>
    <mergeCell ref="AQ81:AR81"/>
    <mergeCell ref="AS81:AT81"/>
    <mergeCell ref="AU81:AV81"/>
    <mergeCell ref="X81:Z81"/>
    <mergeCell ref="AA81:AB81"/>
  </mergeCells>
  <phoneticPr fontId="3" type="noConversion"/>
  <conditionalFormatting sqref="BD20">
    <cfRule type="expression" dxfId="17" priority="6">
      <formula>WEEKDAY(INDEX($A$3:$BK$17,ROW()-2,1)+INDEX($A$3:$BK$17,1,COLUMN())-1)=7</formula>
    </cfRule>
  </conditionalFormatting>
  <conditionalFormatting sqref="B6:BG17 BH6:BK6 BH8:BK8 BH9:BI9 BH10:BK10 BH11:BI11 BH12:BK13 BH14:BI14 BH15:BK15 BH16:BI16 BH17:BK17">
    <cfRule type="cellIs" dxfId="16" priority="1" operator="equal">
      <formula>"정휴"</formula>
    </cfRule>
    <cfRule type="expression" dxfId="15" priority="3">
      <formula>COUNTIF(SET_HOLYDAYLIST,INDEX(WORK_AREA,ROW()-2,1)+INDEX(WORK_AREA,1,COLUMN())-1)&gt;0</formula>
    </cfRule>
    <cfRule type="expression" dxfId="14" priority="4">
      <formula>WEEKDAY(INDEX(WORK_AREA,ROW()-2,1)+INDEX(WORK_AREA,1,COLUMN())-1)=7</formula>
    </cfRule>
    <cfRule type="expression" dxfId="13" priority="5">
      <formula>WEEKDAY(INDEX($A$3:$BK$17,ROW()-2,1)+INDEX($A$3:$BK$17,1,COLUMN())-1)=1</formula>
    </cfRule>
  </conditionalFormatting>
  <conditionalFormatting sqref="B6:BK17">
    <cfRule type="expression" dxfId="12" priority="2">
      <formula>(INDEX(WORK_AREA,ROW()-2,1)+INDEX(WORK_AREA,1,COLUMN())-1)&gt;=(INDEX(WORK_AREA,ROW()-1,1))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82"/>
  <sheetViews>
    <sheetView showGridLines="0" zoomScale="70" zoomScaleNormal="70" workbookViewId="0">
      <pane ySplit="5" topLeftCell="A6" activePane="bottomLeft" state="frozen"/>
      <selection activeCell="AC26" sqref="AC26:AD26"/>
      <selection pane="bottomLeft" activeCell="X32" sqref="X32:Z32"/>
    </sheetView>
  </sheetViews>
  <sheetFormatPr defaultColWidth="4.25" defaultRowHeight="23.25" customHeight="1" x14ac:dyDescent="0.3"/>
  <cols>
    <col min="1" max="1" width="6.875" style="49" customWidth="1"/>
    <col min="2" max="42" width="3.625" style="49" customWidth="1"/>
    <col min="43" max="43" width="3.625" style="52" customWidth="1"/>
    <col min="44" max="63" width="3.625" style="49" customWidth="1"/>
    <col min="64" max="66" width="8" style="49" customWidth="1"/>
    <col min="67" max="67" width="23.5" style="49" customWidth="1"/>
    <col min="68" max="68" width="8.5" style="49" customWidth="1"/>
    <col min="69" max="16384" width="4.25" style="49"/>
  </cols>
  <sheetData>
    <row r="1" spans="1:68" ht="23.45" customHeight="1" x14ac:dyDescent="0.3">
      <c r="A1" s="46" t="str">
        <f>SET_YEAR &amp;" 年 프로젝트 투입공수"</f>
        <v>2021 年 프로젝트 투입공수</v>
      </c>
      <c r="B1" s="47"/>
      <c r="C1" s="48"/>
      <c r="D1" s="48"/>
      <c r="E1" s="48"/>
      <c r="F1" s="48"/>
      <c r="G1" s="48"/>
      <c r="H1" s="48"/>
      <c r="I1" s="48"/>
      <c r="K1" s="50" t="s">
        <v>48</v>
      </c>
      <c r="L1" s="50"/>
      <c r="M1" s="172">
        <v>1234</v>
      </c>
      <c r="N1" s="173"/>
      <c r="P1" s="51" t="s">
        <v>49</v>
      </c>
      <c r="Q1" s="174" t="s">
        <v>126</v>
      </c>
      <c r="R1" s="175"/>
      <c r="S1" s="176"/>
      <c r="U1" s="169" t="s">
        <v>50</v>
      </c>
      <c r="V1" s="169"/>
      <c r="W1" s="169"/>
      <c r="X1" s="171">
        <f ca="1">BP18</f>
        <v>8.3333333333333329E-2</v>
      </c>
      <c r="Y1" s="177"/>
      <c r="AA1" s="169" t="s">
        <v>51</v>
      </c>
      <c r="AB1" s="169"/>
      <c r="AC1" s="178">
        <f>AY82</f>
        <v>15300000</v>
      </c>
      <c r="AD1" s="178"/>
      <c r="AE1" s="178"/>
      <c r="AF1" s="178"/>
      <c r="AG1" s="178"/>
      <c r="AI1" s="169" t="s">
        <v>52</v>
      </c>
      <c r="AJ1" s="169"/>
      <c r="AK1" s="170">
        <v>43831</v>
      </c>
      <c r="AL1" s="170"/>
      <c r="AM1" s="170"/>
      <c r="AO1" s="169" t="s">
        <v>53</v>
      </c>
      <c r="AP1" s="169"/>
      <c r="AQ1" s="170">
        <v>44196</v>
      </c>
      <c r="AR1" s="171"/>
      <c r="AS1" s="171"/>
    </row>
    <row r="2" spans="1:68" ht="19.149999999999999" customHeight="1" x14ac:dyDescent="0.3"/>
    <row r="3" spans="1:68" ht="23.1" hidden="1" customHeight="1" x14ac:dyDescent="0.3">
      <c r="A3" s="53"/>
      <c r="B3" s="54">
        <v>1</v>
      </c>
      <c r="C3" s="55">
        <v>1</v>
      </c>
      <c r="D3" s="54">
        <v>2</v>
      </c>
      <c r="E3" s="55">
        <v>2</v>
      </c>
      <c r="F3" s="54">
        <v>3</v>
      </c>
      <c r="G3" s="55">
        <v>3</v>
      </c>
      <c r="H3" s="54">
        <v>4</v>
      </c>
      <c r="I3" s="55">
        <v>4</v>
      </c>
      <c r="J3" s="54">
        <v>5</v>
      </c>
      <c r="K3" s="55">
        <v>5</v>
      </c>
      <c r="L3" s="54">
        <v>6</v>
      </c>
      <c r="M3" s="55">
        <v>6</v>
      </c>
      <c r="N3" s="54">
        <v>7</v>
      </c>
      <c r="O3" s="55">
        <v>7</v>
      </c>
      <c r="P3" s="54">
        <v>8</v>
      </c>
      <c r="Q3" s="55">
        <v>8</v>
      </c>
      <c r="R3" s="54">
        <v>9</v>
      </c>
      <c r="S3" s="55">
        <v>9</v>
      </c>
      <c r="T3" s="54">
        <v>10</v>
      </c>
      <c r="U3" s="55">
        <v>10</v>
      </c>
      <c r="V3" s="54">
        <v>11</v>
      </c>
      <c r="W3" s="55">
        <v>11</v>
      </c>
      <c r="X3" s="54">
        <v>12</v>
      </c>
      <c r="Y3" s="55">
        <v>12</v>
      </c>
      <c r="Z3" s="54">
        <v>13</v>
      </c>
      <c r="AA3" s="55">
        <v>13</v>
      </c>
      <c r="AB3" s="54">
        <v>14</v>
      </c>
      <c r="AC3" s="55">
        <v>14</v>
      </c>
      <c r="AD3" s="54">
        <v>15</v>
      </c>
      <c r="AE3" s="55">
        <v>15</v>
      </c>
      <c r="AF3" s="54">
        <v>16</v>
      </c>
      <c r="AG3" s="55">
        <v>16</v>
      </c>
      <c r="AH3" s="54">
        <v>17</v>
      </c>
      <c r="AI3" s="55">
        <v>17</v>
      </c>
      <c r="AJ3" s="54">
        <v>18</v>
      </c>
      <c r="AK3" s="55">
        <v>18</v>
      </c>
      <c r="AL3" s="54">
        <v>19</v>
      </c>
      <c r="AM3" s="55">
        <v>19</v>
      </c>
      <c r="AN3" s="54">
        <v>20</v>
      </c>
      <c r="AO3" s="55">
        <v>20</v>
      </c>
      <c r="AP3" s="54">
        <v>21</v>
      </c>
      <c r="AQ3" s="55">
        <v>21</v>
      </c>
      <c r="AR3" s="54">
        <v>22</v>
      </c>
      <c r="AS3" s="55">
        <v>22</v>
      </c>
      <c r="AT3" s="54">
        <v>23</v>
      </c>
      <c r="AU3" s="55">
        <v>23</v>
      </c>
      <c r="AV3" s="54">
        <v>24</v>
      </c>
      <c r="AW3" s="55">
        <v>24</v>
      </c>
      <c r="AX3" s="54">
        <v>25</v>
      </c>
      <c r="AY3" s="55">
        <v>25</v>
      </c>
      <c r="AZ3" s="54">
        <v>26</v>
      </c>
      <c r="BA3" s="55">
        <v>26</v>
      </c>
      <c r="BB3" s="54">
        <v>27</v>
      </c>
      <c r="BC3" s="55">
        <v>27</v>
      </c>
      <c r="BD3" s="54">
        <v>28</v>
      </c>
      <c r="BE3" s="55">
        <v>28</v>
      </c>
      <c r="BF3" s="54">
        <v>29</v>
      </c>
      <c r="BG3" s="55">
        <v>29</v>
      </c>
      <c r="BH3" s="54">
        <v>30</v>
      </c>
      <c r="BI3" s="55">
        <v>30</v>
      </c>
      <c r="BJ3" s="54">
        <v>31</v>
      </c>
      <c r="BK3" s="55">
        <v>31</v>
      </c>
      <c r="BL3" s="56"/>
      <c r="BM3" s="56"/>
      <c r="BN3" s="56"/>
      <c r="BO3" s="53"/>
    </row>
    <row r="4" spans="1:68" ht="23.1" customHeight="1" x14ac:dyDescent="0.3">
      <c r="A4" s="166" t="s">
        <v>54</v>
      </c>
      <c r="B4" s="166">
        <v>1</v>
      </c>
      <c r="C4" s="166"/>
      <c r="D4" s="166">
        <v>2</v>
      </c>
      <c r="E4" s="166">
        <v>2</v>
      </c>
      <c r="F4" s="166">
        <v>3</v>
      </c>
      <c r="G4" s="166">
        <v>3</v>
      </c>
      <c r="H4" s="166">
        <v>4</v>
      </c>
      <c r="I4" s="166">
        <v>4</v>
      </c>
      <c r="J4" s="166">
        <v>5</v>
      </c>
      <c r="K4" s="166">
        <v>5</v>
      </c>
      <c r="L4" s="166">
        <v>6</v>
      </c>
      <c r="M4" s="166">
        <v>6</v>
      </c>
      <c r="N4" s="166">
        <v>7</v>
      </c>
      <c r="O4" s="166">
        <v>7</v>
      </c>
      <c r="P4" s="166">
        <v>8</v>
      </c>
      <c r="Q4" s="166">
        <v>8</v>
      </c>
      <c r="R4" s="166">
        <v>9</v>
      </c>
      <c r="S4" s="166">
        <v>9</v>
      </c>
      <c r="T4" s="166">
        <v>10</v>
      </c>
      <c r="U4" s="166">
        <v>10</v>
      </c>
      <c r="V4" s="166">
        <v>11</v>
      </c>
      <c r="W4" s="166">
        <v>11</v>
      </c>
      <c r="X4" s="166">
        <v>12</v>
      </c>
      <c r="Y4" s="166">
        <v>12</v>
      </c>
      <c r="Z4" s="166">
        <v>13</v>
      </c>
      <c r="AA4" s="166">
        <v>13</v>
      </c>
      <c r="AB4" s="166">
        <v>14</v>
      </c>
      <c r="AC4" s="166">
        <v>14</v>
      </c>
      <c r="AD4" s="166">
        <v>15</v>
      </c>
      <c r="AE4" s="166">
        <v>15</v>
      </c>
      <c r="AF4" s="166">
        <v>16</v>
      </c>
      <c r="AG4" s="166">
        <v>16</v>
      </c>
      <c r="AH4" s="166">
        <v>17</v>
      </c>
      <c r="AI4" s="166">
        <v>17</v>
      </c>
      <c r="AJ4" s="166">
        <v>18</v>
      </c>
      <c r="AK4" s="166">
        <v>18</v>
      </c>
      <c r="AL4" s="166">
        <v>19</v>
      </c>
      <c r="AM4" s="166">
        <v>19</v>
      </c>
      <c r="AN4" s="166">
        <v>20</v>
      </c>
      <c r="AO4" s="166">
        <v>20</v>
      </c>
      <c r="AP4" s="166">
        <v>21</v>
      </c>
      <c r="AQ4" s="166">
        <v>21</v>
      </c>
      <c r="AR4" s="166">
        <v>22</v>
      </c>
      <c r="AS4" s="166">
        <v>22</v>
      </c>
      <c r="AT4" s="166">
        <v>23</v>
      </c>
      <c r="AU4" s="166">
        <v>23</v>
      </c>
      <c r="AV4" s="166">
        <v>24</v>
      </c>
      <c r="AW4" s="166">
        <v>24</v>
      </c>
      <c r="AX4" s="166">
        <v>25</v>
      </c>
      <c r="AY4" s="166">
        <v>25</v>
      </c>
      <c r="AZ4" s="166">
        <v>26</v>
      </c>
      <c r="BA4" s="166">
        <v>26</v>
      </c>
      <c r="BB4" s="166">
        <v>27</v>
      </c>
      <c r="BC4" s="166">
        <v>27</v>
      </c>
      <c r="BD4" s="166">
        <v>28</v>
      </c>
      <c r="BE4" s="166">
        <v>28</v>
      </c>
      <c r="BF4" s="166">
        <v>29</v>
      </c>
      <c r="BG4" s="166">
        <v>29</v>
      </c>
      <c r="BH4" s="166">
        <v>30</v>
      </c>
      <c r="BI4" s="166">
        <v>30</v>
      </c>
      <c r="BJ4" s="166">
        <v>31</v>
      </c>
      <c r="BK4" s="166"/>
      <c r="BL4" s="167" t="s">
        <v>55</v>
      </c>
      <c r="BM4" s="167" t="s">
        <v>56</v>
      </c>
      <c r="BN4" s="167" t="s">
        <v>57</v>
      </c>
      <c r="BO4" s="163" t="s">
        <v>58</v>
      </c>
      <c r="BP4" s="163" t="s">
        <v>59</v>
      </c>
    </row>
    <row r="5" spans="1:68" ht="23.1" customHeight="1" thickBot="1" x14ac:dyDescent="0.35">
      <c r="A5" s="166"/>
      <c r="B5" s="57" t="s">
        <v>60</v>
      </c>
      <c r="C5" s="58" t="s">
        <v>61</v>
      </c>
      <c r="D5" s="57" t="s">
        <v>60</v>
      </c>
      <c r="E5" s="58" t="s">
        <v>61</v>
      </c>
      <c r="F5" s="57" t="s">
        <v>60</v>
      </c>
      <c r="G5" s="58" t="s">
        <v>61</v>
      </c>
      <c r="H5" s="57" t="s">
        <v>60</v>
      </c>
      <c r="I5" s="58" t="s">
        <v>61</v>
      </c>
      <c r="J5" s="57" t="s">
        <v>60</v>
      </c>
      <c r="K5" s="58" t="s">
        <v>61</v>
      </c>
      <c r="L5" s="57" t="s">
        <v>60</v>
      </c>
      <c r="M5" s="58" t="s">
        <v>61</v>
      </c>
      <c r="N5" s="57" t="s">
        <v>60</v>
      </c>
      <c r="O5" s="58" t="s">
        <v>61</v>
      </c>
      <c r="P5" s="57" t="s">
        <v>60</v>
      </c>
      <c r="Q5" s="58" t="s">
        <v>61</v>
      </c>
      <c r="R5" s="57" t="s">
        <v>60</v>
      </c>
      <c r="S5" s="58" t="s">
        <v>61</v>
      </c>
      <c r="T5" s="57" t="s">
        <v>60</v>
      </c>
      <c r="U5" s="58" t="s">
        <v>61</v>
      </c>
      <c r="V5" s="57" t="s">
        <v>60</v>
      </c>
      <c r="W5" s="58" t="s">
        <v>61</v>
      </c>
      <c r="X5" s="57" t="s">
        <v>60</v>
      </c>
      <c r="Y5" s="58" t="s">
        <v>61</v>
      </c>
      <c r="Z5" s="57" t="s">
        <v>60</v>
      </c>
      <c r="AA5" s="58" t="s">
        <v>61</v>
      </c>
      <c r="AB5" s="57" t="s">
        <v>60</v>
      </c>
      <c r="AC5" s="58" t="s">
        <v>61</v>
      </c>
      <c r="AD5" s="57" t="s">
        <v>60</v>
      </c>
      <c r="AE5" s="58" t="s">
        <v>61</v>
      </c>
      <c r="AF5" s="57" t="s">
        <v>60</v>
      </c>
      <c r="AG5" s="58" t="s">
        <v>61</v>
      </c>
      <c r="AH5" s="57" t="s">
        <v>60</v>
      </c>
      <c r="AI5" s="58" t="s">
        <v>61</v>
      </c>
      <c r="AJ5" s="57" t="s">
        <v>60</v>
      </c>
      <c r="AK5" s="58" t="s">
        <v>61</v>
      </c>
      <c r="AL5" s="57" t="s">
        <v>60</v>
      </c>
      <c r="AM5" s="58" t="s">
        <v>61</v>
      </c>
      <c r="AN5" s="57" t="s">
        <v>60</v>
      </c>
      <c r="AO5" s="58" t="s">
        <v>61</v>
      </c>
      <c r="AP5" s="57" t="s">
        <v>60</v>
      </c>
      <c r="AQ5" s="58" t="s">
        <v>61</v>
      </c>
      <c r="AR5" s="57" t="s">
        <v>60</v>
      </c>
      <c r="AS5" s="58" t="s">
        <v>61</v>
      </c>
      <c r="AT5" s="57" t="s">
        <v>60</v>
      </c>
      <c r="AU5" s="58" t="s">
        <v>61</v>
      </c>
      <c r="AV5" s="57" t="s">
        <v>60</v>
      </c>
      <c r="AW5" s="58" t="s">
        <v>61</v>
      </c>
      <c r="AX5" s="57" t="s">
        <v>60</v>
      </c>
      <c r="AY5" s="58" t="s">
        <v>61</v>
      </c>
      <c r="AZ5" s="57" t="s">
        <v>60</v>
      </c>
      <c r="BA5" s="58" t="s">
        <v>61</v>
      </c>
      <c r="BB5" s="57" t="s">
        <v>60</v>
      </c>
      <c r="BC5" s="58" t="s">
        <v>61</v>
      </c>
      <c r="BD5" s="57" t="s">
        <v>60</v>
      </c>
      <c r="BE5" s="58" t="s">
        <v>61</v>
      </c>
      <c r="BF5" s="57" t="s">
        <v>60</v>
      </c>
      <c r="BG5" s="58" t="s">
        <v>61</v>
      </c>
      <c r="BH5" s="57" t="s">
        <v>60</v>
      </c>
      <c r="BI5" s="58" t="s">
        <v>61</v>
      </c>
      <c r="BJ5" s="57" t="s">
        <v>60</v>
      </c>
      <c r="BK5" s="58" t="s">
        <v>61</v>
      </c>
      <c r="BL5" s="168"/>
      <c r="BM5" s="168"/>
      <c r="BN5" s="168"/>
      <c r="BO5" s="164"/>
      <c r="BP5" s="164"/>
    </row>
    <row r="6" spans="1:68" ht="23.1" customHeight="1" thickBot="1" x14ac:dyDescent="0.35">
      <c r="A6" s="59">
        <f>EOMONTH(SET_YEARSTARTDATE,-1)+1</f>
        <v>44197</v>
      </c>
      <c r="B6" s="60" t="s">
        <v>62</v>
      </c>
      <c r="C6" s="61"/>
      <c r="D6" s="62"/>
      <c r="E6" s="61"/>
      <c r="F6" s="62" t="s">
        <v>131</v>
      </c>
      <c r="G6" s="61" t="s">
        <v>131</v>
      </c>
      <c r="H6" s="62" t="s">
        <v>131</v>
      </c>
      <c r="I6" s="61" t="s">
        <v>131</v>
      </c>
      <c r="J6" s="62" t="s">
        <v>131</v>
      </c>
      <c r="K6" s="61" t="s">
        <v>131</v>
      </c>
      <c r="L6" s="62" t="s">
        <v>131</v>
      </c>
      <c r="M6" s="61" t="s">
        <v>131</v>
      </c>
      <c r="N6" s="62" t="s">
        <v>131</v>
      </c>
      <c r="O6" s="61" t="s">
        <v>131</v>
      </c>
      <c r="P6" s="62" t="s">
        <v>131</v>
      </c>
      <c r="Q6" s="61" t="s">
        <v>131</v>
      </c>
      <c r="R6" s="62"/>
      <c r="S6" s="61"/>
      <c r="T6" s="62"/>
      <c r="U6" s="61"/>
      <c r="V6" s="62" t="s">
        <v>131</v>
      </c>
      <c r="W6" s="61" t="s">
        <v>131</v>
      </c>
      <c r="X6" s="62" t="s">
        <v>131</v>
      </c>
      <c r="Y6" s="61" t="s">
        <v>131</v>
      </c>
      <c r="Z6" s="62" t="s">
        <v>131</v>
      </c>
      <c r="AA6" s="61" t="s">
        <v>131</v>
      </c>
      <c r="AB6" s="62" t="s">
        <v>131</v>
      </c>
      <c r="AC6" s="61" t="s">
        <v>131</v>
      </c>
      <c r="AD6" s="62" t="s">
        <v>131</v>
      </c>
      <c r="AE6" s="61" t="s">
        <v>131</v>
      </c>
      <c r="AF6" s="62"/>
      <c r="AG6" s="61"/>
      <c r="AH6" s="62"/>
      <c r="AI6" s="61"/>
      <c r="AJ6" s="62" t="s">
        <v>131</v>
      </c>
      <c r="AK6" s="61" t="s">
        <v>131</v>
      </c>
      <c r="AL6" s="62" t="s">
        <v>131</v>
      </c>
      <c r="AM6" s="61" t="s">
        <v>131</v>
      </c>
      <c r="AN6" s="62" t="s">
        <v>131</v>
      </c>
      <c r="AO6" s="61" t="s">
        <v>131</v>
      </c>
      <c r="AP6" s="62" t="s">
        <v>131</v>
      </c>
      <c r="AQ6" s="61" t="s">
        <v>131</v>
      </c>
      <c r="AR6" s="62" t="s">
        <v>131</v>
      </c>
      <c r="AS6" s="61" t="s">
        <v>131</v>
      </c>
      <c r="AT6" s="62"/>
      <c r="AU6" s="61"/>
      <c r="AV6" s="62"/>
      <c r="AW6" s="61"/>
      <c r="AX6" s="62" t="s">
        <v>131</v>
      </c>
      <c r="AY6" s="61" t="s">
        <v>131</v>
      </c>
      <c r="AZ6" s="62" t="s">
        <v>131</v>
      </c>
      <c r="BA6" s="61" t="s">
        <v>131</v>
      </c>
      <c r="BB6" s="62" t="s">
        <v>131</v>
      </c>
      <c r="BC6" s="61" t="s">
        <v>131</v>
      </c>
      <c r="BD6" s="62" t="s">
        <v>131</v>
      </c>
      <c r="BE6" s="61" t="s">
        <v>131</v>
      </c>
      <c r="BF6" s="63" t="s">
        <v>131</v>
      </c>
      <c r="BG6" s="64" t="s">
        <v>131</v>
      </c>
      <c r="BH6" s="63"/>
      <c r="BI6" s="64"/>
      <c r="BJ6" s="63"/>
      <c r="BK6" s="65"/>
      <c r="BL6" s="66">
        <f>[2]근무일수계산!BL6</f>
        <v>20</v>
      </c>
      <c r="BM6" s="67">
        <f>(COUNTIF(WORK_M01_AREA,"&lt;=Z")-COUNTIF(WORK_M01_AREA,"&lt;A")/2)*0.5</f>
        <v>21</v>
      </c>
      <c r="BN6" s="68">
        <f>BM6/BL6</f>
        <v>1.05</v>
      </c>
      <c r="BO6" s="69"/>
      <c r="BP6" s="70">
        <f ca="1">IF(((AA51-AA52)/BL6)&gt;1,1,(AA51-AA52)/BL6)</f>
        <v>1</v>
      </c>
    </row>
    <row r="7" spans="1:68" ht="23.1" customHeight="1" thickBot="1" x14ac:dyDescent="0.35">
      <c r="A7" s="59">
        <f>EOMONTH(SET_YEARSTARTDATE,0)+1</f>
        <v>44228</v>
      </c>
      <c r="B7" s="71"/>
      <c r="C7" s="72"/>
      <c r="D7" s="73"/>
      <c r="E7" s="72"/>
      <c r="F7" s="73"/>
      <c r="G7" s="72"/>
      <c r="H7" s="73"/>
      <c r="I7" s="72"/>
      <c r="J7" s="73"/>
      <c r="K7" s="72"/>
      <c r="L7" s="73"/>
      <c r="M7" s="72"/>
      <c r="N7" s="73"/>
      <c r="O7" s="72"/>
      <c r="P7" s="73"/>
      <c r="Q7" s="72"/>
      <c r="R7" s="73"/>
      <c r="S7" s="72"/>
      <c r="T7" s="73"/>
      <c r="U7" s="72"/>
      <c r="V7" s="73" t="s">
        <v>63</v>
      </c>
      <c r="W7" s="72"/>
      <c r="X7" s="73" t="s">
        <v>63</v>
      </c>
      <c r="Y7" s="72"/>
      <c r="Z7" s="73" t="s">
        <v>63</v>
      </c>
      <c r="AA7" s="72"/>
      <c r="AB7" s="73"/>
      <c r="AC7" s="72"/>
      <c r="AD7" s="73"/>
      <c r="AE7" s="72"/>
      <c r="AF7" s="73"/>
      <c r="AG7" s="72"/>
      <c r="AH7" s="73"/>
      <c r="AI7" s="72"/>
      <c r="AJ7" s="73"/>
      <c r="AK7" s="72"/>
      <c r="AL7" s="73"/>
      <c r="AM7" s="72"/>
      <c r="AN7" s="73"/>
      <c r="AO7" s="72"/>
      <c r="AP7" s="73"/>
      <c r="AQ7" s="72"/>
      <c r="AR7" s="73"/>
      <c r="AS7" s="72"/>
      <c r="AT7" s="73"/>
      <c r="AU7" s="72"/>
      <c r="AV7" s="73"/>
      <c r="AW7" s="72"/>
      <c r="AX7" s="73"/>
      <c r="AY7" s="72"/>
      <c r="AZ7" s="73"/>
      <c r="BA7" s="72"/>
      <c r="BB7" s="73"/>
      <c r="BC7" s="72"/>
      <c r="BD7" s="73"/>
      <c r="BE7" s="74"/>
      <c r="BF7" s="75"/>
      <c r="BG7" s="76"/>
      <c r="BH7" s="76"/>
      <c r="BI7" s="76"/>
      <c r="BJ7" s="76"/>
      <c r="BK7" s="77"/>
      <c r="BL7" s="66">
        <f>[2]근무일수계산!BL7</f>
        <v>18</v>
      </c>
      <c r="BM7" s="67">
        <f>(COUNTIF(WORK_M02_AREA,"&lt;=Z")-COUNTIF(WORK_M02_AREA,"&lt;A")/2)*0.5</f>
        <v>0</v>
      </c>
      <c r="BN7" s="68">
        <f t="shared" ref="BN7:BN19" si="0">BM7/BL7</f>
        <v>0</v>
      </c>
      <c r="BO7" s="69"/>
      <c r="BP7" s="70">
        <f ca="1">IF(((AC51-AC52)/BL7)&gt;1,1,(AC51-AC52)/BL7)</f>
        <v>0</v>
      </c>
    </row>
    <row r="8" spans="1:68" ht="23.1" customHeight="1" thickBot="1" x14ac:dyDescent="0.35">
      <c r="A8" s="59">
        <f>EOMONTH(SET_YEARSTARTDATE,1)+1</f>
        <v>44256</v>
      </c>
      <c r="B8" s="71" t="s">
        <v>64</v>
      </c>
      <c r="C8" s="72"/>
      <c r="D8" s="73"/>
      <c r="E8" s="72"/>
      <c r="F8" s="73"/>
      <c r="G8" s="72"/>
      <c r="H8" s="73"/>
      <c r="I8" s="72"/>
      <c r="J8" s="73"/>
      <c r="K8" s="72"/>
      <c r="L8" s="73"/>
      <c r="M8" s="72"/>
      <c r="N8" s="73"/>
      <c r="O8" s="72"/>
      <c r="P8" s="73"/>
      <c r="Q8" s="72"/>
      <c r="R8" s="73"/>
      <c r="S8" s="72"/>
      <c r="T8" s="73"/>
      <c r="U8" s="72"/>
      <c r="V8" s="73"/>
      <c r="W8" s="72"/>
      <c r="X8" s="73"/>
      <c r="Y8" s="72"/>
      <c r="Z8" s="73"/>
      <c r="AA8" s="72"/>
      <c r="AB8" s="73"/>
      <c r="AC8" s="72"/>
      <c r="AD8" s="73"/>
      <c r="AE8" s="72"/>
      <c r="AF8" s="73"/>
      <c r="AG8" s="72"/>
      <c r="AH8" s="73"/>
      <c r="AI8" s="72"/>
      <c r="AJ8" s="73"/>
      <c r="AK8" s="72"/>
      <c r="AL8" s="73"/>
      <c r="AM8" s="72"/>
      <c r="AN8" s="78"/>
      <c r="AO8" s="79"/>
      <c r="AP8" s="78"/>
      <c r="AQ8" s="79"/>
      <c r="AR8" s="78"/>
      <c r="AS8" s="79"/>
      <c r="AT8" s="78"/>
      <c r="AU8" s="79"/>
      <c r="AV8" s="78"/>
      <c r="AW8" s="79"/>
      <c r="AX8" s="73"/>
      <c r="AY8" s="72"/>
      <c r="AZ8" s="73"/>
      <c r="BA8" s="72"/>
      <c r="BB8" s="78"/>
      <c r="BC8" s="79"/>
      <c r="BD8" s="78"/>
      <c r="BE8" s="79"/>
      <c r="BF8" s="80"/>
      <c r="BG8" s="81"/>
      <c r="BH8" s="80"/>
      <c r="BI8" s="81"/>
      <c r="BJ8" s="82"/>
      <c r="BK8" s="83"/>
      <c r="BL8" s="66">
        <f>[2]근무일수계산!BL8</f>
        <v>22</v>
      </c>
      <c r="BM8" s="67">
        <f>(COUNTIF(WORK_M03_AREA,"&lt;=Z")-COUNTIF(WORK_M03_AREA,"&lt;A")/2)*0.5</f>
        <v>0</v>
      </c>
      <c r="BN8" s="68">
        <f t="shared" si="0"/>
        <v>0</v>
      </c>
      <c r="BO8" s="69"/>
      <c r="BP8" s="70">
        <f ca="1">IF(((AE51-AE52)/BL8)&gt;1,1,(AE51-AE52)/BL8)</f>
        <v>0</v>
      </c>
    </row>
    <row r="9" spans="1:68" ht="23.1" customHeight="1" thickBot="1" x14ac:dyDescent="0.35">
      <c r="A9" s="59">
        <f>EOMONTH(SET_YEARSTARTDATE,2)+1</f>
        <v>44287</v>
      </c>
      <c r="B9" s="71"/>
      <c r="C9" s="72"/>
      <c r="D9" s="73"/>
      <c r="E9" s="72"/>
      <c r="F9" s="73"/>
      <c r="G9" s="72"/>
      <c r="H9" s="73"/>
      <c r="I9" s="72"/>
      <c r="J9" s="73"/>
      <c r="K9" s="72"/>
      <c r="L9" s="73"/>
      <c r="M9" s="72"/>
      <c r="N9" s="73"/>
      <c r="O9" s="72"/>
      <c r="P9" s="73"/>
      <c r="Q9" s="72"/>
      <c r="R9" s="73"/>
      <c r="S9" s="72"/>
      <c r="T9" s="73"/>
      <c r="U9" s="72"/>
      <c r="V9" s="73"/>
      <c r="W9" s="72"/>
      <c r="X9" s="73"/>
      <c r="Y9" s="72"/>
      <c r="Z9" s="73"/>
      <c r="AA9" s="72"/>
      <c r="AB9" s="73"/>
      <c r="AC9" s="72"/>
      <c r="AD9" s="73"/>
      <c r="AE9" s="72"/>
      <c r="AF9" s="73"/>
      <c r="AG9" s="72"/>
      <c r="AH9" s="73"/>
      <c r="AI9" s="72"/>
      <c r="AJ9" s="73"/>
      <c r="AK9" s="72"/>
      <c r="AL9" s="73"/>
      <c r="AM9" s="72"/>
      <c r="AN9" s="73"/>
      <c r="AO9" s="72"/>
      <c r="AP9" s="73"/>
      <c r="AQ9" s="72"/>
      <c r="AR9" s="73"/>
      <c r="AS9" s="72"/>
      <c r="AT9" s="73"/>
      <c r="AU9" s="72"/>
      <c r="AV9" s="73"/>
      <c r="AW9" s="72"/>
      <c r="AX9" s="73"/>
      <c r="AY9" s="72"/>
      <c r="AZ9" s="73"/>
      <c r="BA9" s="72"/>
      <c r="BB9" s="73"/>
      <c r="BC9" s="72"/>
      <c r="BD9" s="73"/>
      <c r="BE9" s="72"/>
      <c r="BF9" s="73"/>
      <c r="BG9" s="72"/>
      <c r="BH9" s="73"/>
      <c r="BI9" s="74"/>
      <c r="BJ9" s="84"/>
      <c r="BK9" s="85"/>
      <c r="BL9" s="66">
        <f>[2]근무일수계산!BL9</f>
        <v>22</v>
      </c>
      <c r="BM9" s="67">
        <f>(COUNTIF(WORK_M04_AREA,"&lt;=Z")-COUNTIF(WORK_M04_AREA,"&lt;A")/2)*0.5</f>
        <v>0</v>
      </c>
      <c r="BN9" s="68">
        <f t="shared" si="0"/>
        <v>0</v>
      </c>
      <c r="BO9" s="69"/>
      <c r="BP9" s="70">
        <f ca="1">IF(((AG51-AG52)/BL9)&gt;1,1,(AG51-AG52)/BL9)</f>
        <v>0</v>
      </c>
    </row>
    <row r="10" spans="1:68" ht="23.1" customHeight="1" thickBot="1" x14ac:dyDescent="0.35">
      <c r="A10" s="59">
        <f>EOMONTH(SET_YEARSTARTDATE,3)+1</f>
        <v>44317</v>
      </c>
      <c r="B10" s="71" t="s">
        <v>65</v>
      </c>
      <c r="C10" s="72"/>
      <c r="D10" s="73"/>
      <c r="E10" s="72"/>
      <c r="F10" s="73"/>
      <c r="G10" s="72"/>
      <c r="H10" s="73"/>
      <c r="I10" s="72"/>
      <c r="J10" s="73" t="s">
        <v>66</v>
      </c>
      <c r="K10" s="72"/>
      <c r="L10" s="73"/>
      <c r="M10" s="72"/>
      <c r="N10" s="73"/>
      <c r="O10" s="72"/>
      <c r="P10" s="73"/>
      <c r="Q10" s="72"/>
      <c r="R10" s="86"/>
      <c r="S10" s="87"/>
      <c r="T10" s="73"/>
      <c r="U10" s="72"/>
      <c r="V10" s="73"/>
      <c r="W10" s="72"/>
      <c r="X10" s="73"/>
      <c r="Y10" s="72"/>
      <c r="Z10" s="73"/>
      <c r="AA10" s="72"/>
      <c r="AB10" s="73"/>
      <c r="AC10" s="72"/>
      <c r="AD10" s="73"/>
      <c r="AE10" s="72"/>
      <c r="AF10" s="73"/>
      <c r="AG10" s="72"/>
      <c r="AH10" s="73"/>
      <c r="AI10" s="72"/>
      <c r="AJ10" s="73"/>
      <c r="AK10" s="72"/>
      <c r="AL10" s="73" t="s">
        <v>67</v>
      </c>
      <c r="AM10" s="72"/>
      <c r="AN10" s="73"/>
      <c r="AO10" s="72"/>
      <c r="AP10" s="73"/>
      <c r="AQ10" s="72"/>
      <c r="AR10" s="73"/>
      <c r="AS10" s="72"/>
      <c r="AT10" s="73"/>
      <c r="AU10" s="72"/>
      <c r="AV10" s="73"/>
      <c r="AW10" s="72"/>
      <c r="AX10" s="73"/>
      <c r="AY10" s="72"/>
      <c r="AZ10" s="73"/>
      <c r="BA10" s="72"/>
      <c r="BB10" s="73"/>
      <c r="BC10" s="72"/>
      <c r="BD10" s="73"/>
      <c r="BE10" s="72"/>
      <c r="BF10" s="73"/>
      <c r="BG10" s="72"/>
      <c r="BH10" s="73"/>
      <c r="BI10" s="72"/>
      <c r="BJ10" s="88"/>
      <c r="BK10" s="89"/>
      <c r="BL10" s="66">
        <f>[2]근무일수계산!BL10</f>
        <v>19</v>
      </c>
      <c r="BM10" s="67">
        <f>(COUNTIF(WORK_M05_AREA,"&lt;=Z")-COUNTIF(WORK_M05_AREA,"&lt;A")/2)*0.5</f>
        <v>0</v>
      </c>
      <c r="BN10" s="68">
        <f t="shared" si="0"/>
        <v>0</v>
      </c>
      <c r="BO10" s="69"/>
      <c r="BP10" s="70">
        <f ca="1">IF(((AI51-AI52)/BL10)&gt;1,1,(AI51-AI52)/BL10)</f>
        <v>0</v>
      </c>
    </row>
    <row r="11" spans="1:68" ht="23.1" customHeight="1" thickBot="1" x14ac:dyDescent="0.35">
      <c r="A11" s="59">
        <f>EOMONTH(SET_YEARSTARTDATE,4)+1</f>
        <v>44348</v>
      </c>
      <c r="B11" s="71"/>
      <c r="C11" s="72"/>
      <c r="D11" s="73"/>
      <c r="E11" s="72"/>
      <c r="F11" s="73"/>
      <c r="G11" s="72"/>
      <c r="H11" s="73"/>
      <c r="I11" s="72"/>
      <c r="J11" s="73"/>
      <c r="K11" s="72"/>
      <c r="L11" s="73" t="s">
        <v>68</v>
      </c>
      <c r="M11" s="72"/>
      <c r="N11" s="73"/>
      <c r="O11" s="72"/>
      <c r="P11" s="73"/>
      <c r="Q11" s="72"/>
      <c r="R11" s="73"/>
      <c r="S11" s="72"/>
      <c r="T11" s="73"/>
      <c r="U11" s="72"/>
      <c r="V11" s="73"/>
      <c r="W11" s="72"/>
      <c r="X11" s="73"/>
      <c r="Y11" s="72"/>
      <c r="Z11" s="73"/>
      <c r="AA11" s="72"/>
      <c r="AB11" s="73"/>
      <c r="AC11" s="72"/>
      <c r="AD11" s="73"/>
      <c r="AE11" s="72"/>
      <c r="AF11" s="73"/>
      <c r="AG11" s="72"/>
      <c r="AH11" s="73"/>
      <c r="AI11" s="72"/>
      <c r="AJ11" s="73"/>
      <c r="AK11" s="72"/>
      <c r="AL11" s="73"/>
      <c r="AM11" s="72"/>
      <c r="AN11" s="73"/>
      <c r="AO11" s="72"/>
      <c r="AP11" s="73"/>
      <c r="AQ11" s="72"/>
      <c r="AR11" s="73"/>
      <c r="AS11" s="72"/>
      <c r="AT11" s="73"/>
      <c r="AU11" s="72"/>
      <c r="AV11" s="73"/>
      <c r="AW11" s="72"/>
      <c r="AX11" s="73"/>
      <c r="AY11" s="72"/>
      <c r="AZ11" s="73"/>
      <c r="BA11" s="72"/>
      <c r="BB11" s="73"/>
      <c r="BC11" s="72"/>
      <c r="BD11" s="73"/>
      <c r="BE11" s="72"/>
      <c r="BF11" s="73"/>
      <c r="BG11" s="72"/>
      <c r="BH11" s="73"/>
      <c r="BI11" s="74"/>
      <c r="BJ11" s="84"/>
      <c r="BK11" s="85"/>
      <c r="BL11" s="66">
        <f>[2]근무일수계산!BL11</f>
        <v>22</v>
      </c>
      <c r="BM11" s="67">
        <f>(COUNTIF(WORK_M06_AREA,"&lt;=Z")-COUNTIF(WORK_M06_AREA,"&lt;A")/2)*0.5</f>
        <v>0</v>
      </c>
      <c r="BN11" s="68">
        <f t="shared" si="0"/>
        <v>0</v>
      </c>
      <c r="BO11" s="69"/>
      <c r="BP11" s="70">
        <f ca="1">IF(((AK51-AK52)/BL11)&gt;1,1,(AK51-AK52)/BL11)</f>
        <v>0</v>
      </c>
    </row>
    <row r="12" spans="1:68" ht="23.1" customHeight="1" x14ac:dyDescent="0.3">
      <c r="A12" s="59">
        <f>EOMONTH(SET_YEARSTARTDATE,5)+1</f>
        <v>44378</v>
      </c>
      <c r="B12" s="71"/>
      <c r="C12" s="72"/>
      <c r="D12" s="73"/>
      <c r="E12" s="72"/>
      <c r="F12" s="73"/>
      <c r="G12" s="72"/>
      <c r="H12" s="73"/>
      <c r="I12" s="72"/>
      <c r="J12" s="73"/>
      <c r="K12" s="72"/>
      <c r="L12" s="73"/>
      <c r="M12" s="72"/>
      <c r="N12" s="73"/>
      <c r="O12" s="72"/>
      <c r="P12" s="73"/>
      <c r="Q12" s="72"/>
      <c r="R12" s="73"/>
      <c r="S12" s="72"/>
      <c r="T12" s="73"/>
      <c r="U12" s="72"/>
      <c r="V12" s="73"/>
      <c r="W12" s="72"/>
      <c r="X12" s="73"/>
      <c r="Y12" s="72"/>
      <c r="Z12" s="73"/>
      <c r="AA12" s="72"/>
      <c r="AB12" s="73"/>
      <c r="AC12" s="72"/>
      <c r="AD12" s="73"/>
      <c r="AE12" s="72"/>
      <c r="AF12" s="73"/>
      <c r="AG12" s="72"/>
      <c r="AH12" s="73"/>
      <c r="AI12" s="72"/>
      <c r="AJ12" s="73"/>
      <c r="AK12" s="72"/>
      <c r="AL12" s="73"/>
      <c r="AM12" s="72"/>
      <c r="AN12" s="73"/>
      <c r="AO12" s="72"/>
      <c r="AP12" s="73"/>
      <c r="AQ12" s="72"/>
      <c r="AR12" s="73"/>
      <c r="AS12" s="72"/>
      <c r="AT12" s="73"/>
      <c r="AU12" s="72"/>
      <c r="AV12" s="73"/>
      <c r="AW12" s="72"/>
      <c r="AX12" s="73"/>
      <c r="AY12" s="72"/>
      <c r="AZ12" s="73"/>
      <c r="BA12" s="72"/>
      <c r="BB12" s="73"/>
      <c r="BC12" s="72"/>
      <c r="BD12" s="73"/>
      <c r="BE12" s="72"/>
      <c r="BF12" s="73"/>
      <c r="BG12" s="72"/>
      <c r="BH12" s="73"/>
      <c r="BI12" s="72"/>
      <c r="BJ12" s="90"/>
      <c r="BK12" s="91"/>
      <c r="BL12" s="66">
        <f>[2]근무일수계산!BL12</f>
        <v>22</v>
      </c>
      <c r="BM12" s="67">
        <f>(COUNTIF(WORK_M07_AREA,"&lt;=Z")-COUNTIF(WORK_M07_AREA,"&lt;A")/2)*0.5</f>
        <v>0</v>
      </c>
      <c r="BN12" s="68">
        <f t="shared" si="0"/>
        <v>0</v>
      </c>
      <c r="BO12" s="69"/>
      <c r="BP12" s="70">
        <f ca="1">IF(((AM51-AM52)/BL12)&gt;1,1,(AM51-AM52)/BL12)</f>
        <v>0</v>
      </c>
    </row>
    <row r="13" spans="1:68" ht="23.1" customHeight="1" thickBot="1" x14ac:dyDescent="0.35">
      <c r="A13" s="59">
        <f>EOMONTH(SET_YEARSTARTDATE,6)+1</f>
        <v>44409</v>
      </c>
      <c r="B13" s="71"/>
      <c r="C13" s="72"/>
      <c r="D13" s="73"/>
      <c r="E13" s="72"/>
      <c r="F13" s="73"/>
      <c r="G13" s="72"/>
      <c r="H13" s="73"/>
      <c r="I13" s="72"/>
      <c r="J13" s="73"/>
      <c r="K13" s="72"/>
      <c r="L13" s="73"/>
      <c r="M13" s="72"/>
      <c r="N13" s="73"/>
      <c r="O13" s="72"/>
      <c r="P13" s="73"/>
      <c r="Q13" s="72"/>
      <c r="R13" s="73"/>
      <c r="S13" s="72"/>
      <c r="T13" s="73"/>
      <c r="U13" s="72"/>
      <c r="V13" s="73"/>
      <c r="W13" s="72"/>
      <c r="X13" s="73"/>
      <c r="Y13" s="72"/>
      <c r="Z13" s="73"/>
      <c r="AA13" s="72"/>
      <c r="AB13" s="73"/>
      <c r="AC13" s="72"/>
      <c r="AD13" s="73" t="s">
        <v>69</v>
      </c>
      <c r="AE13" s="72"/>
      <c r="AF13" s="73"/>
      <c r="AG13" s="72"/>
      <c r="AH13" s="73"/>
      <c r="AI13" s="72"/>
      <c r="AJ13" s="73"/>
      <c r="AK13" s="72"/>
      <c r="AL13" s="73"/>
      <c r="AM13" s="72"/>
      <c r="AN13" s="73"/>
      <c r="AO13" s="72"/>
      <c r="AP13" s="73"/>
      <c r="AQ13" s="72"/>
      <c r="AR13" s="73"/>
      <c r="AS13" s="72"/>
      <c r="AT13" s="73"/>
      <c r="AU13" s="72"/>
      <c r="AV13" s="73"/>
      <c r="AW13" s="72"/>
      <c r="AX13" s="73"/>
      <c r="AY13" s="72"/>
      <c r="AZ13" s="73"/>
      <c r="BA13" s="72"/>
      <c r="BB13" s="73"/>
      <c r="BC13" s="72"/>
      <c r="BD13" s="73"/>
      <c r="BE13" s="72"/>
      <c r="BF13" s="73"/>
      <c r="BG13" s="72"/>
      <c r="BH13" s="73"/>
      <c r="BI13" s="72"/>
      <c r="BJ13" s="92"/>
      <c r="BK13" s="93"/>
      <c r="BL13" s="66">
        <f>[2]근무일수계산!BL13</f>
        <v>22</v>
      </c>
      <c r="BM13" s="67">
        <f>(COUNTIF(WORK_M08_AREA,"&lt;=Z")-COUNTIF(WORK_M08_AREA,"&lt;A")/2)*0.5</f>
        <v>0</v>
      </c>
      <c r="BN13" s="68">
        <f t="shared" si="0"/>
        <v>0</v>
      </c>
      <c r="BO13" s="69"/>
      <c r="BP13" s="70">
        <f ca="1">IF(((AO51-AO52)/BL13)&gt;1,1,(AO51-AO52)/BL13)</f>
        <v>0</v>
      </c>
    </row>
    <row r="14" spans="1:68" ht="23.1" customHeight="1" thickBot="1" x14ac:dyDescent="0.35">
      <c r="A14" s="59">
        <f>EOMONTH(SET_YEARSTARTDATE,7)+1</f>
        <v>44440</v>
      </c>
      <c r="B14" s="71"/>
      <c r="C14" s="72"/>
      <c r="D14" s="73"/>
      <c r="E14" s="72"/>
      <c r="F14" s="73"/>
      <c r="G14" s="72"/>
      <c r="H14" s="73"/>
      <c r="I14" s="72"/>
      <c r="J14" s="73"/>
      <c r="K14" s="72"/>
      <c r="L14" s="73"/>
      <c r="M14" s="72"/>
      <c r="N14" s="73"/>
      <c r="O14" s="72"/>
      <c r="P14" s="73"/>
      <c r="Q14" s="72"/>
      <c r="R14" s="73"/>
      <c r="S14" s="72"/>
      <c r="T14" s="73"/>
      <c r="U14" s="72"/>
      <c r="V14" s="73"/>
      <c r="W14" s="72"/>
      <c r="X14" s="73"/>
      <c r="Y14" s="72"/>
      <c r="Z14" s="73"/>
      <c r="AA14" s="72"/>
      <c r="AB14" s="73"/>
      <c r="AC14" s="72"/>
      <c r="AD14" s="73"/>
      <c r="AE14" s="72"/>
      <c r="AF14" s="73"/>
      <c r="AG14" s="72"/>
      <c r="AH14" s="73"/>
      <c r="AI14" s="72"/>
      <c r="AJ14" s="73"/>
      <c r="AK14" s="72"/>
      <c r="AL14" s="73"/>
      <c r="AM14" s="72"/>
      <c r="AN14" s="73" t="s">
        <v>70</v>
      </c>
      <c r="AO14" s="72"/>
      <c r="AP14" s="73" t="s">
        <v>70</v>
      </c>
      <c r="AQ14" s="72"/>
      <c r="AR14" s="73" t="s">
        <v>70</v>
      </c>
      <c r="AS14" s="72"/>
      <c r="AT14" s="73"/>
      <c r="AU14" s="72"/>
      <c r="AV14" s="73"/>
      <c r="AW14" s="72"/>
      <c r="AX14" s="73"/>
      <c r="AY14" s="72"/>
      <c r="AZ14" s="73"/>
      <c r="BA14" s="72"/>
      <c r="BB14" s="73"/>
      <c r="BC14" s="72"/>
      <c r="BD14" s="73"/>
      <c r="BE14" s="72"/>
      <c r="BF14" s="73"/>
      <c r="BG14" s="72"/>
      <c r="BH14" s="73"/>
      <c r="BI14" s="74"/>
      <c r="BJ14" s="84"/>
      <c r="BK14" s="85"/>
      <c r="BL14" s="66">
        <f>[2]근무일수계산!BL14</f>
        <v>19</v>
      </c>
      <c r="BM14" s="67">
        <f>(COUNTIF(WORK_M09_AREA,"&lt;=Z")-COUNTIF(WORK_M09_AREA,"&lt;A")/2)*0.5</f>
        <v>0</v>
      </c>
      <c r="BN14" s="68">
        <f t="shared" si="0"/>
        <v>0</v>
      </c>
      <c r="BO14" s="69"/>
      <c r="BP14" s="70">
        <f ca="1">IF(((AQ51-AQ52)/BL14)&gt;1,1,(AQ51-AQ52)/BL14)</f>
        <v>0</v>
      </c>
    </row>
    <row r="15" spans="1:68" ht="23.1" customHeight="1" thickBot="1" x14ac:dyDescent="0.35">
      <c r="A15" s="59">
        <f>EOMONTH(SET_YEARSTARTDATE,8)+1</f>
        <v>44470</v>
      </c>
      <c r="B15" s="71"/>
      <c r="C15" s="72"/>
      <c r="D15" s="73"/>
      <c r="E15" s="72"/>
      <c r="F15" s="73" t="s">
        <v>71</v>
      </c>
      <c r="G15" s="72"/>
      <c r="H15" s="73"/>
      <c r="I15" s="72"/>
      <c r="J15" s="73"/>
      <c r="K15" s="72"/>
      <c r="L15" s="73"/>
      <c r="M15" s="72"/>
      <c r="N15" s="73"/>
      <c r="O15" s="72"/>
      <c r="P15" s="73"/>
      <c r="Q15" s="72"/>
      <c r="R15" s="73" t="s">
        <v>72</v>
      </c>
      <c r="S15" s="72"/>
      <c r="T15" s="73"/>
      <c r="U15" s="72"/>
      <c r="V15" s="73"/>
      <c r="W15" s="72"/>
      <c r="X15" s="73"/>
      <c r="Y15" s="72"/>
      <c r="Z15" s="73"/>
      <c r="AA15" s="72"/>
      <c r="AB15" s="73"/>
      <c r="AC15" s="72"/>
      <c r="AD15" s="73"/>
      <c r="AE15" s="72"/>
      <c r="AF15" s="73"/>
      <c r="AG15" s="72"/>
      <c r="AH15" s="73"/>
      <c r="AI15" s="72"/>
      <c r="AJ15" s="73"/>
      <c r="AK15" s="72"/>
      <c r="AL15" s="73"/>
      <c r="AM15" s="72"/>
      <c r="AN15" s="73"/>
      <c r="AO15" s="72"/>
      <c r="AP15" s="73"/>
      <c r="AQ15" s="72"/>
      <c r="AR15" s="73"/>
      <c r="AS15" s="72"/>
      <c r="AT15" s="73"/>
      <c r="AU15" s="72"/>
      <c r="AV15" s="73"/>
      <c r="AW15" s="72"/>
      <c r="AX15" s="73"/>
      <c r="AY15" s="72"/>
      <c r="AZ15" s="73"/>
      <c r="BA15" s="72"/>
      <c r="BB15" s="73"/>
      <c r="BC15" s="72"/>
      <c r="BD15" s="73"/>
      <c r="BE15" s="72"/>
      <c r="BF15" s="73"/>
      <c r="BG15" s="72"/>
      <c r="BH15" s="73"/>
      <c r="BI15" s="72"/>
      <c r="BJ15" s="88"/>
      <c r="BK15" s="89"/>
      <c r="BL15" s="66">
        <f>[2]근무일수계산!BL15</f>
        <v>21</v>
      </c>
      <c r="BM15" s="67">
        <f>(COUNTIF(WORK_M10_AREA,"&lt;=Z")-COUNTIF(WORK_M10_AREA,"&lt;A")/2)*0.5</f>
        <v>0</v>
      </c>
      <c r="BN15" s="68">
        <f t="shared" si="0"/>
        <v>0</v>
      </c>
      <c r="BO15" s="69"/>
      <c r="BP15" s="70">
        <f ca="1">IF(((AS51-AS52)/BL15)&gt;1,1,(AS51-AS52)/BL15)</f>
        <v>0</v>
      </c>
    </row>
    <row r="16" spans="1:68" ht="23.1" customHeight="1" thickBot="1" x14ac:dyDescent="0.35">
      <c r="A16" s="59">
        <f>EOMONTH(SET_YEARSTARTDATE,9)+1</f>
        <v>44501</v>
      </c>
      <c r="B16" s="71"/>
      <c r="C16" s="72"/>
      <c r="D16" s="73"/>
      <c r="E16" s="72"/>
      <c r="F16" s="73"/>
      <c r="G16" s="72"/>
      <c r="H16" s="73"/>
      <c r="I16" s="72"/>
      <c r="J16" s="73"/>
      <c r="K16" s="72"/>
      <c r="L16" s="73"/>
      <c r="M16" s="72"/>
      <c r="N16" s="73"/>
      <c r="O16" s="72"/>
      <c r="P16" s="73"/>
      <c r="Q16" s="72"/>
      <c r="R16" s="73"/>
      <c r="S16" s="72"/>
      <c r="T16" s="73"/>
      <c r="U16" s="72"/>
      <c r="V16" s="73"/>
      <c r="W16" s="72"/>
      <c r="X16" s="73"/>
      <c r="Y16" s="72"/>
      <c r="Z16" s="94"/>
      <c r="AA16" s="95"/>
      <c r="AB16" s="73"/>
      <c r="AC16" s="72"/>
      <c r="AD16" s="73"/>
      <c r="AE16" s="72"/>
      <c r="AF16" s="73"/>
      <c r="AG16" s="72"/>
      <c r="AH16" s="73"/>
      <c r="AI16" s="72"/>
      <c r="AJ16" s="73"/>
      <c r="AK16" s="72"/>
      <c r="AL16" s="73"/>
      <c r="AM16" s="72"/>
      <c r="AN16" s="73"/>
      <c r="AO16" s="72"/>
      <c r="AP16" s="73"/>
      <c r="AQ16" s="72"/>
      <c r="AR16" s="73"/>
      <c r="AS16" s="72"/>
      <c r="AT16" s="73"/>
      <c r="AU16" s="72"/>
      <c r="AV16" s="73"/>
      <c r="AW16" s="72"/>
      <c r="AX16" s="73"/>
      <c r="AY16" s="72"/>
      <c r="AZ16" s="73"/>
      <c r="BA16" s="72"/>
      <c r="BB16" s="73"/>
      <c r="BC16" s="72"/>
      <c r="BD16" s="73"/>
      <c r="BE16" s="72"/>
      <c r="BF16" s="73"/>
      <c r="BG16" s="72"/>
      <c r="BH16" s="73"/>
      <c r="BI16" s="74"/>
      <c r="BJ16" s="84"/>
      <c r="BK16" s="85"/>
      <c r="BL16" s="66">
        <f>[2]근무일수계산!BL16</f>
        <v>22</v>
      </c>
      <c r="BM16" s="67">
        <f>(COUNTIF(WORK_M11_AREA,"&lt;=Z")-COUNTIF(WORK_M11_AREA,"&lt;A")/2)*0.5</f>
        <v>0</v>
      </c>
      <c r="BN16" s="68">
        <f t="shared" si="0"/>
        <v>0</v>
      </c>
      <c r="BO16" s="69"/>
      <c r="BP16" s="70">
        <f ca="1">IF(((AU51-AU52)/BL16)&gt;1,1,(AU51-AU52)/BL16)</f>
        <v>0</v>
      </c>
    </row>
    <row r="17" spans="1:68" ht="23.1" customHeight="1" thickBot="1" x14ac:dyDescent="0.35">
      <c r="A17" s="59">
        <f>EOMONTH(SET_YEARSTARTDATE,10)+1</f>
        <v>44531</v>
      </c>
      <c r="B17" s="96"/>
      <c r="C17" s="97"/>
      <c r="D17" s="98"/>
      <c r="E17" s="97"/>
      <c r="F17" s="98"/>
      <c r="G17" s="97"/>
      <c r="H17" s="98"/>
      <c r="I17" s="97"/>
      <c r="J17" s="98"/>
      <c r="K17" s="97"/>
      <c r="L17" s="98"/>
      <c r="M17" s="97"/>
      <c r="N17" s="98"/>
      <c r="O17" s="97"/>
      <c r="P17" s="98"/>
      <c r="Q17" s="97"/>
      <c r="R17" s="98"/>
      <c r="S17" s="97"/>
      <c r="T17" s="98"/>
      <c r="U17" s="97"/>
      <c r="V17" s="98"/>
      <c r="W17" s="97"/>
      <c r="X17" s="98"/>
      <c r="Y17" s="97"/>
      <c r="Z17" s="98"/>
      <c r="AA17" s="97"/>
      <c r="AB17" s="98"/>
      <c r="AC17" s="97"/>
      <c r="AD17" s="98"/>
      <c r="AE17" s="97"/>
      <c r="AF17" s="98"/>
      <c r="AG17" s="97"/>
      <c r="AH17" s="98"/>
      <c r="AI17" s="97"/>
      <c r="AJ17" s="98"/>
      <c r="AK17" s="97"/>
      <c r="AL17" s="98"/>
      <c r="AM17" s="97"/>
      <c r="AN17" s="98"/>
      <c r="AO17" s="97"/>
      <c r="AP17" s="98"/>
      <c r="AQ17" s="97"/>
      <c r="AR17" s="98"/>
      <c r="AS17" s="97"/>
      <c r="AT17" s="98"/>
      <c r="AU17" s="97"/>
      <c r="AV17" s="98"/>
      <c r="AW17" s="97"/>
      <c r="AX17" s="98" t="s">
        <v>73</v>
      </c>
      <c r="AY17" s="97"/>
      <c r="AZ17" s="98"/>
      <c r="BA17" s="97"/>
      <c r="BB17" s="98"/>
      <c r="BC17" s="97"/>
      <c r="BD17" s="98"/>
      <c r="BE17" s="97"/>
      <c r="BF17" s="98"/>
      <c r="BG17" s="97"/>
      <c r="BH17" s="98"/>
      <c r="BI17" s="97"/>
      <c r="BJ17" s="99"/>
      <c r="BK17" s="100"/>
      <c r="BL17" s="66">
        <f>[2]근무일수계산!BL17</f>
        <v>23</v>
      </c>
      <c r="BM17" s="67">
        <f>(COUNTIF(WORK_M12_AREA,"&lt;=Z")-COUNTIF(WORK_M12_AREA,"&lt;A")/2)*0.5</f>
        <v>0</v>
      </c>
      <c r="BN17" s="68">
        <f t="shared" si="0"/>
        <v>0</v>
      </c>
      <c r="BO17" s="69"/>
      <c r="BP17" s="70">
        <f ca="1">IF(((AW51-AW52)/BL17)&gt;1,1,(AW51-AW52)/BL17)</f>
        <v>0</v>
      </c>
    </row>
    <row r="18" spans="1:68" ht="23.1" customHeight="1" x14ac:dyDescent="0.3">
      <c r="AQ18" s="49"/>
      <c r="BK18" s="101" t="s">
        <v>74</v>
      </c>
      <c r="BL18" s="102">
        <f>SUM(BL6:BL17)</f>
        <v>252</v>
      </c>
      <c r="BM18" s="103">
        <f>SUM(BM6:BM17)</f>
        <v>21</v>
      </c>
      <c r="BN18" s="104">
        <f t="shared" si="0"/>
        <v>8.3333333333333329E-2</v>
      </c>
      <c r="BP18" s="104">
        <f ca="1">SUM(BP6:BP17)/12</f>
        <v>8.3333333333333329E-2</v>
      </c>
    </row>
    <row r="19" spans="1:68" ht="21" customHeight="1" x14ac:dyDescent="0.3">
      <c r="B19" s="105" t="s">
        <v>75</v>
      </c>
      <c r="AQ19" s="106"/>
      <c r="BD19" s="107"/>
      <c r="BE19" s="108" t="s">
        <v>76</v>
      </c>
      <c r="BF19" s="109"/>
      <c r="BG19" s="109"/>
      <c r="BH19" s="110"/>
      <c r="BK19" s="111" t="s">
        <v>77</v>
      </c>
      <c r="BL19" s="102">
        <f>SUM(BL6:BL11)</f>
        <v>123</v>
      </c>
      <c r="BM19" s="112">
        <f>SUM(BM6:BM11)</f>
        <v>21</v>
      </c>
      <c r="BN19" s="104">
        <f t="shared" si="0"/>
        <v>0.17073170731707318</v>
      </c>
      <c r="BP19" s="104">
        <f ca="1">SUM(BP6:BP11)/6</f>
        <v>0.16666666666666666</v>
      </c>
    </row>
    <row r="20" spans="1:68" ht="16.149999999999999" customHeight="1" x14ac:dyDescent="0.3">
      <c r="B20" s="49" t="s">
        <v>78</v>
      </c>
      <c r="BD20" s="113"/>
      <c r="BE20" s="114" t="s">
        <v>79</v>
      </c>
      <c r="BF20" s="115"/>
      <c r="BG20" s="115"/>
      <c r="BH20" s="110"/>
    </row>
    <row r="21" spans="1:68" ht="16.149999999999999" customHeight="1" x14ac:dyDescent="0.3">
      <c r="B21" s="49" t="s">
        <v>80</v>
      </c>
      <c r="BD21" s="116"/>
      <c r="BE21" s="116"/>
      <c r="BF21" s="116"/>
      <c r="BG21" s="116"/>
    </row>
    <row r="22" spans="1:68" ht="16.149999999999999" customHeight="1" x14ac:dyDescent="0.3">
      <c r="B22" s="117" t="s">
        <v>81</v>
      </c>
      <c r="BD22" s="116"/>
      <c r="BE22" s="116"/>
      <c r="BF22" s="116"/>
      <c r="BG22" s="116"/>
    </row>
    <row r="23" spans="1:68" ht="16.149999999999999" customHeight="1" thickBot="1" x14ac:dyDescent="0.35"/>
    <row r="24" spans="1:68" ht="23.1" customHeight="1" x14ac:dyDescent="0.3">
      <c r="A24" s="116"/>
      <c r="B24" s="142" t="s">
        <v>82</v>
      </c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4"/>
      <c r="V24" s="165" t="s">
        <v>83</v>
      </c>
      <c r="W24" s="165"/>
      <c r="X24" s="136" t="s">
        <v>84</v>
      </c>
      <c r="Y24" s="136"/>
      <c r="Z24" s="136"/>
      <c r="AA24" s="136" t="s">
        <v>35</v>
      </c>
      <c r="AB24" s="136"/>
      <c r="AC24" s="136" t="s">
        <v>36</v>
      </c>
      <c r="AD24" s="136"/>
      <c r="AE24" s="136" t="s">
        <v>37</v>
      </c>
      <c r="AF24" s="136"/>
      <c r="AG24" s="136" t="s">
        <v>38</v>
      </c>
      <c r="AH24" s="136"/>
      <c r="AI24" s="136" t="s">
        <v>39</v>
      </c>
      <c r="AJ24" s="136"/>
      <c r="AK24" s="136" t="s">
        <v>40</v>
      </c>
      <c r="AL24" s="136"/>
      <c r="AM24" s="136" t="s">
        <v>41</v>
      </c>
      <c r="AN24" s="136"/>
      <c r="AO24" s="136" t="s">
        <v>42</v>
      </c>
      <c r="AP24" s="136"/>
      <c r="AQ24" s="136" t="s">
        <v>43</v>
      </c>
      <c r="AR24" s="136"/>
      <c r="AS24" s="136" t="s">
        <v>44</v>
      </c>
      <c r="AT24" s="136"/>
      <c r="AU24" s="136" t="s">
        <v>45</v>
      </c>
      <c r="AV24" s="136"/>
      <c r="AW24" s="136" t="s">
        <v>46</v>
      </c>
      <c r="AX24" s="136"/>
    </row>
    <row r="25" spans="1:68" ht="23.25" customHeight="1" x14ac:dyDescent="0.3">
      <c r="A25" s="116"/>
      <c r="B25" s="118" t="s">
        <v>85</v>
      </c>
      <c r="C25" s="160" t="s">
        <v>134</v>
      </c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2"/>
      <c r="V25" s="157"/>
      <c r="W25" s="157"/>
      <c r="X25" s="159">
        <v>15300000</v>
      </c>
      <c r="Y25" s="159"/>
      <c r="Z25" s="159"/>
      <c r="AA25" s="152">
        <f>IF(COUNTIF($B$6:$BK$6,"A")&gt;=$BL$6*2,$BL$6,(COUNTIF($B$6:$BK$6,"A")/2))</f>
        <v>20</v>
      </c>
      <c r="AB25" s="153"/>
      <c r="AC25" s="152">
        <f>IF(COUNTIF($B$7:$BK$7,"A")&gt;=$BL$7*2,$BL$7,COUNTIF($B$7:$BK$7,"A")/2)</f>
        <v>0</v>
      </c>
      <c r="AD25" s="153"/>
      <c r="AE25" s="152">
        <f>IF(COUNTIF($B$8:$BK$8,"A")&gt;=$BL$8*2,$BL$8,COUNTIF($B$8:$BK$8,"A")/2)</f>
        <v>0</v>
      </c>
      <c r="AF25" s="153"/>
      <c r="AG25" s="152">
        <f>IF(COUNTIF($B$9:$BK$9,"A")&gt;=$BL$9*2,$BL$9,COUNTIF($B$9:$BK$9,"A")/2)</f>
        <v>0</v>
      </c>
      <c r="AH25" s="153"/>
      <c r="AI25" s="145">
        <f>IF(COUNTIF($B$10:$BK$10,"A")&gt;=$BL$10*2,$BL$10,COUNTIF($B$10:$BK$10,"A")/2)</f>
        <v>0</v>
      </c>
      <c r="AJ25" s="145"/>
      <c r="AK25" s="145">
        <f>IF(COUNTIF($B$11:$BK$11,"A")&gt;=$BL$11*2,$BL$11,COUNTIF($B$11:$BK$11,"A")/2)</f>
        <v>0</v>
      </c>
      <c r="AL25" s="145"/>
      <c r="AM25" s="145">
        <f>IF(COUNTIF($B$12:$BK$12,"A")&gt;=$BL$12*2,$BL$12,COUNTIF($B$12:$BK$12,"A")/2)</f>
        <v>0</v>
      </c>
      <c r="AN25" s="145"/>
      <c r="AO25" s="145">
        <f>IF(COUNTIF($B$13:$BK$13,"A")&gt;=$BL$13*2,$BL$13,COUNTIF($B$13:$BK$13,"A")/2)</f>
        <v>0</v>
      </c>
      <c r="AP25" s="145"/>
      <c r="AQ25" s="145">
        <f>IF(COUNTIF($B$14:$BK$14,"A")&gt;=$BL$14*2,$BL$14,COUNTIF($B$14:$BK$14,"A")/2)</f>
        <v>0</v>
      </c>
      <c r="AR25" s="145"/>
      <c r="AS25" s="145">
        <f>IF(COUNTIF($B$15:$BK$15,"A")&gt;=$BL$15*2,$BL$15,COUNTIF($B$15:$BK$15,"A")/2)</f>
        <v>0</v>
      </c>
      <c r="AT25" s="145"/>
      <c r="AU25" s="145">
        <f>IF(COUNTIF($B$16:$BK$16,"A")&gt;=$BL$16*2,$BL$16,COUNTIF($B$16:$BK$16,"A")/2)</f>
        <v>0</v>
      </c>
      <c r="AV25" s="145"/>
      <c r="AW25" s="145">
        <f>IF(COUNTIF($B$17:$BK$17,"A")&gt;=$BL$17*2,$BL$17,COUNTIF($B$17:$BK$17,"A")/2)</f>
        <v>0</v>
      </c>
      <c r="AX25" s="145"/>
    </row>
    <row r="26" spans="1:68" ht="23.25" customHeight="1" x14ac:dyDescent="0.3">
      <c r="A26" s="116"/>
      <c r="B26" s="119" t="s">
        <v>86</v>
      </c>
      <c r="C26" s="154"/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6"/>
      <c r="V26" s="157"/>
      <c r="W26" s="157"/>
      <c r="X26" s="159"/>
      <c r="Y26" s="159"/>
      <c r="Z26" s="159"/>
      <c r="AA26" s="152">
        <f>IF(COUNTIF($B$6:$BK$6,"B")&gt;=$BL$6*2,$BL$6,(COUNTIF($B$6:$BK$6,"B")/2))</f>
        <v>0</v>
      </c>
      <c r="AB26" s="153"/>
      <c r="AC26" s="152">
        <f>IF(COUNTIF($B$7:$BK$7,"B")&gt;=$BL$7*2,$BL$7,COUNTIF($B$7:$BK$7,"B")/2)</f>
        <v>0</v>
      </c>
      <c r="AD26" s="153"/>
      <c r="AE26" s="152">
        <f>IF(COUNTIF($B$8:$BK$8,"B")&gt;=$BL$8*2,$BL$8,COUNTIF($B$8:$BK$8,"B")/2)</f>
        <v>0</v>
      </c>
      <c r="AF26" s="153"/>
      <c r="AG26" s="152">
        <f>IF(COUNTIF($B$9:$BK$9,"B")&gt;=$BL$9*2,$BL$9,COUNTIF($B$9:$BK$9,"B")/2)</f>
        <v>0</v>
      </c>
      <c r="AH26" s="153"/>
      <c r="AI26" s="145">
        <f>IF(COUNTIF($B$10:$BK$10,"B")&gt;=$BL$10*2,$BL$10,COUNTIF($B$10:$BK$10,"B")/2)</f>
        <v>0</v>
      </c>
      <c r="AJ26" s="145"/>
      <c r="AK26" s="145">
        <f>IF(COUNTIF($B$11:$BK$11,"B")&gt;=$BL$11*2,$BL$11,COUNTIF($B$11:$BK$11,"B")/2)</f>
        <v>0</v>
      </c>
      <c r="AL26" s="145"/>
      <c r="AM26" s="145">
        <f>IF(COUNTIF($B$12:$BK$12,"B")&gt;=$BL$12*2,$BL$12,COUNTIF($B$12:$BK$12,"B")/2)</f>
        <v>0</v>
      </c>
      <c r="AN26" s="145"/>
      <c r="AO26" s="145">
        <f>IF(COUNTIF($B$13:$BK$13,"B")&gt;=$BL$13*2,$BL$13,COUNTIF($B$13:$BK$13,"B")/2)</f>
        <v>0</v>
      </c>
      <c r="AP26" s="145"/>
      <c r="AQ26" s="145">
        <f>IF(COUNTIF($B$14:$BK$14,"B")&gt;=$BL$14*2,$BL$14,COUNTIF($B$14:$BK$14,"B")/2)</f>
        <v>0</v>
      </c>
      <c r="AR26" s="145"/>
      <c r="AS26" s="145">
        <f>IF(COUNTIF($B$15:$BK$15,"B")&gt;=$BL$15*2,$BL$15,COUNTIF($B$15:$BK$15,"B")/2)</f>
        <v>0</v>
      </c>
      <c r="AT26" s="145"/>
      <c r="AU26" s="145">
        <f>IF(COUNTIF($B$16:$BK$16,"B")&gt;=$BL$16*2,$BL$16,COUNTIF($B$16:$BK$16,"B")/2)</f>
        <v>0</v>
      </c>
      <c r="AV26" s="145"/>
      <c r="AW26" s="145">
        <f>IF(COUNTIF($B$17:$BK$17,"B")&gt;=$BL$17*2,$BL$17,COUNTIF($B$17:$BK$17,"B")/2)</f>
        <v>0</v>
      </c>
      <c r="AX26" s="145"/>
    </row>
    <row r="27" spans="1:68" ht="23.25" customHeight="1" x14ac:dyDescent="0.3">
      <c r="A27" s="116"/>
      <c r="B27" s="119" t="s">
        <v>87</v>
      </c>
      <c r="C27" s="154"/>
      <c r="D27" s="155"/>
      <c r="E27" s="155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6"/>
      <c r="V27" s="157"/>
      <c r="W27" s="157"/>
      <c r="X27" s="159"/>
      <c r="Y27" s="159"/>
      <c r="Z27" s="159"/>
      <c r="AA27" s="152">
        <f>IF(COUNTIF($B$6:$BK$6,"C")&gt;=$BL$6*2,$BL$6,(COUNTIF($B$6:$BK$6,"C")/2))</f>
        <v>0</v>
      </c>
      <c r="AB27" s="153"/>
      <c r="AC27" s="152">
        <f>IF(COUNTIF($B$7:$BK$7,"C")&gt;=$BL$7*2,$BL$7,COUNTIF($B$7:$BK$7,"C")/2)</f>
        <v>0</v>
      </c>
      <c r="AD27" s="153"/>
      <c r="AE27" s="152">
        <f>IF(COUNTIF($B$8:$BK$8,"C")&gt;=$BL$8*2,$BL$8,COUNTIF($B$8:$BK$8,"C")/2)</f>
        <v>0</v>
      </c>
      <c r="AF27" s="153"/>
      <c r="AG27" s="152">
        <f>IF(COUNTIF($B$9:$BK$9,"C")&gt;=$BL$9*2,$BL$9,COUNTIF($B$9:$BK$9,"C")/2)</f>
        <v>0</v>
      </c>
      <c r="AH27" s="153"/>
      <c r="AI27" s="145">
        <f>IF(COUNTIF($B$10:$BK$10,"C")&gt;=$BL$10*2,$BL$10,COUNTIF($B$10:$BK$10,"C")/2)</f>
        <v>0</v>
      </c>
      <c r="AJ27" s="145"/>
      <c r="AK27" s="145">
        <f>IF(COUNTIF($B$11:$BK$11,"C")&gt;=$BL$11*2,$BL$11,COUNTIF($B$11:$BK$11,"C")/2)</f>
        <v>0</v>
      </c>
      <c r="AL27" s="145"/>
      <c r="AM27" s="145">
        <f>IF(COUNTIF($B$12:$BK$12,"C")&gt;=$BL$12*2,$BL$12,COUNTIF($B$12:$BK$12,"C")/2)</f>
        <v>0</v>
      </c>
      <c r="AN27" s="145"/>
      <c r="AO27" s="145">
        <f>IF(COUNTIF($B$13:$BK$13,"C")&gt;=$BL$13*2,$BL$13,COUNTIF($B$13:$BK$13,"C")/2)</f>
        <v>0</v>
      </c>
      <c r="AP27" s="145"/>
      <c r="AQ27" s="145">
        <f>IF(COUNTIF($B$14:$BK$14,"C")&gt;=$BL$14*2,$BL$14,COUNTIF($B$14:$BK$14,"C")/2)</f>
        <v>0</v>
      </c>
      <c r="AR27" s="145"/>
      <c r="AS27" s="145">
        <f>IF(COUNTIF($B$15:$BK$15,"C")&gt;=$BL$15*2,$BL$15,COUNTIF($B$15:$BK$15,"C")/2)</f>
        <v>0</v>
      </c>
      <c r="AT27" s="145"/>
      <c r="AU27" s="145">
        <f>IF(COUNTIF($B$16:$BK$16,"C")&gt;=$BL$16*2,$BL$16,COUNTIF($B$16:$BK$16,"C")/2)</f>
        <v>0</v>
      </c>
      <c r="AV27" s="145"/>
      <c r="AW27" s="145">
        <f>IF(COUNTIF($B$17:$BK$17,"C")&gt;=$BL$17*2,$BL$17,COUNTIF($B$17:$BK$17,"C")/2)</f>
        <v>0</v>
      </c>
      <c r="AX27" s="145"/>
    </row>
    <row r="28" spans="1:68" ht="23.25" customHeight="1" x14ac:dyDescent="0.3">
      <c r="A28" s="116"/>
      <c r="B28" s="119" t="s">
        <v>88</v>
      </c>
      <c r="C28" s="154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6"/>
      <c r="V28" s="150"/>
      <c r="W28" s="150"/>
      <c r="X28" s="159"/>
      <c r="Y28" s="159"/>
      <c r="Z28" s="159"/>
      <c r="AA28" s="152">
        <f>IF(COUNTIF($B$6:$BK$6,"D")&gt;=$BL$6*2,$BL$6,COUNTIF($B$6:$BK$6,"D")/2)</f>
        <v>0</v>
      </c>
      <c r="AB28" s="153"/>
      <c r="AC28" s="152">
        <f>IF(COUNTIF($B$7:$BK$7,"D")&gt;=$BL$7*2,$BL$7,COUNTIF($B$7:$BK$7,"D")/2)</f>
        <v>0</v>
      </c>
      <c r="AD28" s="153"/>
      <c r="AE28" s="152">
        <f>IF(COUNTIF($B$8:$BK$8,"D")&gt;=$BL$8*2,$BL$8,COUNTIF($B$8:$BK$8,"D")/2)</f>
        <v>0</v>
      </c>
      <c r="AF28" s="153"/>
      <c r="AG28" s="152">
        <f>IF(COUNTIF($B$9:$BK$9,"D")&gt;=$BL$9*2,$BL$9,COUNTIF($B$9:$BK$9,"D")/2)</f>
        <v>0</v>
      </c>
      <c r="AH28" s="153"/>
      <c r="AI28" s="145">
        <f>IF(COUNTIF($B$10:$BK$10,"D")&gt;=$BL$10*2,$BL$10,COUNTIF($B$10:$BK$10,"D")/2)</f>
        <v>0</v>
      </c>
      <c r="AJ28" s="145"/>
      <c r="AK28" s="145">
        <f>IF(COUNTIF($B$11:$BK$11,"D")&gt;=$BL$11*2,$BL$11,COUNTIF($B$11:$BK$11,"D")/2)</f>
        <v>0</v>
      </c>
      <c r="AL28" s="145"/>
      <c r="AM28" s="145">
        <f>IF(COUNTIF($B$12:$BK$12,"D")&gt;=$BL$12*2,$BL$12,COUNTIF($B$12:$BK$12,"D")/2)</f>
        <v>0</v>
      </c>
      <c r="AN28" s="145"/>
      <c r="AO28" s="145">
        <f>IF(COUNTIF($B$13:$BK$13,"D")&gt;=$BL$13*2,$BL$13,COUNTIF($B$13:$BK$13,"D")/2)</f>
        <v>0</v>
      </c>
      <c r="AP28" s="145"/>
      <c r="AQ28" s="145">
        <f>IF(COUNTIF($B$14:$BK$14,"D")&gt;=$BL$14*2,$BL$14,COUNTIF($B$14:$BK$14,"D")/2)</f>
        <v>0</v>
      </c>
      <c r="AR28" s="145"/>
      <c r="AS28" s="145">
        <f>IF(COUNTIF($B$15:$BK$15,"D")&gt;=$BL$15*2,$BL$15,COUNTIF($B$15:$BK$15,"D")/2)</f>
        <v>0</v>
      </c>
      <c r="AT28" s="145"/>
      <c r="AU28" s="145">
        <f>IF(COUNTIF($B$16:$BK$16,"D")&gt;=$BL$16*2,$BL$16,COUNTIF($B$16:$BK$16,"D")/2)</f>
        <v>0</v>
      </c>
      <c r="AV28" s="145"/>
      <c r="AW28" s="145">
        <f>IF(COUNTIF($B$17:$BK$17,"D")&gt;=$BL$17*2,$BL$17,COUNTIF($B$17:$BK$17,"D")/2)</f>
        <v>0</v>
      </c>
      <c r="AX28" s="145"/>
    </row>
    <row r="29" spans="1:68" ht="23.25" customHeight="1" x14ac:dyDescent="0.3">
      <c r="A29" s="116"/>
      <c r="B29" s="119" t="s">
        <v>89</v>
      </c>
      <c r="C29" s="154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6"/>
      <c r="V29" s="150"/>
      <c r="W29" s="150"/>
      <c r="X29" s="151"/>
      <c r="Y29" s="151"/>
      <c r="Z29" s="151"/>
      <c r="AA29" s="152">
        <f>IF(COUNTIF($B$6:$BK$6,"E")&gt;=$BL$6*2,$BL$6,COUNTIF($B$6:$BK$6,"E")/2)</f>
        <v>0</v>
      </c>
      <c r="AB29" s="153"/>
      <c r="AC29" s="152">
        <f>IF(COUNTIF($B$7:$BK$7,"E")&gt;=$BL$7*2,$BL$7,COUNTIF($B$7:$BK$7,"E")/2)</f>
        <v>0</v>
      </c>
      <c r="AD29" s="153"/>
      <c r="AE29" s="152">
        <f>IF(COUNTIF($B$8:$BK$8,"E")&gt;=$BL$8*2,$BL$8,COUNTIF($B$8:$BK$8,"E")/2)</f>
        <v>0</v>
      </c>
      <c r="AF29" s="153"/>
      <c r="AG29" s="152">
        <f>IF(COUNTIF($B$9:$BK$9,"E")&gt;=$BL$9*2,$BL$9,COUNTIF($B$9:$BK$9,"E")/2)</f>
        <v>0</v>
      </c>
      <c r="AH29" s="153"/>
      <c r="AI29" s="145">
        <f>IF(COUNTIF($B$10:$BK$10,"E")&gt;=$BL$10*2,$BL$10,COUNTIF($B$10:$BK$10,"E")/2)</f>
        <v>0</v>
      </c>
      <c r="AJ29" s="145"/>
      <c r="AK29" s="145">
        <f>IF(COUNTIF($B$11:$BK$11,"E")&gt;=$BL$11*2,$BL$11,COUNTIF($B$11:$BK$11,"E")/2)</f>
        <v>0</v>
      </c>
      <c r="AL29" s="145"/>
      <c r="AM29" s="145">
        <f>IF(COUNTIF($B$12:$BK$12,"E")&gt;=$BL$12*2,$BL$12,COUNTIF($B$12:$BK$12,"E")/2)</f>
        <v>0</v>
      </c>
      <c r="AN29" s="145"/>
      <c r="AO29" s="145">
        <f>IF(COUNTIF($B$13:$BK$13,"E")&gt;=$BL$13*2,$BL$13,COUNTIF($B$13:$BK$13,"E")/2)</f>
        <v>0</v>
      </c>
      <c r="AP29" s="145"/>
      <c r="AQ29" s="145">
        <f>IF(COUNTIF($B$14:$BK$14,"E")&gt;=$BL$14*2,$BL$14,COUNTIF($B$14:$BK$14,"E")/2)</f>
        <v>0</v>
      </c>
      <c r="AR29" s="145"/>
      <c r="AS29" s="145">
        <f>IF(COUNTIF($B$15:$BK$15,"E")&gt;=$BL$15*2,$BL$15,COUNTIF($B$15:$BK$15,"E")/2)</f>
        <v>0</v>
      </c>
      <c r="AT29" s="145"/>
      <c r="AU29" s="145">
        <f>IF(COUNTIF($B$16:$BK$16,"E")&gt;=$BL$16*2,$BL$16,COUNTIF($B$16:$BK$16,"E")/2)</f>
        <v>0</v>
      </c>
      <c r="AV29" s="145"/>
      <c r="AW29" s="145">
        <f>IF(COUNTIF($B$17:$BK$17,"E")&gt;=$BL$17*2,$BL$17,COUNTIF($B$17:$BK$17,"E")/2)</f>
        <v>0</v>
      </c>
      <c r="AX29" s="145"/>
    </row>
    <row r="30" spans="1:68" ht="23.25" customHeight="1" x14ac:dyDescent="0.3">
      <c r="A30" s="116"/>
      <c r="B30" s="119" t="s">
        <v>90</v>
      </c>
      <c r="C30" s="154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6"/>
      <c r="V30" s="150"/>
      <c r="W30" s="150"/>
      <c r="X30" s="151"/>
      <c r="Y30" s="151"/>
      <c r="Z30" s="151"/>
      <c r="AA30" s="152">
        <f>IF(COUNTIF($B$6:$BK$6,"F")&gt;=$BL$6*2,$BL$6,COUNTIF($B$6:$BK$6,"F")/2)</f>
        <v>0</v>
      </c>
      <c r="AB30" s="153"/>
      <c r="AC30" s="152">
        <f>IF(COUNTIF($B$7:$BK$7,"F")&gt;=$BL$7*2,$BL$7,COUNTIF($B$7:$BK$7,"F")/2)</f>
        <v>0</v>
      </c>
      <c r="AD30" s="153"/>
      <c r="AE30" s="152">
        <f>IF(COUNTIF($B$8:$BK$8,"F")&gt;=$BL$8*2,$BL$8,COUNTIF($B$8:$BK$8,"F")/2)</f>
        <v>0</v>
      </c>
      <c r="AF30" s="153"/>
      <c r="AG30" s="152">
        <f>IF(COUNTIF($B$9:$BK$9,"F")&gt;=$BL$9*2,$BL$9,COUNTIF($B$9:$BK$9,"F")/2)</f>
        <v>0</v>
      </c>
      <c r="AH30" s="153"/>
      <c r="AI30" s="145">
        <f>IF(COUNTIF($B$10:$BK$10,"F")&gt;=$BL$10*2,$BL$10,COUNTIF($B$10:$BK$10,"F")/2)</f>
        <v>0</v>
      </c>
      <c r="AJ30" s="145"/>
      <c r="AK30" s="145">
        <f>IF(COUNTIF($B$11:$BK$11,"F")&gt;=$BL$11*2,$BL$11,COUNTIF($B$11:$BK$11,"F")/2)</f>
        <v>0</v>
      </c>
      <c r="AL30" s="145"/>
      <c r="AM30" s="145">
        <f>IF(COUNTIF($B$12:$BK$12,"F")&gt;=$BL$12*2,$BL$12,COUNTIF($B$12:$BK$12,"F")/2)</f>
        <v>0</v>
      </c>
      <c r="AN30" s="145"/>
      <c r="AO30" s="145">
        <f>IF(COUNTIF($B$13:$BK$13,"F")&gt;=$BL$13*2,$BL$13,COUNTIF($B$13:$BK$13,"F")/2)</f>
        <v>0</v>
      </c>
      <c r="AP30" s="145"/>
      <c r="AQ30" s="145">
        <f>IF(COUNTIF($B$14:$BK$14,"F")&gt;=$BL$14*2,$BL$14,COUNTIF($B$14:$BK$14,"F")/2)</f>
        <v>0</v>
      </c>
      <c r="AR30" s="145"/>
      <c r="AS30" s="145">
        <f>IF(COUNTIF($B$15:$BK$15,"F")&gt;=$BL$15*2,$BL$15,COUNTIF($B$15:$BK$15,"F")/2)</f>
        <v>0</v>
      </c>
      <c r="AT30" s="145"/>
      <c r="AU30" s="145">
        <f>IF(COUNTIF($B$16:$BK$16,"F")&gt;=$BL$16*2,$BL$16,COUNTIF($B$16:$BK$16,"F")/2)</f>
        <v>0</v>
      </c>
      <c r="AV30" s="145"/>
      <c r="AW30" s="145">
        <f>IF(COUNTIF($B$17:$BK$17,"F")&gt;=$BL$17*2,$BL$17,COUNTIF($B$17:$BK$17,"F")/2)</f>
        <v>0</v>
      </c>
      <c r="AX30" s="145"/>
    </row>
    <row r="31" spans="1:68" ht="23.25" customHeight="1" x14ac:dyDescent="0.3">
      <c r="A31" s="116"/>
      <c r="B31" s="119" t="s">
        <v>91</v>
      </c>
      <c r="C31" s="154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6"/>
      <c r="V31" s="150"/>
      <c r="W31" s="150"/>
      <c r="X31" s="151"/>
      <c r="Y31" s="151"/>
      <c r="Z31" s="151"/>
      <c r="AA31" s="152">
        <f>IF(COUNTIF($B$6:$BK$6,"G")&gt;=$BL$6*2,$BL$6,COUNTIF($B$6:$BK$6,"G")/2)</f>
        <v>0</v>
      </c>
      <c r="AB31" s="153"/>
      <c r="AC31" s="152">
        <f>IF(COUNTIF($B$7:$BK$7,"G")&gt;=$BL$7*2,$BL$7,COUNTIF($B$7:$BK$7,"G")/2)</f>
        <v>0</v>
      </c>
      <c r="AD31" s="153"/>
      <c r="AE31" s="152">
        <f>IF(COUNTIF($B$8:$BK$8,"G")&gt;=$BL$8*2,$BL$8,COUNTIF($B$8:$BK$8,"G")/2)</f>
        <v>0</v>
      </c>
      <c r="AF31" s="153"/>
      <c r="AG31" s="152">
        <f>IF(COUNTIF($B$9:$BK$9,"G")&gt;=$BL$9*2,$BL$9,COUNTIF($B$9:$BK$9,"G")/2)</f>
        <v>0</v>
      </c>
      <c r="AH31" s="153"/>
      <c r="AI31" s="145">
        <f>IF(COUNTIF($B$10:$BK$10,"G")&gt;=$BL$10*2,$BL$10,COUNTIF($B$10:$BK$10,"G")/2)</f>
        <v>0</v>
      </c>
      <c r="AJ31" s="145"/>
      <c r="AK31" s="145">
        <f>IF(COUNTIF($B$11:$BK$11,"G")&gt;=$BL$11*2,$BL$11,COUNTIF($B$11:$BK$11,"G")/2)</f>
        <v>0</v>
      </c>
      <c r="AL31" s="145"/>
      <c r="AM31" s="145">
        <f>IF(COUNTIF($B$12:$BK$12,"G")&gt;=$BL$12*2,$BL$12,COUNTIF($B$12:$BK$12,"G")/2)</f>
        <v>0</v>
      </c>
      <c r="AN31" s="145"/>
      <c r="AO31" s="145">
        <f>IF(COUNTIF($B$13:$BK$13,"G")&gt;=$BL$13*2,$BL$13,COUNTIF($B$13:$BK$13,"G")/2)</f>
        <v>0</v>
      </c>
      <c r="AP31" s="145"/>
      <c r="AQ31" s="145">
        <f>IF(COUNTIF($B$14:$BK$14,"G")&gt;=$BL$14*2,$BL$14,COUNTIF($B$14:$BK$14,"G")/2)</f>
        <v>0</v>
      </c>
      <c r="AR31" s="145"/>
      <c r="AS31" s="145">
        <f>IF(COUNTIF($B$15:$BK$15,"G")&gt;=$BL$15*2,$BL$15,COUNTIF($B$15:$BK$15,"G")/2)</f>
        <v>0</v>
      </c>
      <c r="AT31" s="145"/>
      <c r="AU31" s="145">
        <f>IF(COUNTIF($B$16:$BK$16,"G")&gt;=$BL$16*2,$BL$16,COUNTIF($B$16:$BK$16,"G")/2)</f>
        <v>0</v>
      </c>
      <c r="AV31" s="145"/>
      <c r="AW31" s="145">
        <f>IF(COUNTIF($B$17:$BK$17,"G")&gt;=$BL$17*2,$BL$17,COUNTIF($B$17:$BK$17,"G")/2)</f>
        <v>0</v>
      </c>
      <c r="AX31" s="145"/>
    </row>
    <row r="32" spans="1:68" ht="23.25" customHeight="1" x14ac:dyDescent="0.3">
      <c r="A32" s="116"/>
      <c r="B32" s="119" t="s">
        <v>92</v>
      </c>
      <c r="C32" s="154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6"/>
      <c r="V32" s="157"/>
      <c r="W32" s="157"/>
      <c r="X32" s="158"/>
      <c r="Y32" s="158"/>
      <c r="Z32" s="158"/>
      <c r="AA32" s="152">
        <f>IF(COUNTIF($B$6:$BK$6,"H")&gt;=$BL$6*2,$BL$6,COUNTIF($B$6:$BK$6,"H")/2)</f>
        <v>0</v>
      </c>
      <c r="AB32" s="153"/>
      <c r="AC32" s="152">
        <f>IF(COUNTIF($B$7:$BK$7,"H")&gt;=$BL$7*2,$BL$7,COUNTIF($B$7:$BK$7,"H")/2)</f>
        <v>0</v>
      </c>
      <c r="AD32" s="153"/>
      <c r="AE32" s="152">
        <f>IF(COUNTIF($B$8:$BK$8,"H")&gt;=$BL$8*2,$BL$8,COUNTIF($B$8:$BK$8,"H")/2)</f>
        <v>0</v>
      </c>
      <c r="AF32" s="153"/>
      <c r="AG32" s="152">
        <f>IF(COUNTIF($B$9:$BK$9,"H")&gt;=$BL$9*2,$BL$9,COUNTIF($B$9:$BK$9,"H")/2)</f>
        <v>0</v>
      </c>
      <c r="AH32" s="153"/>
      <c r="AI32" s="145">
        <f>IF(COUNTIF($B$10:$BK$10,"H")&gt;=$BL$10*2,$BL$10,COUNTIF($B$10:$BK$10,"H")/2)</f>
        <v>0</v>
      </c>
      <c r="AJ32" s="145"/>
      <c r="AK32" s="145">
        <f>IF(COUNTIF($B$11:$BK$11,"H")&gt;=$BL$11*2,$BL$11,COUNTIF($B$11:$BK$11,"H")/2)</f>
        <v>0</v>
      </c>
      <c r="AL32" s="145"/>
      <c r="AM32" s="145">
        <f>IF(COUNTIF($B$12:$BK$12,"H")&gt;=$BL$12*2,$BL$12,COUNTIF($B$12:$BK$12,"H")/2)</f>
        <v>0</v>
      </c>
      <c r="AN32" s="145"/>
      <c r="AO32" s="145">
        <f>IF(COUNTIF($B$13:$BK$13,"H")&gt;=$BL$13*2,$BL$13,COUNTIF($B$13:$BK$13,"H")/2)</f>
        <v>0</v>
      </c>
      <c r="AP32" s="145"/>
      <c r="AQ32" s="145">
        <f>IF(COUNTIF($B$14:$BK$14,"H")&gt;=$BL$14*2,$BL$14,COUNTIF($B$14:$BK$14,"H")/2)</f>
        <v>0</v>
      </c>
      <c r="AR32" s="145"/>
      <c r="AS32" s="145">
        <f>IF(COUNTIF($B$15:$BK$15,"H")&gt;=$BL$15*2,$BL$15,COUNTIF($B$15:$BK$15,"H")/2)</f>
        <v>0</v>
      </c>
      <c r="AT32" s="145"/>
      <c r="AU32" s="145">
        <f>IF(COUNTIF($B$16:$BK$16,"H")&gt;=$BL$16*2,$BL$16,COUNTIF($B$16:$BK$16,"H")/2)</f>
        <v>0</v>
      </c>
      <c r="AV32" s="145"/>
      <c r="AW32" s="145">
        <f>IF(COUNTIF($B$17:$BK$17,"H")&gt;=$BL$17*2,$BL$17,COUNTIF($B$17:$BK$17,"H")/2)</f>
        <v>0</v>
      </c>
      <c r="AX32" s="145"/>
    </row>
    <row r="33" spans="2:50" ht="23.25" customHeight="1" x14ac:dyDescent="0.3">
      <c r="B33" s="119" t="s">
        <v>93</v>
      </c>
      <c r="C33" s="154"/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6"/>
      <c r="V33" s="157"/>
      <c r="W33" s="157"/>
      <c r="X33" s="158"/>
      <c r="Y33" s="158"/>
      <c r="Z33" s="158"/>
      <c r="AA33" s="152">
        <f>IF(COUNTIF($B$6:$BK$6,"I")&gt;=$BL$6*2,$BL$6,COUNTIF($B$6:$BK$6,"I")/2)</f>
        <v>0</v>
      </c>
      <c r="AB33" s="153"/>
      <c r="AC33" s="152">
        <f>IF(COUNTIF($B$7:$BK$7,"I")&gt;=$BL$7*2,$BL$7,COUNTIF($B$7:$BK$7,"I")/2)</f>
        <v>0</v>
      </c>
      <c r="AD33" s="153"/>
      <c r="AE33" s="152">
        <f>IF(COUNTIF($B$8:$BK$8,"I")&gt;=$BL$8*2,$BL$8,COUNTIF($B$8:$BK$8,"I")/2)</f>
        <v>0</v>
      </c>
      <c r="AF33" s="153"/>
      <c r="AG33" s="152">
        <f>IF(COUNTIF($B$9:$BK$9,"I")&gt;=$BL$9*2,$BL$9,COUNTIF($B$9:$BK$9,"I")/2)</f>
        <v>0</v>
      </c>
      <c r="AH33" s="153"/>
      <c r="AI33" s="145">
        <f>IF(COUNTIF($B$10:$BK$10,"I")&gt;=$BL$10*2,$BL$10,COUNTIF($B$10:$BK$10,"I")/2)</f>
        <v>0</v>
      </c>
      <c r="AJ33" s="145"/>
      <c r="AK33" s="145">
        <f>IF(COUNTIF($B$11:$BK$11,"I")&gt;=$BL$11*2,$BL$11,COUNTIF($B$11:$BK$11,"I")/2)</f>
        <v>0</v>
      </c>
      <c r="AL33" s="145"/>
      <c r="AM33" s="145">
        <f>IF(COUNTIF($B$12:$BK$12,"I")&gt;=$BL$12*2,$BL$12,COUNTIF($B$12:$BK$12,"I")/2)</f>
        <v>0</v>
      </c>
      <c r="AN33" s="145"/>
      <c r="AO33" s="145">
        <f>IF(COUNTIF($B$13:$BK$13,"I")&gt;=$BL$13*2,$BL$13,COUNTIF($B$13:$BK$13,"I")/2)</f>
        <v>0</v>
      </c>
      <c r="AP33" s="145"/>
      <c r="AQ33" s="145">
        <f>IF(COUNTIF($B$14:$BK$14,"I")&gt;=$BL$14*2,$BL$14,COUNTIF($B$14:$BK$14,"I")/2)</f>
        <v>0</v>
      </c>
      <c r="AR33" s="145"/>
      <c r="AS33" s="145">
        <f>IF(COUNTIF($B$15:$BK$15,"I")&gt;=$BL$15*2,$BL$15,COUNTIF($B$15:$BK$15,"I")/2)</f>
        <v>0</v>
      </c>
      <c r="AT33" s="145"/>
      <c r="AU33" s="145">
        <f>IF(COUNTIF($B$16:$BK$16,"I")&gt;=$BL$16*2,$BL$16,COUNTIF($B$16:$BK$16,"I")/2)</f>
        <v>0</v>
      </c>
      <c r="AV33" s="145"/>
      <c r="AW33" s="145">
        <f>IF(COUNTIF($B$17:$BK$17,"I")&gt;=$BL$17*2,$BL$17,COUNTIF($B$17:$BK$17,"I")/2)</f>
        <v>0</v>
      </c>
      <c r="AX33" s="145"/>
    </row>
    <row r="34" spans="2:50" ht="23.25" customHeight="1" x14ac:dyDescent="0.3">
      <c r="B34" s="119" t="s">
        <v>94</v>
      </c>
      <c r="C34" s="154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6"/>
      <c r="V34" s="157"/>
      <c r="W34" s="157"/>
      <c r="X34" s="158"/>
      <c r="Y34" s="158"/>
      <c r="Z34" s="158"/>
      <c r="AA34" s="152">
        <f>IF(COUNTIF($B$6:$BK$6,"J")&gt;=$BL$6*2,$BL$6,COUNTIF($B$6:$BK$6,"J")/2)</f>
        <v>0</v>
      </c>
      <c r="AB34" s="153"/>
      <c r="AC34" s="152">
        <f>IF(COUNTIF($B$7:$BK$7,"J")&gt;=$BL$7*2,$BL$7,COUNTIF($B$7:$BK$7,"J")/2)</f>
        <v>0</v>
      </c>
      <c r="AD34" s="153"/>
      <c r="AE34" s="152">
        <f>IF(COUNTIF($B$8:$BK$8,"J")&gt;=$BL$8*2,$BL$8,COUNTIF($B$8:$BK$8,"J")/2)</f>
        <v>0</v>
      </c>
      <c r="AF34" s="153"/>
      <c r="AG34" s="152">
        <f>IF(COUNTIF($B$9:$BK$9,"J")&gt;=$BL$9*2,$BL$9,COUNTIF($B$9:$BK$9,"J")/2)</f>
        <v>0</v>
      </c>
      <c r="AH34" s="153"/>
      <c r="AI34" s="145">
        <f>IF(COUNTIF($B$10:$BK$10,"J")&gt;=$BL$10*2,$BL$10,COUNTIF($B$10:$BK$10,"J")/2)</f>
        <v>0</v>
      </c>
      <c r="AJ34" s="145"/>
      <c r="AK34" s="145">
        <f>IF(COUNTIF($B$11:$BK$11,"J")&gt;=$BL$11*2,$BL$11,COUNTIF($B$11:$BK$11,"J")/2)</f>
        <v>0</v>
      </c>
      <c r="AL34" s="145"/>
      <c r="AM34" s="145">
        <f>IF(COUNTIF($B$12:$BK$12,"J")&gt;=$BL$12*2,$BL$12,COUNTIF($B$12:$BK$12,"J")/2)</f>
        <v>0</v>
      </c>
      <c r="AN34" s="145"/>
      <c r="AO34" s="145">
        <f>IF(COUNTIF($B$13:$BK$13,"J")&gt;=$BL$13*2,$BL$13,COUNTIF($B$13:$BK$13,"J")/2)</f>
        <v>0</v>
      </c>
      <c r="AP34" s="145"/>
      <c r="AQ34" s="145">
        <f>IF(COUNTIF($B$14:$BK$14,"J")&gt;=$BL$14*2,$BL$14,COUNTIF($B$14:$BK$14,"J")/2)</f>
        <v>0</v>
      </c>
      <c r="AR34" s="145"/>
      <c r="AS34" s="145">
        <f>IF(COUNTIF($B$15:$BK$15,"J")&gt;=$BL$15*2,$BL$15,COUNTIF($B$15:$BK$15,"J")/2)</f>
        <v>0</v>
      </c>
      <c r="AT34" s="145"/>
      <c r="AU34" s="145">
        <f>IF(COUNTIF($B$16:$BK$16,"J")&gt;=$BL$16*2,$BL$16,COUNTIF($B$16:$BK$16,"J")/2)</f>
        <v>0</v>
      </c>
      <c r="AV34" s="145"/>
      <c r="AW34" s="145">
        <f>IF(COUNTIF($B$17:$BK$17,"J")&gt;=$BL$17*2,$BL$17,COUNTIF($B$17:$BK$17,"J")/2)</f>
        <v>0</v>
      </c>
      <c r="AX34" s="145"/>
    </row>
    <row r="35" spans="2:50" ht="23.25" customHeight="1" x14ac:dyDescent="0.3">
      <c r="B35" s="119" t="s">
        <v>95</v>
      </c>
      <c r="C35" s="154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6"/>
      <c r="V35" s="157"/>
      <c r="W35" s="157"/>
      <c r="X35" s="158"/>
      <c r="Y35" s="158"/>
      <c r="Z35" s="158"/>
      <c r="AA35" s="152">
        <f>IF(COUNTIF($B$6:$BK$6,"K")&gt;=$BL$6*2,$BL$6,COUNTIF($B$6:$BK$6,"K")/2)</f>
        <v>0</v>
      </c>
      <c r="AB35" s="153"/>
      <c r="AC35" s="152">
        <f>IF(COUNTIF($B$7:$BK$7,"K")&gt;=$BL$7*2,$BL$7,COUNTIF($B$7:$BK$7,"K")/2)</f>
        <v>0</v>
      </c>
      <c r="AD35" s="153"/>
      <c r="AE35" s="152">
        <f>IF(COUNTIF($B$8:$BK$8,"K")&gt;=$BL$8*2,$BL$8,COUNTIF($B$8:$BK$8,"K")/2)</f>
        <v>0</v>
      </c>
      <c r="AF35" s="153"/>
      <c r="AG35" s="152">
        <f>IF(COUNTIF($B$9:$BK$9,"K")&gt;=$BL$9*2,$BL$9,COUNTIF($B$9:$BK$9,"K")/2)</f>
        <v>0</v>
      </c>
      <c r="AH35" s="153"/>
      <c r="AI35" s="145">
        <f>IF(COUNTIF($B$10:$BK$10,"K")&gt;=$BL$10*2,$BL$10,COUNTIF($B$10:$BK$10,"K")/2)</f>
        <v>0</v>
      </c>
      <c r="AJ35" s="145"/>
      <c r="AK35" s="145">
        <f>IF(COUNTIF($B$11:$BK$11,"K")&gt;=$BL$11*2,$BL$11,COUNTIF($B$11:$BK$11,"K")/2)</f>
        <v>0</v>
      </c>
      <c r="AL35" s="145"/>
      <c r="AM35" s="145">
        <f>IF(COUNTIF($B$12:$BK$12,"K")&gt;=$BL$12*2,$BL$12,COUNTIF($B$12:$BK$12,"K")/2)</f>
        <v>0</v>
      </c>
      <c r="AN35" s="145"/>
      <c r="AO35" s="145">
        <f>IF(COUNTIF($B$13:$BK$13,"K")&gt;=$BL$13*2,$BL$13,COUNTIF($B$13:$BK$13,"K")/2)</f>
        <v>0</v>
      </c>
      <c r="AP35" s="145"/>
      <c r="AQ35" s="145">
        <f>IF(COUNTIF($B$14:$BK$14,"K")&gt;=$BL$14*2,$BL$14,COUNTIF($B$14:$BK$14,"K")/2)</f>
        <v>0</v>
      </c>
      <c r="AR35" s="145"/>
      <c r="AS35" s="145">
        <f>IF(COUNTIF($B$15:$BK$15,"K")&gt;=$BL$15*2,$BL$15,COUNTIF($B$15:$BK$15,"K")/2)</f>
        <v>0</v>
      </c>
      <c r="AT35" s="145"/>
      <c r="AU35" s="145">
        <f>IF(COUNTIF($B$16:$BK$16,"K")&gt;=$BL$16*2,$BL$16,COUNTIF($B$16:$BK$16,"K")/2)</f>
        <v>0</v>
      </c>
      <c r="AV35" s="145"/>
      <c r="AW35" s="145">
        <f>IF(COUNTIF($B$17:$BK$17,"K")&gt;=$BL$17*2,$BL$17,COUNTIF($B$17:$BK$17,"K")/2)</f>
        <v>0</v>
      </c>
      <c r="AX35" s="145"/>
    </row>
    <row r="36" spans="2:50" ht="23.25" customHeight="1" x14ac:dyDescent="0.3">
      <c r="B36" s="119" t="s">
        <v>96</v>
      </c>
      <c r="C36" s="154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6"/>
      <c r="V36" s="150"/>
      <c r="W36" s="150"/>
      <c r="X36" s="151"/>
      <c r="Y36" s="151"/>
      <c r="Z36" s="151"/>
      <c r="AA36" s="152">
        <f>IF(COUNTIF($B$6:$BK$6,"L")&gt;=$BL$6*2,$BL$6,COUNTIF($B$6:$BK$6,"L")/2)</f>
        <v>0</v>
      </c>
      <c r="AB36" s="153"/>
      <c r="AC36" s="152">
        <f>IF(COUNTIF($B$7:$BK$7,"L")&gt;=$BL$7*2,$BL$7,COUNTIF($B$7:$BK$7,"L")/2)</f>
        <v>0</v>
      </c>
      <c r="AD36" s="153"/>
      <c r="AE36" s="152">
        <f>IF(COUNTIF($B$8:$BK$8,"L")&gt;=$BL$8*2,$BL$8,COUNTIF($B$8:$BK$8,"L")/2)</f>
        <v>0</v>
      </c>
      <c r="AF36" s="153"/>
      <c r="AG36" s="152">
        <f>IF(COUNTIF($B$9:$BK$9,"L")&gt;=$BL$9*2,$BL$9,COUNTIF($B$9:$BK$9,"L")/2)</f>
        <v>0</v>
      </c>
      <c r="AH36" s="153"/>
      <c r="AI36" s="145">
        <f>IF(COUNTIF($B$10:$BK$10,"L")&gt;=$BL$10*2,$BL$10,COUNTIF($B$10:$BK$10,"L")/2)</f>
        <v>0</v>
      </c>
      <c r="AJ36" s="145"/>
      <c r="AK36" s="145">
        <f>IF(COUNTIF($B$11:$BK$11,"L")&gt;=$BL$11*2,$BL$11,COUNTIF($B$11:$BK$11,"L")/2)</f>
        <v>0</v>
      </c>
      <c r="AL36" s="145"/>
      <c r="AM36" s="145">
        <f>IF(COUNTIF($B$12:$BK$12,"L")&gt;=$BL$12*2,$BL$12,COUNTIF($B$12:$BK$12,"L")/2)</f>
        <v>0</v>
      </c>
      <c r="AN36" s="145"/>
      <c r="AO36" s="145">
        <f>IF(COUNTIF($B$13:$BK$13,"L")&gt;=$BL$13*2,$BL$13,COUNTIF($B$13:$BK$13,"L")/2)</f>
        <v>0</v>
      </c>
      <c r="AP36" s="145"/>
      <c r="AQ36" s="145">
        <f>IF(COUNTIF($B$14:$BK$14,"L")&gt;=$BL$14*2,$BL$14,COUNTIF($B$14:$BK$14,"L")/2)</f>
        <v>0</v>
      </c>
      <c r="AR36" s="145"/>
      <c r="AS36" s="145">
        <f>IF(COUNTIF($B$15:$BK$15,"L")&gt;=$BL$15*2,$BL$15,COUNTIF($B$15:$BK$15,"L")/2)</f>
        <v>0</v>
      </c>
      <c r="AT36" s="145"/>
      <c r="AU36" s="145">
        <f>IF(COUNTIF($B$16:$BK$16,"L")&gt;=$BL$16*2,$BL$16,COUNTIF($B$16:$BK$16,"L")/2)</f>
        <v>0</v>
      </c>
      <c r="AV36" s="145"/>
      <c r="AW36" s="145">
        <f>IF(COUNTIF($B$17:$BK$17,"L")&gt;=$BL$17*2,$BL$17,COUNTIF($B$17:$BK$17,"L")/2)</f>
        <v>0</v>
      </c>
      <c r="AX36" s="145"/>
    </row>
    <row r="37" spans="2:50" ht="23.25" customHeight="1" x14ac:dyDescent="0.3">
      <c r="B37" s="119" t="s">
        <v>97</v>
      </c>
      <c r="C37" s="154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155"/>
      <c r="U37" s="156"/>
      <c r="V37" s="150"/>
      <c r="W37" s="150"/>
      <c r="X37" s="151"/>
      <c r="Y37" s="151"/>
      <c r="Z37" s="151"/>
      <c r="AA37" s="152">
        <f>IF(COUNTIF($B$6:$BK$6,"M")&gt;=$BL$6*2,$BL$6,COUNTIF($B$6:$BK$6,"M")/2)</f>
        <v>0</v>
      </c>
      <c r="AB37" s="153"/>
      <c r="AC37" s="152">
        <f>IF(COUNTIF($B$7:$BK$7,"M")&gt;=$BL$7*2,$BL$7,COUNTIF($B$7:$BK$7,"M")/2)</f>
        <v>0</v>
      </c>
      <c r="AD37" s="153"/>
      <c r="AE37" s="152">
        <f>IF(COUNTIF($B$8:$BK$8,"M")&gt;=$BL$8*2,$BL$8,COUNTIF($B$8:$BK$8,"M")/2)</f>
        <v>0</v>
      </c>
      <c r="AF37" s="153"/>
      <c r="AG37" s="152">
        <f>IF(COUNTIF($B$9:$BK$9,"M")&gt;=$BL$9*2,$BL$9,COUNTIF($B$9:$BK$9,"M")/2)</f>
        <v>0</v>
      </c>
      <c r="AH37" s="153"/>
      <c r="AI37" s="145">
        <f>IF(COUNTIF($B$10:$BK$10,"M")&gt;=$BL$10*2,$BL$10,COUNTIF($B$10:$BK$10,"M")/2)</f>
        <v>0</v>
      </c>
      <c r="AJ37" s="145"/>
      <c r="AK37" s="145">
        <f>IF(COUNTIF($B$11:$BK$11,"M")&gt;=$BL$11*2,$BL$11,COUNTIF($B$11:$BK$11,"M")/2)</f>
        <v>0</v>
      </c>
      <c r="AL37" s="145"/>
      <c r="AM37" s="145">
        <f>IF(COUNTIF($B$12:$BK$12,"M")&gt;=$BL$12*2,$BL$12,COUNTIF($B$12:$BK$12,"M")/2)</f>
        <v>0</v>
      </c>
      <c r="AN37" s="145"/>
      <c r="AO37" s="145">
        <f>IF(COUNTIF($B$13:$BK$13,"M")&gt;=$BL$13*2,$BL$13,COUNTIF($B$13:$BK$13,"M")/2)</f>
        <v>0</v>
      </c>
      <c r="AP37" s="145"/>
      <c r="AQ37" s="145">
        <f>IF(COUNTIF($B$14:$BK$14,"M")&gt;=$BL$14*2,$BL$14,COUNTIF($B$14:$BK$14,"M")/2)</f>
        <v>0</v>
      </c>
      <c r="AR37" s="145"/>
      <c r="AS37" s="145">
        <f>IF(COUNTIF($B$15:$BK$15,"M")&gt;=$BL$15*2,$BL$15,COUNTIF($B$15:$BK$15,"M")/2)</f>
        <v>0</v>
      </c>
      <c r="AT37" s="145"/>
      <c r="AU37" s="145">
        <f>IF(COUNTIF($B$16:$BK$16,"M")&gt;=$BL$16*2,$BL$16,COUNTIF($B$16:$BK$16,"M")/2)</f>
        <v>0</v>
      </c>
      <c r="AV37" s="145"/>
      <c r="AW37" s="145">
        <f>IF(COUNTIF($B$17:$BK$17,"M")&gt;=$BL$17*2,$BL$17,COUNTIF($B$17:$BK$17,"M")/2)</f>
        <v>0</v>
      </c>
      <c r="AX37" s="145"/>
    </row>
    <row r="38" spans="2:50" ht="23.25" customHeight="1" x14ac:dyDescent="0.3">
      <c r="B38" s="119" t="s">
        <v>98</v>
      </c>
      <c r="C38" s="154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6"/>
      <c r="V38" s="150"/>
      <c r="W38" s="150"/>
      <c r="X38" s="151"/>
      <c r="Y38" s="151"/>
      <c r="Z38" s="151"/>
      <c r="AA38" s="152">
        <f>IF(COUNTIF($B$6:$BK$6,"N")&gt;=$BL$6*2,$BL$6,COUNTIF($B$6:$BK$6,"N")/2)</f>
        <v>0</v>
      </c>
      <c r="AB38" s="153"/>
      <c r="AC38" s="152">
        <f>IF(COUNTIF($B$7:$BK$7,"N")&gt;=$BL$7*2,$BL$7,COUNTIF($B$7:$BK$7,"N")/2)</f>
        <v>0</v>
      </c>
      <c r="AD38" s="153"/>
      <c r="AE38" s="152">
        <f>IF(COUNTIF($B$8:$BK$8,"N")&gt;=$BL$8*2,$BL$8,COUNTIF($B$8:$BK$8,"N")/2)</f>
        <v>0</v>
      </c>
      <c r="AF38" s="153"/>
      <c r="AG38" s="152">
        <f>IF(COUNTIF($B$9:$BK$9,"N")&gt;=$BL$9*2,$BL$9,COUNTIF($B$9:$BK$9,"N")/2)</f>
        <v>0</v>
      </c>
      <c r="AH38" s="153"/>
      <c r="AI38" s="145">
        <f>IF(COUNTIF($B$10:$BK$10,"N")&gt;=$BL$10*2,$BL$10,COUNTIF($B$10:$BK$10,"N")/2)</f>
        <v>0</v>
      </c>
      <c r="AJ38" s="145"/>
      <c r="AK38" s="145">
        <f>IF(COUNTIF($B$11:$BK$11,"N")&gt;=$BL$11*2,$BL$11,COUNTIF($B$11:$BK$11,"N")/2)</f>
        <v>0</v>
      </c>
      <c r="AL38" s="145"/>
      <c r="AM38" s="145">
        <f>IF(COUNTIF($B$12:$BK$12,"N")&gt;=$BL$12*2,$BL$12,COUNTIF($B$12:$BK$12,"N")/2)</f>
        <v>0</v>
      </c>
      <c r="AN38" s="145"/>
      <c r="AO38" s="145">
        <f>IF(COUNTIF($B$13:$BK$13,"N")&gt;=$BL$13*2,$BL$13,COUNTIF($B$13:$BK$13,"N")/2)</f>
        <v>0</v>
      </c>
      <c r="AP38" s="145"/>
      <c r="AQ38" s="145">
        <f>IF(COUNTIF($B$14:$BK$14,"N")&gt;=$BL$14*2,$BL$14,COUNTIF($B$14:$BK$14,"N")/2)</f>
        <v>0</v>
      </c>
      <c r="AR38" s="145"/>
      <c r="AS38" s="145">
        <f>IF(COUNTIF($B$15:$BK$15,"N")&gt;=$BL$15*2,$BL$15,COUNTIF($B$15:$BK$15,"N")/2)</f>
        <v>0</v>
      </c>
      <c r="AT38" s="145"/>
      <c r="AU38" s="145">
        <f>IF(COUNTIF($B$16:$BK$16,"N")&gt;=$BL$16*2,$BL$16,COUNTIF($B$16:$BK$16,"N")/2)</f>
        <v>0</v>
      </c>
      <c r="AV38" s="145"/>
      <c r="AW38" s="145">
        <f>IF(COUNTIF($B$17:$BK$17,"N")&gt;=$BL$17*2,$BL$17,COUNTIF($B$17:$BK$17,"N")/2)</f>
        <v>0</v>
      </c>
      <c r="AX38" s="145"/>
    </row>
    <row r="39" spans="2:50" ht="23.25" customHeight="1" x14ac:dyDescent="0.3">
      <c r="B39" s="119" t="s">
        <v>99</v>
      </c>
      <c r="C39" s="154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6"/>
      <c r="V39" s="150"/>
      <c r="W39" s="150"/>
      <c r="X39" s="151"/>
      <c r="Y39" s="151"/>
      <c r="Z39" s="151"/>
      <c r="AA39" s="152">
        <f>IF(COUNTIF($B$6:$BK$6,"O")&gt;=$BL$6*2,$BL$6,COUNTIF($B$6:$BK$6,"O")/2)</f>
        <v>0</v>
      </c>
      <c r="AB39" s="153"/>
      <c r="AC39" s="152">
        <f>IF(COUNTIF($B$7:$BK$7,"O")&gt;=$BL$7*2,$BL$7,COUNTIF($B$7:$BK$7,"O")/2)</f>
        <v>0</v>
      </c>
      <c r="AD39" s="153"/>
      <c r="AE39" s="152">
        <f>IF(COUNTIF($B$8:$BK$8,"O")&gt;=$BL$8*2,$BL$8,COUNTIF($B$8:$BK$8,"O")/2)</f>
        <v>0</v>
      </c>
      <c r="AF39" s="153"/>
      <c r="AG39" s="152">
        <f>IF(COUNTIF($B$9:$BK$9,"O")&gt;=$BL$9*2,$BL$9,COUNTIF($B$9:$BK$9,"O")/2)</f>
        <v>0</v>
      </c>
      <c r="AH39" s="153"/>
      <c r="AI39" s="145">
        <f>IF(COUNTIF($B$10:$BK$10,"O")&gt;=$BL$10*2,$BL$10,COUNTIF($B$10:$BK$10,"O")/2)</f>
        <v>0</v>
      </c>
      <c r="AJ39" s="145"/>
      <c r="AK39" s="145">
        <f>IF(COUNTIF($B$11:$BK$11,"O")&gt;=$BL$11*2,$BL$11,COUNTIF($B$11:$BK$11,"O")/2)</f>
        <v>0</v>
      </c>
      <c r="AL39" s="145"/>
      <c r="AM39" s="145">
        <f>IF(COUNTIF($B$12:$BK$12,"O")&gt;=$BL$12*2,$BL$12,COUNTIF($B$12:$BK$12,"O")/2)</f>
        <v>0</v>
      </c>
      <c r="AN39" s="145"/>
      <c r="AO39" s="145">
        <f>IF(COUNTIF($B$13:$BK$13,"O")&gt;=$BL$13*2,$BL$13,COUNTIF($B$13:$BK$13,"O")/2)</f>
        <v>0</v>
      </c>
      <c r="AP39" s="145"/>
      <c r="AQ39" s="145">
        <f>IF(COUNTIF($B$14:$BK$14,"O")&gt;=$BL$14*2,$BL$14,COUNTIF($B$14:$BK$14,"O")/2)</f>
        <v>0</v>
      </c>
      <c r="AR39" s="145"/>
      <c r="AS39" s="145">
        <f>IF(COUNTIF($B$15:$BK$15,"O")&gt;=$BL$15*2,$BL$15,COUNTIF($B$15:$BK$15,"O")/2)</f>
        <v>0</v>
      </c>
      <c r="AT39" s="145"/>
      <c r="AU39" s="145">
        <f>IF(COUNTIF($B$16:$BK$16,"O")&gt;=$BL$16*2,$BL$16,COUNTIF($B$16:$BK$16,"O")/2)</f>
        <v>0</v>
      </c>
      <c r="AV39" s="145"/>
      <c r="AW39" s="145">
        <f>IF(COUNTIF($B$17:$BK$17,"O")&gt;=$BL$17*2,$BL$17,COUNTIF($B$17:$BK$17,"O")/2)</f>
        <v>0</v>
      </c>
      <c r="AX39" s="145"/>
    </row>
    <row r="40" spans="2:50" ht="23.25" customHeight="1" x14ac:dyDescent="0.3">
      <c r="B40" s="119" t="s">
        <v>100</v>
      </c>
      <c r="C40" s="154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6"/>
      <c r="V40" s="150"/>
      <c r="W40" s="150"/>
      <c r="X40" s="151"/>
      <c r="Y40" s="151"/>
      <c r="Z40" s="151"/>
      <c r="AA40" s="152">
        <f>IF(COUNTIF($B$6:$BK$6,"P")&gt;=$BL$6*2,$BL$6,COUNTIF($B$6:$BK$6,"P")/2)</f>
        <v>0</v>
      </c>
      <c r="AB40" s="153"/>
      <c r="AC40" s="152">
        <f>IF(COUNTIF($B$7:$BK$7,"P")&gt;=$BL$7*2,$BL$7,COUNTIF($B$7:$BK$7,"P")/2)</f>
        <v>0</v>
      </c>
      <c r="AD40" s="153"/>
      <c r="AE40" s="152">
        <f>IF(COUNTIF($B$8:$BK$8,"P")&gt;=$BL$8*2,$BL$8,COUNTIF($B$8:$BK$8,"P")/2)</f>
        <v>0</v>
      </c>
      <c r="AF40" s="153"/>
      <c r="AG40" s="152">
        <f>IF(COUNTIF($B$9:$BK$9,"P")&gt;=$BL$9*2,$BL$9,COUNTIF($B$9:$BK$9,"P")/2)</f>
        <v>0</v>
      </c>
      <c r="AH40" s="153"/>
      <c r="AI40" s="145">
        <f>IF(COUNTIF($B$10:$BK$10,"P")&gt;=$BL$10*2,$BL$10,COUNTIF($B$10:$BK$10,"P")/2)</f>
        <v>0</v>
      </c>
      <c r="AJ40" s="145"/>
      <c r="AK40" s="145">
        <f>IF(COUNTIF($B$11:$BK$11,"P")&gt;=$BL$11*2,$BL$11,COUNTIF($B$11:$BK$11,"P")/2)</f>
        <v>0</v>
      </c>
      <c r="AL40" s="145"/>
      <c r="AM40" s="145">
        <f>IF(COUNTIF($B$12:$BK$12,"P")&gt;=$BL$12*2,$BL$12,COUNTIF($B$12:$BK$12,"P")/2)</f>
        <v>0</v>
      </c>
      <c r="AN40" s="145"/>
      <c r="AO40" s="145">
        <f>IF(COUNTIF($B$13:$BK$13,"P")&gt;=$BL$13*2,$BL$13,COUNTIF($B$13:$BK$13,"P")/2)</f>
        <v>0</v>
      </c>
      <c r="AP40" s="145"/>
      <c r="AQ40" s="145">
        <f>IF(COUNTIF($B$14:$BK$14,"P")&gt;=$BL$14*2,$BL$14,COUNTIF($B$14:$BK$14,"P")/2)</f>
        <v>0</v>
      </c>
      <c r="AR40" s="145"/>
      <c r="AS40" s="145">
        <f>IF(COUNTIF($B$15:$BK$15,"P")&gt;=$BL$15*2,$BL$15,COUNTIF($B$15:$BK$15,"P")/2)</f>
        <v>0</v>
      </c>
      <c r="AT40" s="145"/>
      <c r="AU40" s="145">
        <f>IF(COUNTIF($B$16:$BK$16,"P")&gt;=$BL$16*2,$BL$16,COUNTIF($B$16:$BK$16,"P")/2)</f>
        <v>0</v>
      </c>
      <c r="AV40" s="145"/>
      <c r="AW40" s="145">
        <f>IF(COUNTIF($B$17:$BK$17,"P")&gt;=$BL$17*2,$BL$17,COUNTIF($B$17:$BK$17,"P")/2)</f>
        <v>0</v>
      </c>
      <c r="AX40" s="145"/>
    </row>
    <row r="41" spans="2:50" ht="23.25" customHeight="1" x14ac:dyDescent="0.3">
      <c r="B41" s="119" t="s">
        <v>101</v>
      </c>
      <c r="C41" s="154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6"/>
      <c r="V41" s="150"/>
      <c r="W41" s="150"/>
      <c r="X41" s="151"/>
      <c r="Y41" s="151"/>
      <c r="Z41" s="151"/>
      <c r="AA41" s="152">
        <f>IF(COUNTIF($B$6:$BK$6,"Q")&gt;=$BL$6*2,$BL$6,COUNTIF($B$6:$BK$6,"Q")/2)</f>
        <v>0</v>
      </c>
      <c r="AB41" s="153"/>
      <c r="AC41" s="152">
        <f>IF(COUNTIF($B$7:$BK$7,"Q")&gt;=$BL$7*2,$BL$7,COUNTIF($B$7:$BK$7,"Q")/2)</f>
        <v>0</v>
      </c>
      <c r="AD41" s="153"/>
      <c r="AE41" s="152">
        <f>IF(COUNTIF($B$8:$BK$8,"Q")&gt;=$BL$8*2,$BL$8,COUNTIF($B$8:$BK$8,"Q")/2)</f>
        <v>0</v>
      </c>
      <c r="AF41" s="153"/>
      <c r="AG41" s="152">
        <f>IF(COUNTIF($B$9:$BK$9,"Q")&gt;=$BL$9*2,$BL$9,COUNTIF($B$9:$BK$9,"Q")/2)</f>
        <v>0</v>
      </c>
      <c r="AH41" s="153"/>
      <c r="AI41" s="145">
        <f>IF(COUNTIF($B$10:$BK$10,"Q")&gt;=$BL$10*2,$BL$10,COUNTIF($B$10:$BK$10,"Q")/2)</f>
        <v>0</v>
      </c>
      <c r="AJ41" s="145"/>
      <c r="AK41" s="145">
        <f>IF(COUNTIF($B$11:$BK$11,"Q")&gt;=$BL$11*2,$BL$11,COUNTIF($B$11:$BK$11,"Q")/2)</f>
        <v>0</v>
      </c>
      <c r="AL41" s="145"/>
      <c r="AM41" s="145">
        <f>IF(COUNTIF($B$12:$BK$12,"Q")&gt;=$BL$12*2,$BL$12,COUNTIF($B$12:$BK$12,"Q")/2)</f>
        <v>0</v>
      </c>
      <c r="AN41" s="145"/>
      <c r="AO41" s="145">
        <f>IF(COUNTIF($B$13:$BK$13,"Q")&gt;=$BL$13*2,$BL$13,COUNTIF($B$13:$BK$13,"Q")/2)</f>
        <v>0</v>
      </c>
      <c r="AP41" s="145"/>
      <c r="AQ41" s="145">
        <f>IF(COUNTIF($B$14:$BK$14,"Q")&gt;=$BL$14*2,$BL$14,COUNTIF($B$14:$BK$14,"Q")/2)</f>
        <v>0</v>
      </c>
      <c r="AR41" s="145"/>
      <c r="AS41" s="145">
        <f>IF(COUNTIF($B$15:$BK$15,"Q")&gt;=$BL$15*2,$BL$15,COUNTIF($B$15:$BK$15,"Q")/2)</f>
        <v>0</v>
      </c>
      <c r="AT41" s="145"/>
      <c r="AU41" s="145">
        <f>IF(COUNTIF($B$16:$BK$16,"Q")&gt;=$BL$16*2,$BL$16,COUNTIF($B$16:$BK$16,"Q")/2)</f>
        <v>0</v>
      </c>
      <c r="AV41" s="145"/>
      <c r="AW41" s="145">
        <f>IF(COUNTIF($B$17:$BK$17,"Q")&gt;=$BL$17*2,$BL$17,COUNTIF($B$17:$BK$17,"Q")/2)</f>
        <v>0</v>
      </c>
      <c r="AX41" s="145"/>
    </row>
    <row r="42" spans="2:50" ht="23.25" customHeight="1" x14ac:dyDescent="0.3">
      <c r="B42" s="119" t="s">
        <v>102</v>
      </c>
      <c r="C42" s="154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6"/>
      <c r="V42" s="150"/>
      <c r="W42" s="150"/>
      <c r="X42" s="151"/>
      <c r="Y42" s="151"/>
      <c r="Z42" s="151"/>
      <c r="AA42" s="152">
        <f>IF(COUNTIF($B$6:$BK$6,"R")&gt;=$BL$6*2,$BL$6,COUNTIF($B$6:$BK$6,"R")/2)</f>
        <v>0</v>
      </c>
      <c r="AB42" s="153"/>
      <c r="AC42" s="152">
        <f>IF(COUNTIF($B$7:$BK$7,"R")&gt;=$BL$7*2,$BL$7,COUNTIF($B$7:$BK$7,"R")/2)</f>
        <v>0</v>
      </c>
      <c r="AD42" s="153"/>
      <c r="AE42" s="152">
        <f>IF(COUNTIF($B$8:$BK$8,"R")&gt;=$BL$8*2,$BL$8,COUNTIF($B$8:$BK$8,"R")/2)</f>
        <v>0</v>
      </c>
      <c r="AF42" s="153"/>
      <c r="AG42" s="152">
        <f>IF(COUNTIF($B$9:$BK$9,"R")&gt;=$BL$9*2,$BL$9,COUNTIF($B$9:$BK$9,"R")/2)</f>
        <v>0</v>
      </c>
      <c r="AH42" s="153"/>
      <c r="AI42" s="145">
        <f>IF(COUNTIF($B$10:$BK$10,"R")&gt;=$BL$10*2,$BL$10,COUNTIF($B$10:$BK$10,"R")/2)</f>
        <v>0</v>
      </c>
      <c r="AJ42" s="145"/>
      <c r="AK42" s="145">
        <f>IF(COUNTIF($B$11:$BK$11,"R")&gt;=$BL$11*2,$BL$11,COUNTIF($B$11:$BK$11,"R")/2)</f>
        <v>0</v>
      </c>
      <c r="AL42" s="145"/>
      <c r="AM42" s="145">
        <f>IF(COUNTIF($B$12:$BK$12,"R")&gt;=$BL$12*2,$BL$12,COUNTIF($B$12:$BK$12,"R")/2)</f>
        <v>0</v>
      </c>
      <c r="AN42" s="145"/>
      <c r="AO42" s="145">
        <f>IF(COUNTIF($B$13:$BK$13,"R")&gt;=$BL$13*2,$BL$13,COUNTIF($B$13:$BK$13,"R")/2)</f>
        <v>0</v>
      </c>
      <c r="AP42" s="145"/>
      <c r="AQ42" s="145">
        <f>IF(COUNTIF($B$14:$BK$14,"R")&gt;=$BL$14*2,$BL$14,COUNTIF($B$14:$BK$14,"R")/2)</f>
        <v>0</v>
      </c>
      <c r="AR42" s="145"/>
      <c r="AS42" s="145">
        <f>IF(COUNTIF($B$15:$BK$15,"R")&gt;=$BL$15*2,$BL$15,COUNTIF($B$15:$BK$15,"R")/2)</f>
        <v>0</v>
      </c>
      <c r="AT42" s="145"/>
      <c r="AU42" s="145">
        <f>IF(COUNTIF($B$16:$BK$16,"R")&gt;=$BL$16*2,$BL$16,COUNTIF($B$16:$BK$16,"R")/2)</f>
        <v>0</v>
      </c>
      <c r="AV42" s="145"/>
      <c r="AW42" s="145">
        <f>IF(COUNTIF($B$17:$BK$17,"R")&gt;=$BL$17*2,$BL$17,COUNTIF($B$17:$BK$17,"R")/2)</f>
        <v>0</v>
      </c>
      <c r="AX42" s="145"/>
    </row>
    <row r="43" spans="2:50" ht="23.25" customHeight="1" x14ac:dyDescent="0.3">
      <c r="B43" s="119" t="s">
        <v>103</v>
      </c>
      <c r="C43" s="154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6"/>
      <c r="V43" s="150"/>
      <c r="W43" s="150"/>
      <c r="X43" s="151"/>
      <c r="Y43" s="151"/>
      <c r="Z43" s="151"/>
      <c r="AA43" s="152">
        <f>IF(COUNTIF($B$6:$BK$6,"S")&gt;=$BL$6*2,$BL$6,COUNTIF($B$6:$BK$6,"S")/2)</f>
        <v>0</v>
      </c>
      <c r="AB43" s="153"/>
      <c r="AC43" s="152">
        <f>IF(COUNTIF($B$7:$BK$7,"S")&gt;=$BL$7*2,$BL$7,COUNTIF($B$7:$BK$7,"S")/2)</f>
        <v>0</v>
      </c>
      <c r="AD43" s="153"/>
      <c r="AE43" s="152">
        <f>IF(COUNTIF($B$8:$BK$8,"S")&gt;=$BL$8*2,$BL$8,COUNTIF($B$8:$BK$8,"S")/2)</f>
        <v>0</v>
      </c>
      <c r="AF43" s="153"/>
      <c r="AG43" s="152">
        <f>IF(COUNTIF($B$9:$BK$9,"S")&gt;=$BL$9*2,$BL$9,COUNTIF($B$9:$BK$9,"S")/2)</f>
        <v>0</v>
      </c>
      <c r="AH43" s="153"/>
      <c r="AI43" s="145">
        <f>IF(COUNTIF($B$10:$BK$10,"S")&gt;=$BL$10*2,$BL$10,COUNTIF($B$10:$BK$10,"S")/2)</f>
        <v>0</v>
      </c>
      <c r="AJ43" s="145"/>
      <c r="AK43" s="145">
        <f>IF(COUNTIF($B$11:$BK$11,"S")&gt;=$BL$11*2,$BL$11,COUNTIF($B$11:$BK$11,"S")/2)</f>
        <v>0</v>
      </c>
      <c r="AL43" s="145"/>
      <c r="AM43" s="145">
        <f>IF(COUNTIF($B$12:$BK$12,"S")&gt;=$BL$12*2,$BL$12,COUNTIF($B$12:$BK$12,"S")/2)</f>
        <v>0</v>
      </c>
      <c r="AN43" s="145"/>
      <c r="AO43" s="145">
        <f>IF(COUNTIF($B$13:$BK$13,"S")&gt;=$BL$13*2,$BL$13,COUNTIF($B$13:$BK$13,"S")/2)</f>
        <v>0</v>
      </c>
      <c r="AP43" s="145"/>
      <c r="AQ43" s="145">
        <f>IF(COUNTIF($B$14:$BK$14,"S")&gt;=$BL$14*2,$BL$14,COUNTIF($B$14:$BK$14,"S")/2)</f>
        <v>0</v>
      </c>
      <c r="AR43" s="145"/>
      <c r="AS43" s="145">
        <f>IF(COUNTIF($B$15:$BK$15,"S")&gt;=$BL$15*2,$BL$15,COUNTIF($B$15:$BK$15,"S")/2)</f>
        <v>0</v>
      </c>
      <c r="AT43" s="145"/>
      <c r="AU43" s="145">
        <f>IF(COUNTIF($B$16:$BK$16,"S")&gt;=$BL$16*2,$BL$16,COUNTIF($B$16:$BK$16,"S")/2)</f>
        <v>0</v>
      </c>
      <c r="AV43" s="145"/>
      <c r="AW43" s="145">
        <f>IF(COUNTIF($B$17:$BK$17,"S")&gt;=$BL$17*2,$BL$17,COUNTIF($B$17:$BK$17,"S")/2)</f>
        <v>0</v>
      </c>
      <c r="AX43" s="145"/>
    </row>
    <row r="44" spans="2:50" ht="23.25" customHeight="1" x14ac:dyDescent="0.3">
      <c r="B44" s="119" t="s">
        <v>104</v>
      </c>
      <c r="C44" s="154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6"/>
      <c r="V44" s="150"/>
      <c r="W44" s="150"/>
      <c r="X44" s="151"/>
      <c r="Y44" s="151"/>
      <c r="Z44" s="151"/>
      <c r="AA44" s="152">
        <f>IF(COUNTIF($B$6:$BK$6,"T")&gt;=$BL$6*2,$BL$6,COUNTIF($B$6:$BK$6,"T")/2)</f>
        <v>0</v>
      </c>
      <c r="AB44" s="153"/>
      <c r="AC44" s="152">
        <f>IF(COUNTIF($B$7:$BK$7,"T")&gt;=$BL$7*2,$BL$7,COUNTIF($B$7:$BK$7,"T")/2)</f>
        <v>0</v>
      </c>
      <c r="AD44" s="153"/>
      <c r="AE44" s="152">
        <f>IF(COUNTIF($B$8:$BK$8,"T")&gt;=$BL$8*2,$BL$8,COUNTIF($B$8:$BK$8,"T")/2)</f>
        <v>0</v>
      </c>
      <c r="AF44" s="153"/>
      <c r="AG44" s="152">
        <f>IF(COUNTIF($B$9:$BK$9,"T")&gt;=$BL$9*2,$BL$9,COUNTIF($B$9:$BK$9,"T")/2)</f>
        <v>0</v>
      </c>
      <c r="AH44" s="153"/>
      <c r="AI44" s="145">
        <f>IF(COUNTIF($B$10:$BK$10,"T")&gt;=$BL$10*2,$BL$10,COUNTIF($B$10:$BK$10,"T")/2)</f>
        <v>0</v>
      </c>
      <c r="AJ44" s="145"/>
      <c r="AK44" s="145">
        <f>IF(COUNTIF($B$11:$BK$11,"T")&gt;=$BL$11*2,$BL$11,COUNTIF($B$11:$BK$11,"T")/2)</f>
        <v>0</v>
      </c>
      <c r="AL44" s="145"/>
      <c r="AM44" s="145">
        <f>IF(COUNTIF($B$12:$BK$12,"T")&gt;=$BL$12*2,$BL$12,COUNTIF($B$12:$BK$12,"T")/2)</f>
        <v>0</v>
      </c>
      <c r="AN44" s="145"/>
      <c r="AO44" s="145">
        <f>IF(COUNTIF($B$13:$BK$13,"T")&gt;=$BL$13*2,$BL$13,COUNTIF($B$13:$BK$13,"T")/2)</f>
        <v>0</v>
      </c>
      <c r="AP44" s="145"/>
      <c r="AQ44" s="145">
        <f>IF(COUNTIF($B$14:$BK$14,"T")&gt;=$BL$14*2,$BL$14,COUNTIF($B$14:$BK$14,"T")/2)</f>
        <v>0</v>
      </c>
      <c r="AR44" s="145"/>
      <c r="AS44" s="145">
        <f>IF(COUNTIF($B$15:$BK$15,"T")&gt;=$BL$15*2,$BL$15,COUNTIF($B$15:$BK$15,"T")/2)</f>
        <v>0</v>
      </c>
      <c r="AT44" s="145"/>
      <c r="AU44" s="145">
        <f>IF(COUNTIF($B$16:$BK$16,"T")&gt;=$BL$16*2,$BL$16,COUNTIF($B$16:$BK$16,"T")/2)</f>
        <v>0</v>
      </c>
      <c r="AV44" s="145"/>
      <c r="AW44" s="145">
        <f>IF(COUNTIF($B$17:$BK$17,"T")&gt;=$BL$17*2,$BL$17,COUNTIF($B$17:$BK$17,"T")/2)</f>
        <v>0</v>
      </c>
      <c r="AX44" s="145"/>
    </row>
    <row r="45" spans="2:50" ht="23.25" customHeight="1" x14ac:dyDescent="0.3">
      <c r="B45" s="119" t="s">
        <v>105</v>
      </c>
      <c r="C45" s="154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6"/>
      <c r="V45" s="150"/>
      <c r="W45" s="150"/>
      <c r="X45" s="151"/>
      <c r="Y45" s="151"/>
      <c r="Z45" s="151"/>
      <c r="AA45" s="152">
        <f>IF(COUNTIF($B$6:$BK$6,"U")&gt;=$BL$6*2,$BL$6,COUNTIF($B$6:$BK$6,"U")/2)</f>
        <v>0</v>
      </c>
      <c r="AB45" s="153"/>
      <c r="AC45" s="152">
        <f>IF(COUNTIF($B$7:$BK$7,"U")&gt;=$BL$7*2,$BL$7,COUNTIF($B$7:$BK$7,"U")/2)</f>
        <v>0</v>
      </c>
      <c r="AD45" s="153"/>
      <c r="AE45" s="152">
        <f>IF(COUNTIF($B$8:$BK$8,"U")&gt;=$BL$8*2,$BL$8,COUNTIF($B$8:$BK$8,"U")/2)</f>
        <v>0</v>
      </c>
      <c r="AF45" s="153"/>
      <c r="AG45" s="152">
        <f>IF(COUNTIF($B$9:$BK$9,"U")&gt;=$BL$9*2,$BL$9,COUNTIF($B$9:$BK$9,"U")/2)</f>
        <v>0</v>
      </c>
      <c r="AH45" s="153"/>
      <c r="AI45" s="145">
        <f>IF(COUNTIF($B$10:$BK$10,"U")&gt;=$BL$10*2,$BL$10,COUNTIF($B$10:$BK$10,"U")/2)</f>
        <v>0</v>
      </c>
      <c r="AJ45" s="145"/>
      <c r="AK45" s="145">
        <f>IF(COUNTIF($B$11:$BK$11,"U")&gt;=$BL$11*2,$BL$11,COUNTIF($B$11:$BK$11,"U")/2)</f>
        <v>0</v>
      </c>
      <c r="AL45" s="145"/>
      <c r="AM45" s="145">
        <f>IF(COUNTIF($B$12:$BK$12,"U")&gt;=$BL$12*2,$BL$12,COUNTIF($B$12:$BK$12,"U")/2)</f>
        <v>0</v>
      </c>
      <c r="AN45" s="145"/>
      <c r="AO45" s="145">
        <f>IF(COUNTIF($B$13:$BK$13,"U")&gt;=$BL$13*2,$BL$13,COUNTIF($B$13:$BK$13,"U")/2)</f>
        <v>0</v>
      </c>
      <c r="AP45" s="145"/>
      <c r="AQ45" s="145">
        <f>IF(COUNTIF($B$14:$BK$14,"U")&gt;=$BL$14*2,$BL$14,COUNTIF($B$14:$BK$14,"U")/2)</f>
        <v>0</v>
      </c>
      <c r="AR45" s="145"/>
      <c r="AS45" s="145">
        <f>IF(COUNTIF($B$15:$BK$15,"U")&gt;=$BL$15*2,$BL$15,COUNTIF($B$15:$BK$15,"U")/2)</f>
        <v>0</v>
      </c>
      <c r="AT45" s="145"/>
      <c r="AU45" s="145">
        <f>IF(COUNTIF($B$16:$BK$16,"U")&gt;=$BL$16*2,$BL$16,COUNTIF($B$16:$BK$16,"U")/2)</f>
        <v>0</v>
      </c>
      <c r="AV45" s="145"/>
      <c r="AW45" s="145">
        <f>IF(COUNTIF($B$17:$BK$17,"U")&gt;=$BL$17*2,$BL$17,COUNTIF($B$17:$BK$17,"U")/2)</f>
        <v>0</v>
      </c>
      <c r="AX45" s="145"/>
    </row>
    <row r="46" spans="2:50" ht="23.25" customHeight="1" x14ac:dyDescent="0.3">
      <c r="B46" s="119" t="s">
        <v>106</v>
      </c>
      <c r="C46" s="154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6"/>
      <c r="V46" s="150"/>
      <c r="W46" s="150"/>
      <c r="X46" s="151"/>
      <c r="Y46" s="151"/>
      <c r="Z46" s="151"/>
      <c r="AA46" s="152">
        <f>IF(COUNTIF($B$6:$BK$6,"V")&gt;=$BL$6*2,$BL$6,COUNTIF($B$6:$BK$6,"V")/2)</f>
        <v>0</v>
      </c>
      <c r="AB46" s="153"/>
      <c r="AC46" s="152">
        <f>IF(COUNTIF($B$7:$BK$7,"V")&gt;=$BL$7*2,$BL$7,COUNTIF($B$7:$BK$7,"V")/2)</f>
        <v>0</v>
      </c>
      <c r="AD46" s="153"/>
      <c r="AE46" s="152">
        <f>IF(COUNTIF($B$8:$BK$8,"V")&gt;=$BL$8*2,$BL$8,COUNTIF($B$8:$BK$8,"V")/2)</f>
        <v>0</v>
      </c>
      <c r="AF46" s="153"/>
      <c r="AG46" s="152">
        <f>IF(COUNTIF($B$9:$BK$9,"V")&gt;=$BL$9*2,$BL$9,COUNTIF($B$9:$BK$9,"V")/2)</f>
        <v>0</v>
      </c>
      <c r="AH46" s="153"/>
      <c r="AI46" s="145">
        <f>IF(COUNTIF($B$10:$BK$10,"V")&gt;=$BL$10*2,$BL$10,COUNTIF($B$10:$BK$10,"V")/2)</f>
        <v>0</v>
      </c>
      <c r="AJ46" s="145"/>
      <c r="AK46" s="145">
        <f>IF(COUNTIF($B$11:$BK$11,"V")&gt;=$BL$11*2,$BL$11,COUNTIF($B$11:$BK$11,"V")/2)</f>
        <v>0</v>
      </c>
      <c r="AL46" s="145"/>
      <c r="AM46" s="145">
        <f>IF(COUNTIF($B$12:$BK$12,"V")&gt;=$BL$12*2,$BL$12,COUNTIF($B$12:$BK$12,"V")/2)</f>
        <v>0</v>
      </c>
      <c r="AN46" s="145"/>
      <c r="AO46" s="145">
        <f>IF(COUNTIF($B$13:$BK$13,"V")&gt;=$BL$13*2,$BL$13,COUNTIF($B$13:$BK$13,"V")/2)</f>
        <v>0</v>
      </c>
      <c r="AP46" s="145"/>
      <c r="AQ46" s="145">
        <f>IF(COUNTIF($B$14:$BK$14,"V")&gt;=$BL$14*2,$BL$14,COUNTIF($B$14:$BK$14,"V")/2)</f>
        <v>0</v>
      </c>
      <c r="AR46" s="145"/>
      <c r="AS46" s="145">
        <f>IF(COUNTIF($B$15:$BK$15,"V")&gt;=$BL$15*2,$BL$15,COUNTIF($B$15:$BK$15,"V")/2)</f>
        <v>0</v>
      </c>
      <c r="AT46" s="145"/>
      <c r="AU46" s="145">
        <f>IF(COUNTIF($B$16:$BK$16,"V")&gt;=$BL$16*2,$BL$16,COUNTIF($B$16:$BK$16,"V")/2)</f>
        <v>0</v>
      </c>
      <c r="AV46" s="145"/>
      <c r="AW46" s="145">
        <f>IF(COUNTIF($B$17:$BK$17,"V")&gt;=$BL$17*2,$BL$17,COUNTIF($B$17:$BK$17,"V")/2)</f>
        <v>0</v>
      </c>
      <c r="AX46" s="145"/>
    </row>
    <row r="47" spans="2:50" ht="23.25" customHeight="1" x14ac:dyDescent="0.3">
      <c r="B47" s="119" t="s">
        <v>107</v>
      </c>
      <c r="C47" s="154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6"/>
      <c r="V47" s="150"/>
      <c r="W47" s="150"/>
      <c r="X47" s="151"/>
      <c r="Y47" s="151"/>
      <c r="Z47" s="151"/>
      <c r="AA47" s="152">
        <f>IF(COUNTIF($B$6:$BK$6,"W")&gt;=$BL$6*2,$BL$6,COUNTIF($B$6:$BK$6,"W")/2)</f>
        <v>0</v>
      </c>
      <c r="AB47" s="153"/>
      <c r="AC47" s="152">
        <f>IF(COUNTIF($B$7:$BK$7,"W")&gt;=$BL$7*2,$BL$7,COUNTIF($B$7:$BK$7,"W")/2)</f>
        <v>0</v>
      </c>
      <c r="AD47" s="153"/>
      <c r="AE47" s="152">
        <f>IF(COUNTIF($B$8:$BK$8,"W")&gt;=$BL$8*2,$BL$8,COUNTIF($B$8:$BK$8,"W")/2)</f>
        <v>0</v>
      </c>
      <c r="AF47" s="153"/>
      <c r="AG47" s="152">
        <f>IF(COUNTIF($B$9:$BK$9,"W")&gt;=$BL$9*2,$BL$9,COUNTIF($B$9:$BK$9,"W")/2)</f>
        <v>0</v>
      </c>
      <c r="AH47" s="153"/>
      <c r="AI47" s="145">
        <f>IF(COUNTIF($B$10:$BK$10,"W")&gt;=$BL$10*2,$BL$10,COUNTIF($B$10:$BK$10,"W")/2)</f>
        <v>0</v>
      </c>
      <c r="AJ47" s="145"/>
      <c r="AK47" s="145">
        <f>IF(COUNTIF($B$11:$BK$11,"W")&gt;=$BL$11*2,$BL$11,COUNTIF($B$11:$BK$11,"W")/2)</f>
        <v>0</v>
      </c>
      <c r="AL47" s="145"/>
      <c r="AM47" s="145">
        <f>IF(COUNTIF($B$12:$BK$12,"W")&gt;=$BL$12*2,$BL$12,COUNTIF($B$12:$BK$12,"W")/2)</f>
        <v>0</v>
      </c>
      <c r="AN47" s="145"/>
      <c r="AO47" s="145">
        <f>IF(COUNTIF($B$13:$BK$13,"W")&gt;=$BL$13*2,$BL$13,COUNTIF($B$13:$BK$13,"W")/2)</f>
        <v>0</v>
      </c>
      <c r="AP47" s="145"/>
      <c r="AQ47" s="145">
        <f>IF(COUNTIF($B$14:$BK$14,"W")&gt;=$BL$14*2,$BL$14,COUNTIF($B$14:$BK$14,"W")/2)</f>
        <v>0</v>
      </c>
      <c r="AR47" s="145"/>
      <c r="AS47" s="145">
        <f>IF(COUNTIF($B$15:$BK$15,"W")&gt;=$BL$15*2,$BL$15,COUNTIF($B$15:$BK$15,"W")/2)</f>
        <v>0</v>
      </c>
      <c r="AT47" s="145"/>
      <c r="AU47" s="145">
        <f>IF(COUNTIF($B$16:$BK$16,"W")&gt;=$BL$16*2,$BL$16,COUNTIF($B$16:$BK$16,"W")/2)</f>
        <v>0</v>
      </c>
      <c r="AV47" s="145"/>
      <c r="AW47" s="145">
        <f>IF(COUNTIF($B$17:$BK$17,"W")&gt;=$BL$17*2,$BL$17,COUNTIF($B$17:$BK$17,"W")/2)</f>
        <v>0</v>
      </c>
      <c r="AX47" s="145"/>
    </row>
    <row r="48" spans="2:50" ht="23.25" customHeight="1" x14ac:dyDescent="0.3">
      <c r="B48" s="119" t="s">
        <v>108</v>
      </c>
      <c r="C48" s="154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6"/>
      <c r="V48" s="150"/>
      <c r="W48" s="150"/>
      <c r="X48" s="151"/>
      <c r="Y48" s="151"/>
      <c r="Z48" s="151"/>
      <c r="AA48" s="152">
        <f>IF(COUNTIF($B$6:$BK$6,"X")&gt;=$BL$6*2,$BL$6,COUNTIF($B$6:$BK$6,"X")/2)</f>
        <v>0</v>
      </c>
      <c r="AB48" s="153"/>
      <c r="AC48" s="152">
        <f>IF(COUNTIF($B$7:$BK$7,"X")&gt;=$BL$7*2,$BL$7,COUNTIF($B$7:$BK$7,"X")/2)</f>
        <v>0</v>
      </c>
      <c r="AD48" s="153"/>
      <c r="AE48" s="152">
        <f>IF(COUNTIF($B$8:$BK$8,"X")&gt;=$BL$8*2,$BL$8,COUNTIF($B$8:$BK$8,"X")/2)</f>
        <v>0</v>
      </c>
      <c r="AF48" s="153"/>
      <c r="AG48" s="152">
        <f>IF(COUNTIF($B$9:$BK$9,"X")&gt;=$BL$9*2,$BL$9,COUNTIF($B$9:$BK$9,"X")/2)</f>
        <v>0</v>
      </c>
      <c r="AH48" s="153"/>
      <c r="AI48" s="145">
        <f>IF(COUNTIF($B$10:$BK$10,"X")&gt;=$BL$10*2,$BL$10,COUNTIF($B$10:$BK$10,"X")/2)</f>
        <v>0</v>
      </c>
      <c r="AJ48" s="145"/>
      <c r="AK48" s="145">
        <f>IF(COUNTIF($B$11:$BK$11,"X")&gt;=$BL$11*2,$BL$11,COUNTIF($B$11:$BK$11,"X")/2)</f>
        <v>0</v>
      </c>
      <c r="AL48" s="145"/>
      <c r="AM48" s="145">
        <f>IF(COUNTIF($B$12:$BK$12,"X")&gt;=$BL$12*2,$BL$12,COUNTIF($B$12:$BK$12,"X")/2)</f>
        <v>0</v>
      </c>
      <c r="AN48" s="145"/>
      <c r="AO48" s="145">
        <f>IF(COUNTIF($B$13:$BK$13,"X")&gt;=$BL$13*2,$BL$13,COUNTIF($B$13:$BK$13,"X")/2)</f>
        <v>0</v>
      </c>
      <c r="AP48" s="145"/>
      <c r="AQ48" s="145">
        <f>IF(COUNTIF($B$14:$BK$14,"X")&gt;=$BL$14*2,$BL$14,COUNTIF($B$14:$BK$14,"X")/2)</f>
        <v>0</v>
      </c>
      <c r="AR48" s="145"/>
      <c r="AS48" s="145">
        <f>IF(COUNTIF($B$15:$BK$15,"X")&gt;=$BL$15*2,$BL$15,COUNTIF($B$15:$BK$15,"X")/2)</f>
        <v>0</v>
      </c>
      <c r="AT48" s="145"/>
      <c r="AU48" s="145">
        <f>IF(COUNTIF($B$16:$BK$16,"X")&gt;=$BL$16*2,$BL$16,COUNTIF($B$16:$BK$16,"X")/2)</f>
        <v>0</v>
      </c>
      <c r="AV48" s="145"/>
      <c r="AW48" s="145">
        <f>IF(COUNTIF($B$17:$BK$17,"X")&gt;=$BL$17*2,$BL$17,COUNTIF($B$17:$BK$17,"X")/2)</f>
        <v>0</v>
      </c>
      <c r="AX48" s="145"/>
    </row>
    <row r="49" spans="2:54" ht="23.25" customHeight="1" x14ac:dyDescent="0.3">
      <c r="B49" s="119" t="s">
        <v>109</v>
      </c>
      <c r="C49" s="154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6"/>
      <c r="V49" s="150"/>
      <c r="W49" s="150"/>
      <c r="X49" s="151"/>
      <c r="Y49" s="151"/>
      <c r="Z49" s="151"/>
      <c r="AA49" s="152">
        <f>IF(COUNTIF($B$6:$BK$6,"Y")&gt;=$BL$6*2,$BL$6,COUNTIF($B$6:$BK$6,"Y")/2)</f>
        <v>0</v>
      </c>
      <c r="AB49" s="153"/>
      <c r="AC49" s="152">
        <f>IF(COUNTIF($B$7:$BK$7,"Y")&gt;=$BL$7*2,$BL$7,COUNTIF($B$7:$BK$7,"Y")/2)</f>
        <v>0</v>
      </c>
      <c r="AD49" s="153"/>
      <c r="AE49" s="152">
        <f>IF(COUNTIF($B$8:$BK$8,"Y")&gt;=$BL$8*2,$BL$8,COUNTIF($B$8:$BK$8,"Y")/2)</f>
        <v>0</v>
      </c>
      <c r="AF49" s="153"/>
      <c r="AG49" s="152">
        <f>IF(COUNTIF($B$9:$BK$9,"Y")&gt;=$BL$9*2,$BL$9,COUNTIF($B$9:$BK$9,"Y")/2)</f>
        <v>0</v>
      </c>
      <c r="AH49" s="153"/>
      <c r="AI49" s="145">
        <f>IF(COUNTIF($B$10:$BK$10,"Y")&gt;=$BL$10*2,$BL$10,COUNTIF($B$10:$BK$10,"Y")/2)</f>
        <v>0</v>
      </c>
      <c r="AJ49" s="145"/>
      <c r="AK49" s="145">
        <f>IF(COUNTIF($B$11:$BK$11,"Y")&gt;=$BL$11*2,$BL$11,COUNTIF($B$11:$BK$11,"Y")/2)</f>
        <v>0</v>
      </c>
      <c r="AL49" s="145"/>
      <c r="AM49" s="145">
        <f>IF(COUNTIF($B$12:$BK$12,"Y")&gt;=$BL$12*2,$BL$12,COUNTIF($B$12:$BK$12,"Y")/2)</f>
        <v>0</v>
      </c>
      <c r="AN49" s="145"/>
      <c r="AO49" s="145">
        <f>IF(COUNTIF($B$13:$BK$13,"Y")&gt;=$BL$13*2,$BL$13,COUNTIF($B$13:$BK$13,"Y")/2)</f>
        <v>0</v>
      </c>
      <c r="AP49" s="145"/>
      <c r="AQ49" s="145">
        <f>IF(COUNTIF($B$14:$BK$14,"Y")&gt;=$BL$14*2,$BL$14,COUNTIF($B$14:$BK$14,"Y")/2)</f>
        <v>0</v>
      </c>
      <c r="AR49" s="145"/>
      <c r="AS49" s="145">
        <f>IF(COUNTIF($B$15:$BK$15,"Y")&gt;=$BL$15*2,$BL$15,COUNTIF($B$15:$BK$15,"Y")/2)</f>
        <v>0</v>
      </c>
      <c r="AT49" s="145"/>
      <c r="AU49" s="145">
        <f>IF(COUNTIF($B$16:$BK$16,"Y")&gt;=$BL$16*2,$BL$16,COUNTIF($B$16:$BK$16,"Y")/2)</f>
        <v>0</v>
      </c>
      <c r="AV49" s="145"/>
      <c r="AW49" s="145">
        <f>IF(COUNTIF($B$17:$BK$17,"Y")&gt;=$BL$17*2,$BL$17,COUNTIF($B$17:$BK$17,"Y")/2)</f>
        <v>0</v>
      </c>
      <c r="AX49" s="145"/>
    </row>
    <row r="50" spans="2:54" ht="23.25" customHeight="1" thickBot="1" x14ac:dyDescent="0.35">
      <c r="B50" s="120" t="s">
        <v>110</v>
      </c>
      <c r="C50" s="147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9"/>
      <c r="V50" s="150"/>
      <c r="W50" s="150"/>
      <c r="X50" s="151"/>
      <c r="Y50" s="151"/>
      <c r="Z50" s="151"/>
      <c r="AA50" s="152">
        <f>IF(COUNTIF($B$6:$BK$6,"Z")&gt;=$BL$6*2,$BL$6,COUNTIF($B$6:$BK$6,"Z")/2)</f>
        <v>0</v>
      </c>
      <c r="AB50" s="153"/>
      <c r="AC50" s="152">
        <f>IF(COUNTIF($B$7:$BK$7,"Z")&gt;=$BL$7*2,$BL$7,COUNTIF($B$7:$BK$7,"Z")/2)</f>
        <v>0</v>
      </c>
      <c r="AD50" s="153"/>
      <c r="AE50" s="152">
        <f>IF(COUNTIF($B$8:$BK$8,"Z")&gt;=$BL$8*2,$BL$8,COUNTIF($B$8:$BK$8,"Z")/2)</f>
        <v>0</v>
      </c>
      <c r="AF50" s="153"/>
      <c r="AG50" s="152">
        <f>IF(COUNTIF($B$9:$BK$9,"Z")&gt;=$BL$9*2,$BL$9,COUNTIF($B$9:$BK$9,"Z")/2)</f>
        <v>0</v>
      </c>
      <c r="AH50" s="153"/>
      <c r="AI50" s="145">
        <f>IF(COUNTIF($B$10:$BK$10,"Z")&gt;=$BL$10*2,$BL$10,COUNTIF($B$10:$BK$10,"Z")/2)</f>
        <v>0</v>
      </c>
      <c r="AJ50" s="145"/>
      <c r="AK50" s="145">
        <f>IF(COUNTIF($B$11:$BK$11,"Z")&gt;=$BL$11*2,$BL$11,COUNTIF($B$11:$BK$11,"Z")/2)</f>
        <v>0</v>
      </c>
      <c r="AL50" s="145"/>
      <c r="AM50" s="145">
        <f>IF(COUNTIF($B$12:$BK$12,"Z")&gt;=$BL$12*2,$BL$12,COUNTIF($B$12:$BK$12,"Z")/2)</f>
        <v>0</v>
      </c>
      <c r="AN50" s="145"/>
      <c r="AO50" s="145">
        <f>IF(COUNTIF($B$13:$BK$13,"Z")&gt;=$BL$13*2,$BL$13,COUNTIF($B$13:$BK$13,"Z")/2)</f>
        <v>0</v>
      </c>
      <c r="AP50" s="145"/>
      <c r="AQ50" s="145">
        <f>IF(COUNTIF($B$14:$BK$14,"Z")&gt;=$BL$14*2,$BL$14,COUNTIF($B$14:$BK$14,"Z")/2)</f>
        <v>0</v>
      </c>
      <c r="AR50" s="145"/>
      <c r="AS50" s="145">
        <f>IF(COUNTIF($B$15:$BK$15,"Z")&gt;=$BL$15*2,$BL$15,COUNTIF($B$15:$BK$15,"Z")/2)</f>
        <v>0</v>
      </c>
      <c r="AT50" s="145"/>
      <c r="AU50" s="145">
        <f>IF(COUNTIF($B$16:$BK$16,"Z")&gt;=$BL$16*2,$BL$16,COUNTIF($B$16:$BK$16,"Z")/2)</f>
        <v>0</v>
      </c>
      <c r="AV50" s="145"/>
      <c r="AW50" s="145">
        <f>IF(COUNTIF($B$17:$BK$17,"Z")&gt;=$BL$17*2,$BL$17,COUNTIF($B$17:$BK$17,"Z")/2)</f>
        <v>0</v>
      </c>
      <c r="AX50" s="145"/>
    </row>
    <row r="51" spans="2:54" ht="23.25" customHeight="1" thickBot="1" x14ac:dyDescent="0.35">
      <c r="V51" s="121"/>
      <c r="W51" s="121"/>
      <c r="X51" s="146" t="s">
        <v>111</v>
      </c>
      <c r="Y51" s="146"/>
      <c r="Z51" s="146"/>
      <c r="AA51" s="140">
        <f>SUM(AA25:AB50)</f>
        <v>20</v>
      </c>
      <c r="AB51" s="141"/>
      <c r="AC51" s="140">
        <f t="shared" ref="AC51" si="1">SUM(AC25:AD50)</f>
        <v>0</v>
      </c>
      <c r="AD51" s="141"/>
      <c r="AE51" s="140">
        <f t="shared" ref="AE51" si="2">SUM(AE25:AF50)</f>
        <v>0</v>
      </c>
      <c r="AF51" s="141"/>
      <c r="AG51" s="140">
        <f t="shared" ref="AG51" si="3">SUM(AG25:AH50)</f>
        <v>0</v>
      </c>
      <c r="AH51" s="141"/>
      <c r="AI51" s="140">
        <f t="shared" ref="AI51" si="4">SUM(AI25:AJ50)</f>
        <v>0</v>
      </c>
      <c r="AJ51" s="141"/>
      <c r="AK51" s="140">
        <f t="shared" ref="AK51" si="5">SUM(AK25:AL50)</f>
        <v>0</v>
      </c>
      <c r="AL51" s="141"/>
      <c r="AM51" s="140">
        <f t="shared" ref="AM51" si="6">SUM(AM25:AN50)</f>
        <v>0</v>
      </c>
      <c r="AN51" s="141"/>
      <c r="AO51" s="140">
        <f t="shared" ref="AO51" si="7">SUM(AO25:AP50)</f>
        <v>0</v>
      </c>
      <c r="AP51" s="141"/>
      <c r="AQ51" s="140">
        <f t="shared" ref="AQ51" si="8">SUM(AQ25:AR50)</f>
        <v>0</v>
      </c>
      <c r="AR51" s="141"/>
      <c r="AS51" s="140">
        <f t="shared" ref="AS51" si="9">SUM(AS25:AT50)</f>
        <v>0</v>
      </c>
      <c r="AT51" s="141"/>
      <c r="AU51" s="140">
        <f t="shared" ref="AU51" si="10">SUM(AU25:AV50)</f>
        <v>0</v>
      </c>
      <c r="AV51" s="141"/>
      <c r="AW51" s="140">
        <f t="shared" ref="AW51" si="11">SUM(AW25:AX50)</f>
        <v>0</v>
      </c>
      <c r="AX51" s="141"/>
    </row>
    <row r="52" spans="2:54" ht="23.25" customHeight="1" x14ac:dyDescent="0.3">
      <c r="B52" s="142" t="s">
        <v>112</v>
      </c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4"/>
      <c r="X52" s="139" t="s">
        <v>113</v>
      </c>
      <c r="Y52" s="139"/>
      <c r="Z52" s="139"/>
      <c r="AA52" s="137">
        <f ca="1">SUMIF($X$25:$Z$50,"0",AA$25:AB$50)</f>
        <v>0</v>
      </c>
      <c r="AB52" s="138"/>
      <c r="AC52" s="137">
        <f t="shared" ref="AC52" ca="1" si="12">SUMIF($X$25:$Z$50,"0",AC$25:AD$50)</f>
        <v>0</v>
      </c>
      <c r="AD52" s="138"/>
      <c r="AE52" s="137">
        <f t="shared" ref="AE52" ca="1" si="13">SUMIF($X$25:$Z$50,"0",AE$25:AF$50)</f>
        <v>0</v>
      </c>
      <c r="AF52" s="138"/>
      <c r="AG52" s="137">
        <f t="shared" ref="AG52" ca="1" si="14">SUMIF($X$25:$Z$50,"0",AG$25:AH$50)</f>
        <v>0</v>
      </c>
      <c r="AH52" s="138"/>
      <c r="AI52" s="137">
        <f t="shared" ref="AI52" ca="1" si="15">SUMIF($X$25:$Z$50,"0",AI$25:AJ$50)</f>
        <v>0</v>
      </c>
      <c r="AJ52" s="138"/>
      <c r="AK52" s="137">
        <f t="shared" ref="AK52" ca="1" si="16">SUMIF($X$25:$Z$50,"0",AK$25:AL$50)</f>
        <v>0</v>
      </c>
      <c r="AL52" s="138"/>
      <c r="AM52" s="137">
        <f t="shared" ref="AM52" ca="1" si="17">SUMIF($X$25:$Z$50,"0",AM$25:AN$50)</f>
        <v>0</v>
      </c>
      <c r="AN52" s="138"/>
      <c r="AO52" s="137">
        <f t="shared" ref="AO52" ca="1" si="18">SUMIF($X$25:$Z$50,"0",AO$25:AP$50)</f>
        <v>0</v>
      </c>
      <c r="AP52" s="138"/>
      <c r="AQ52" s="137">
        <f t="shared" ref="AQ52" ca="1" si="19">SUMIF($X$25:$Z$50,"0",AQ$25:AR$50)</f>
        <v>0</v>
      </c>
      <c r="AR52" s="138"/>
      <c r="AS52" s="137">
        <f t="shared" ref="AS52" ca="1" si="20">SUMIF($X$25:$Z$50,"0",AS$25:AT$50)</f>
        <v>0</v>
      </c>
      <c r="AT52" s="138"/>
      <c r="AU52" s="137">
        <f t="shared" ref="AU52" ca="1" si="21">SUMIF($X$25:$Z$50,"0",AU$25:AV$50)</f>
        <v>0</v>
      </c>
      <c r="AV52" s="138"/>
      <c r="AW52" s="137">
        <f t="shared" ref="AW52" ca="1" si="22">SUMIF($X$25:$Z$50,"0",AW$25:AX$50)</f>
        <v>0</v>
      </c>
      <c r="AX52" s="138"/>
    </row>
    <row r="53" spans="2:54" ht="23.25" customHeight="1" x14ac:dyDescent="0.3">
      <c r="B53" s="118" t="s">
        <v>114</v>
      </c>
      <c r="C53" s="122" t="s">
        <v>115</v>
      </c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4"/>
      <c r="U53" s="125"/>
      <c r="X53" s="139" t="s">
        <v>116</v>
      </c>
      <c r="Y53" s="139"/>
      <c r="Z53" s="139"/>
      <c r="AA53" s="137">
        <f ca="1">AA51-AA52</f>
        <v>20</v>
      </c>
      <c r="AB53" s="138"/>
      <c r="AC53" s="137">
        <f t="shared" ref="AC53" ca="1" si="23">AC51-AC52</f>
        <v>0</v>
      </c>
      <c r="AD53" s="138"/>
      <c r="AE53" s="137">
        <f t="shared" ref="AE53" ca="1" si="24">AE51-AE52</f>
        <v>0</v>
      </c>
      <c r="AF53" s="138"/>
      <c r="AG53" s="137">
        <f t="shared" ref="AG53" ca="1" si="25">AG51-AG52</f>
        <v>0</v>
      </c>
      <c r="AH53" s="138"/>
      <c r="AI53" s="137">
        <f t="shared" ref="AI53" ca="1" si="26">AI51-AI52</f>
        <v>0</v>
      </c>
      <c r="AJ53" s="138"/>
      <c r="AK53" s="137">
        <f t="shared" ref="AK53" ca="1" si="27">AK51-AK52</f>
        <v>0</v>
      </c>
      <c r="AL53" s="138"/>
      <c r="AM53" s="137">
        <f t="shared" ref="AM53" ca="1" si="28">AM51-AM52</f>
        <v>0</v>
      </c>
      <c r="AN53" s="138"/>
      <c r="AO53" s="137">
        <f t="shared" ref="AO53" ca="1" si="29">AO51-AO52</f>
        <v>0</v>
      </c>
      <c r="AP53" s="138"/>
      <c r="AQ53" s="137">
        <f t="shared" ref="AQ53" ca="1" si="30">AQ51-AQ52</f>
        <v>0</v>
      </c>
      <c r="AR53" s="138"/>
      <c r="AS53" s="137">
        <f t="shared" ref="AS53" ca="1" si="31">AS51-AS52</f>
        <v>0</v>
      </c>
      <c r="AT53" s="138"/>
      <c r="AU53" s="137">
        <f t="shared" ref="AU53" ca="1" si="32">AU51-AU52</f>
        <v>0</v>
      </c>
      <c r="AV53" s="138"/>
      <c r="AW53" s="137">
        <f t="shared" ref="AW53" ca="1" si="33">AW51-AW52</f>
        <v>0</v>
      </c>
      <c r="AX53" s="138"/>
    </row>
    <row r="54" spans="2:54" ht="23.25" customHeight="1" x14ac:dyDescent="0.3">
      <c r="B54" s="119" t="s">
        <v>117</v>
      </c>
      <c r="C54" s="126" t="s">
        <v>118</v>
      </c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8"/>
      <c r="AL54" s="52"/>
      <c r="AQ54" s="49"/>
    </row>
    <row r="55" spans="2:54" ht="23.25" customHeight="1" x14ac:dyDescent="0.3">
      <c r="B55" s="119" t="s">
        <v>119</v>
      </c>
      <c r="C55" s="126" t="s">
        <v>120</v>
      </c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8"/>
      <c r="X55" s="136" t="s">
        <v>84</v>
      </c>
      <c r="Y55" s="136"/>
      <c r="Z55" s="136"/>
      <c r="AA55" s="136" t="s">
        <v>35</v>
      </c>
      <c r="AB55" s="136"/>
      <c r="AC55" s="136" t="s">
        <v>36</v>
      </c>
      <c r="AD55" s="136"/>
      <c r="AE55" s="136" t="s">
        <v>37</v>
      </c>
      <c r="AF55" s="136"/>
      <c r="AG55" s="136" t="s">
        <v>38</v>
      </c>
      <c r="AH55" s="136"/>
      <c r="AI55" s="136" t="s">
        <v>39</v>
      </c>
      <c r="AJ55" s="136"/>
      <c r="AK55" s="136" t="s">
        <v>40</v>
      </c>
      <c r="AL55" s="136"/>
      <c r="AM55" s="136" t="s">
        <v>41</v>
      </c>
      <c r="AN55" s="136"/>
      <c r="AO55" s="136" t="s">
        <v>42</v>
      </c>
      <c r="AP55" s="136"/>
      <c r="AQ55" s="136" t="s">
        <v>43</v>
      </c>
      <c r="AR55" s="136"/>
      <c r="AS55" s="136" t="s">
        <v>44</v>
      </c>
      <c r="AT55" s="136"/>
      <c r="AU55" s="136" t="s">
        <v>45</v>
      </c>
      <c r="AV55" s="136"/>
      <c r="AW55" s="136" t="s">
        <v>46</v>
      </c>
      <c r="AX55" s="136"/>
      <c r="AY55" s="136" t="s">
        <v>121</v>
      </c>
      <c r="AZ55" s="136"/>
      <c r="BA55" s="136"/>
      <c r="BB55" s="136"/>
    </row>
    <row r="56" spans="2:54" ht="23.25" customHeight="1" thickBot="1" x14ac:dyDescent="0.35">
      <c r="B56" s="120" t="s">
        <v>122</v>
      </c>
      <c r="C56" s="129" t="s">
        <v>123</v>
      </c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1"/>
      <c r="X56" s="135">
        <f>X25</f>
        <v>15300000</v>
      </c>
      <c r="Y56" s="135"/>
      <c r="Z56" s="135"/>
      <c r="AA56" s="133">
        <f>$X25*(AA25/$BL$6)</f>
        <v>15300000</v>
      </c>
      <c r="AB56" s="133"/>
      <c r="AC56" s="133">
        <f>$X25*(AC25/$BL$7)</f>
        <v>0</v>
      </c>
      <c r="AD56" s="133"/>
      <c r="AE56" s="133">
        <f>$X25*(AE25/$BL$8)</f>
        <v>0</v>
      </c>
      <c r="AF56" s="133"/>
      <c r="AG56" s="133">
        <f>$X25*(AG25/$BL$9)</f>
        <v>0</v>
      </c>
      <c r="AH56" s="133"/>
      <c r="AI56" s="133">
        <f>$X25*(AI25/$BL$10)</f>
        <v>0</v>
      </c>
      <c r="AJ56" s="133"/>
      <c r="AK56" s="133">
        <f>$X25*(AK25/$BL$11)</f>
        <v>0</v>
      </c>
      <c r="AL56" s="133"/>
      <c r="AM56" s="133">
        <f>$X25*(AM25/$BL$12)</f>
        <v>0</v>
      </c>
      <c r="AN56" s="133"/>
      <c r="AO56" s="133">
        <f>$X25*(AO25/$BL$13)</f>
        <v>0</v>
      </c>
      <c r="AP56" s="133"/>
      <c r="AQ56" s="133">
        <f>$X25*(AQ25/$BL$14)</f>
        <v>0</v>
      </c>
      <c r="AR56" s="133"/>
      <c r="AS56" s="133">
        <f>$X25*(AS25/$BL$15)</f>
        <v>0</v>
      </c>
      <c r="AT56" s="133"/>
      <c r="AU56" s="133">
        <f>$X25*(AU25/$BL$16)</f>
        <v>0</v>
      </c>
      <c r="AV56" s="133"/>
      <c r="AW56" s="133">
        <f>$X25*(AW25/$BL$17)</f>
        <v>0</v>
      </c>
      <c r="AX56" s="133"/>
      <c r="AY56" s="133">
        <f>SUM(AA56:AX56)</f>
        <v>15300000</v>
      </c>
      <c r="AZ56" s="133"/>
      <c r="BA56" s="133"/>
      <c r="BB56" s="133"/>
    </row>
    <row r="57" spans="2:54" ht="23.25" customHeight="1" x14ac:dyDescent="0.3">
      <c r="X57" s="135">
        <f t="shared" ref="X57:X81" si="34">X26</f>
        <v>0</v>
      </c>
      <c r="Y57" s="135"/>
      <c r="Z57" s="135"/>
      <c r="AA57" s="133">
        <f t="shared" ref="AA57:AA81" si="35">$X26*(AA26/$BL$6)</f>
        <v>0</v>
      </c>
      <c r="AB57" s="133"/>
      <c r="AC57" s="133">
        <f t="shared" ref="AC57:AC81" si="36">$X26*(AC26/$BL$7)</f>
        <v>0</v>
      </c>
      <c r="AD57" s="133"/>
      <c r="AE57" s="133">
        <f t="shared" ref="AE57:AE81" si="37">$X26*(AE26/$BL$8)</f>
        <v>0</v>
      </c>
      <c r="AF57" s="133"/>
      <c r="AG57" s="133">
        <f t="shared" ref="AG57:AG81" si="38">$X26*(AG26/$BL$9)</f>
        <v>0</v>
      </c>
      <c r="AH57" s="133"/>
      <c r="AI57" s="133">
        <f t="shared" ref="AI57:AI81" si="39">$X26*(AI26/$BL$10)</f>
        <v>0</v>
      </c>
      <c r="AJ57" s="133"/>
      <c r="AK57" s="133">
        <f t="shared" ref="AK57:AK81" si="40">$X26*(AK26/$BL$11)</f>
        <v>0</v>
      </c>
      <c r="AL57" s="133"/>
      <c r="AM57" s="133">
        <f t="shared" ref="AM57:AM81" si="41">$X26*(AM26/$BL$12)</f>
        <v>0</v>
      </c>
      <c r="AN57" s="133"/>
      <c r="AO57" s="133">
        <f t="shared" ref="AO57:AO81" si="42">$X26*(AO26/$BL$13)</f>
        <v>0</v>
      </c>
      <c r="AP57" s="133"/>
      <c r="AQ57" s="133">
        <f t="shared" ref="AQ57:AQ81" si="43">$X26*(AQ26/$BL$14)</f>
        <v>0</v>
      </c>
      <c r="AR57" s="133"/>
      <c r="AS57" s="133">
        <f t="shared" ref="AS57:AS81" si="44">$X26*(AS26/$BL$15)</f>
        <v>0</v>
      </c>
      <c r="AT57" s="133"/>
      <c r="AU57" s="133">
        <f t="shared" ref="AU57:AU81" si="45">$X26*(AU26/$BL$16)</f>
        <v>0</v>
      </c>
      <c r="AV57" s="133"/>
      <c r="AW57" s="133">
        <f t="shared" ref="AW57:AW81" si="46">$X26*(AW26/$BL$17)</f>
        <v>0</v>
      </c>
      <c r="AX57" s="133"/>
      <c r="AY57" s="133">
        <f>SUM(AA57:AX57)</f>
        <v>0</v>
      </c>
      <c r="AZ57" s="133"/>
      <c r="BA57" s="133"/>
      <c r="BB57" s="133"/>
    </row>
    <row r="58" spans="2:54" ht="23.25" customHeight="1" x14ac:dyDescent="0.3">
      <c r="X58" s="135">
        <f t="shared" si="34"/>
        <v>0</v>
      </c>
      <c r="Y58" s="135"/>
      <c r="Z58" s="135"/>
      <c r="AA58" s="133">
        <f t="shared" si="35"/>
        <v>0</v>
      </c>
      <c r="AB58" s="133"/>
      <c r="AC58" s="133">
        <f t="shared" si="36"/>
        <v>0</v>
      </c>
      <c r="AD58" s="133"/>
      <c r="AE58" s="133">
        <f t="shared" si="37"/>
        <v>0</v>
      </c>
      <c r="AF58" s="133"/>
      <c r="AG58" s="133">
        <f t="shared" si="38"/>
        <v>0</v>
      </c>
      <c r="AH58" s="133"/>
      <c r="AI58" s="133">
        <f t="shared" si="39"/>
        <v>0</v>
      </c>
      <c r="AJ58" s="133"/>
      <c r="AK58" s="133">
        <f t="shared" si="40"/>
        <v>0</v>
      </c>
      <c r="AL58" s="133"/>
      <c r="AM58" s="133">
        <f t="shared" si="41"/>
        <v>0</v>
      </c>
      <c r="AN58" s="133"/>
      <c r="AO58" s="133">
        <f t="shared" si="42"/>
        <v>0</v>
      </c>
      <c r="AP58" s="133"/>
      <c r="AQ58" s="133">
        <f t="shared" si="43"/>
        <v>0</v>
      </c>
      <c r="AR58" s="133"/>
      <c r="AS58" s="133">
        <f t="shared" si="44"/>
        <v>0</v>
      </c>
      <c r="AT58" s="133"/>
      <c r="AU58" s="133">
        <f t="shared" si="45"/>
        <v>0</v>
      </c>
      <c r="AV58" s="133"/>
      <c r="AW58" s="133">
        <f t="shared" si="46"/>
        <v>0</v>
      </c>
      <c r="AX58" s="133"/>
      <c r="AY58" s="133">
        <f>SUM(AA58:AX58)</f>
        <v>0</v>
      </c>
      <c r="AZ58" s="133"/>
      <c r="BA58" s="133"/>
      <c r="BB58" s="133"/>
    </row>
    <row r="59" spans="2:54" ht="23.25" customHeight="1" x14ac:dyDescent="0.3">
      <c r="X59" s="135">
        <f t="shared" si="34"/>
        <v>0</v>
      </c>
      <c r="Y59" s="135"/>
      <c r="Z59" s="135"/>
      <c r="AA59" s="133">
        <f t="shared" si="35"/>
        <v>0</v>
      </c>
      <c r="AB59" s="133"/>
      <c r="AC59" s="133">
        <f t="shared" si="36"/>
        <v>0</v>
      </c>
      <c r="AD59" s="133"/>
      <c r="AE59" s="133">
        <f t="shared" si="37"/>
        <v>0</v>
      </c>
      <c r="AF59" s="133"/>
      <c r="AG59" s="133">
        <f t="shared" si="38"/>
        <v>0</v>
      </c>
      <c r="AH59" s="133"/>
      <c r="AI59" s="133">
        <f t="shared" si="39"/>
        <v>0</v>
      </c>
      <c r="AJ59" s="133"/>
      <c r="AK59" s="133">
        <f t="shared" si="40"/>
        <v>0</v>
      </c>
      <c r="AL59" s="133"/>
      <c r="AM59" s="133">
        <f t="shared" si="41"/>
        <v>0</v>
      </c>
      <c r="AN59" s="133"/>
      <c r="AO59" s="133">
        <f t="shared" si="42"/>
        <v>0</v>
      </c>
      <c r="AP59" s="133"/>
      <c r="AQ59" s="133">
        <f t="shared" si="43"/>
        <v>0</v>
      </c>
      <c r="AR59" s="133"/>
      <c r="AS59" s="133">
        <f t="shared" si="44"/>
        <v>0</v>
      </c>
      <c r="AT59" s="133"/>
      <c r="AU59" s="133">
        <f t="shared" si="45"/>
        <v>0</v>
      </c>
      <c r="AV59" s="133"/>
      <c r="AW59" s="133">
        <f t="shared" si="46"/>
        <v>0</v>
      </c>
      <c r="AX59" s="133"/>
      <c r="AY59" s="133">
        <f t="shared" ref="AY59:AY81" si="47">SUM(AA59:AX59)</f>
        <v>0</v>
      </c>
      <c r="AZ59" s="133"/>
      <c r="BA59" s="133"/>
      <c r="BB59" s="133"/>
    </row>
    <row r="60" spans="2:54" ht="23.25" customHeight="1" x14ac:dyDescent="0.3">
      <c r="X60" s="135">
        <f t="shared" si="34"/>
        <v>0</v>
      </c>
      <c r="Y60" s="135"/>
      <c r="Z60" s="135"/>
      <c r="AA60" s="133">
        <f t="shared" si="35"/>
        <v>0</v>
      </c>
      <c r="AB60" s="133"/>
      <c r="AC60" s="133">
        <f t="shared" si="36"/>
        <v>0</v>
      </c>
      <c r="AD60" s="133"/>
      <c r="AE60" s="133">
        <f t="shared" si="37"/>
        <v>0</v>
      </c>
      <c r="AF60" s="133"/>
      <c r="AG60" s="133">
        <f t="shared" si="38"/>
        <v>0</v>
      </c>
      <c r="AH60" s="133"/>
      <c r="AI60" s="133">
        <f t="shared" si="39"/>
        <v>0</v>
      </c>
      <c r="AJ60" s="133"/>
      <c r="AK60" s="133">
        <f t="shared" si="40"/>
        <v>0</v>
      </c>
      <c r="AL60" s="133"/>
      <c r="AM60" s="133">
        <f t="shared" si="41"/>
        <v>0</v>
      </c>
      <c r="AN60" s="133"/>
      <c r="AO60" s="133">
        <f t="shared" si="42"/>
        <v>0</v>
      </c>
      <c r="AP60" s="133"/>
      <c r="AQ60" s="133">
        <f t="shared" si="43"/>
        <v>0</v>
      </c>
      <c r="AR60" s="133"/>
      <c r="AS60" s="133">
        <f t="shared" si="44"/>
        <v>0</v>
      </c>
      <c r="AT60" s="133"/>
      <c r="AU60" s="133">
        <f t="shared" si="45"/>
        <v>0</v>
      </c>
      <c r="AV60" s="133"/>
      <c r="AW60" s="133">
        <f t="shared" si="46"/>
        <v>0</v>
      </c>
      <c r="AX60" s="133"/>
      <c r="AY60" s="133">
        <f t="shared" si="47"/>
        <v>0</v>
      </c>
      <c r="AZ60" s="133"/>
      <c r="BA60" s="133"/>
      <c r="BB60" s="133"/>
    </row>
    <row r="61" spans="2:54" ht="23.25" customHeight="1" x14ac:dyDescent="0.3">
      <c r="X61" s="135">
        <f t="shared" si="34"/>
        <v>0</v>
      </c>
      <c r="Y61" s="135"/>
      <c r="Z61" s="135"/>
      <c r="AA61" s="133">
        <f t="shared" si="35"/>
        <v>0</v>
      </c>
      <c r="AB61" s="133"/>
      <c r="AC61" s="133">
        <f t="shared" si="36"/>
        <v>0</v>
      </c>
      <c r="AD61" s="133"/>
      <c r="AE61" s="133">
        <f t="shared" si="37"/>
        <v>0</v>
      </c>
      <c r="AF61" s="133"/>
      <c r="AG61" s="133">
        <f t="shared" si="38"/>
        <v>0</v>
      </c>
      <c r="AH61" s="133"/>
      <c r="AI61" s="133">
        <f t="shared" si="39"/>
        <v>0</v>
      </c>
      <c r="AJ61" s="133"/>
      <c r="AK61" s="133">
        <f t="shared" si="40"/>
        <v>0</v>
      </c>
      <c r="AL61" s="133"/>
      <c r="AM61" s="133">
        <f t="shared" si="41"/>
        <v>0</v>
      </c>
      <c r="AN61" s="133"/>
      <c r="AO61" s="133">
        <f t="shared" si="42"/>
        <v>0</v>
      </c>
      <c r="AP61" s="133"/>
      <c r="AQ61" s="133">
        <f t="shared" si="43"/>
        <v>0</v>
      </c>
      <c r="AR61" s="133"/>
      <c r="AS61" s="133">
        <f t="shared" si="44"/>
        <v>0</v>
      </c>
      <c r="AT61" s="133"/>
      <c r="AU61" s="133">
        <f t="shared" si="45"/>
        <v>0</v>
      </c>
      <c r="AV61" s="133"/>
      <c r="AW61" s="133">
        <f t="shared" si="46"/>
        <v>0</v>
      </c>
      <c r="AX61" s="133"/>
      <c r="AY61" s="133">
        <f t="shared" si="47"/>
        <v>0</v>
      </c>
      <c r="AZ61" s="133"/>
      <c r="BA61" s="133"/>
      <c r="BB61" s="133"/>
    </row>
    <row r="62" spans="2:54" ht="23.25" customHeight="1" x14ac:dyDescent="0.3">
      <c r="X62" s="135">
        <f t="shared" si="34"/>
        <v>0</v>
      </c>
      <c r="Y62" s="135"/>
      <c r="Z62" s="135"/>
      <c r="AA62" s="133">
        <f t="shared" si="35"/>
        <v>0</v>
      </c>
      <c r="AB62" s="133"/>
      <c r="AC62" s="133">
        <f t="shared" si="36"/>
        <v>0</v>
      </c>
      <c r="AD62" s="133"/>
      <c r="AE62" s="133">
        <f t="shared" si="37"/>
        <v>0</v>
      </c>
      <c r="AF62" s="133"/>
      <c r="AG62" s="133">
        <f t="shared" si="38"/>
        <v>0</v>
      </c>
      <c r="AH62" s="133"/>
      <c r="AI62" s="133">
        <f t="shared" si="39"/>
        <v>0</v>
      </c>
      <c r="AJ62" s="133"/>
      <c r="AK62" s="133">
        <f t="shared" si="40"/>
        <v>0</v>
      </c>
      <c r="AL62" s="133"/>
      <c r="AM62" s="133">
        <f t="shared" si="41"/>
        <v>0</v>
      </c>
      <c r="AN62" s="133"/>
      <c r="AO62" s="133">
        <f t="shared" si="42"/>
        <v>0</v>
      </c>
      <c r="AP62" s="133"/>
      <c r="AQ62" s="133">
        <f t="shared" si="43"/>
        <v>0</v>
      </c>
      <c r="AR62" s="133"/>
      <c r="AS62" s="133">
        <f t="shared" si="44"/>
        <v>0</v>
      </c>
      <c r="AT62" s="133"/>
      <c r="AU62" s="133">
        <f t="shared" si="45"/>
        <v>0</v>
      </c>
      <c r="AV62" s="133"/>
      <c r="AW62" s="133">
        <f t="shared" si="46"/>
        <v>0</v>
      </c>
      <c r="AX62" s="133"/>
      <c r="AY62" s="133">
        <f t="shared" si="47"/>
        <v>0</v>
      </c>
      <c r="AZ62" s="133"/>
      <c r="BA62" s="133"/>
      <c r="BB62" s="133"/>
    </row>
    <row r="63" spans="2:54" ht="23.25" customHeight="1" x14ac:dyDescent="0.3">
      <c r="X63" s="135">
        <f t="shared" si="34"/>
        <v>0</v>
      </c>
      <c r="Y63" s="135"/>
      <c r="Z63" s="135"/>
      <c r="AA63" s="133">
        <f t="shared" si="35"/>
        <v>0</v>
      </c>
      <c r="AB63" s="133"/>
      <c r="AC63" s="133">
        <f t="shared" si="36"/>
        <v>0</v>
      </c>
      <c r="AD63" s="133"/>
      <c r="AE63" s="133">
        <f t="shared" si="37"/>
        <v>0</v>
      </c>
      <c r="AF63" s="133"/>
      <c r="AG63" s="133">
        <f t="shared" si="38"/>
        <v>0</v>
      </c>
      <c r="AH63" s="133"/>
      <c r="AI63" s="133">
        <f t="shared" si="39"/>
        <v>0</v>
      </c>
      <c r="AJ63" s="133"/>
      <c r="AK63" s="133">
        <f t="shared" si="40"/>
        <v>0</v>
      </c>
      <c r="AL63" s="133"/>
      <c r="AM63" s="133">
        <f t="shared" si="41"/>
        <v>0</v>
      </c>
      <c r="AN63" s="133"/>
      <c r="AO63" s="133">
        <f t="shared" si="42"/>
        <v>0</v>
      </c>
      <c r="AP63" s="133"/>
      <c r="AQ63" s="133">
        <f t="shared" si="43"/>
        <v>0</v>
      </c>
      <c r="AR63" s="133"/>
      <c r="AS63" s="133">
        <f t="shared" si="44"/>
        <v>0</v>
      </c>
      <c r="AT63" s="133"/>
      <c r="AU63" s="133">
        <f t="shared" si="45"/>
        <v>0</v>
      </c>
      <c r="AV63" s="133"/>
      <c r="AW63" s="133">
        <f t="shared" si="46"/>
        <v>0</v>
      </c>
      <c r="AX63" s="133"/>
      <c r="AY63" s="133">
        <f t="shared" si="47"/>
        <v>0</v>
      </c>
      <c r="AZ63" s="133"/>
      <c r="BA63" s="133"/>
      <c r="BB63" s="133"/>
    </row>
    <row r="64" spans="2:54" ht="23.25" customHeight="1" x14ac:dyDescent="0.3">
      <c r="X64" s="135">
        <f t="shared" si="34"/>
        <v>0</v>
      </c>
      <c r="Y64" s="135"/>
      <c r="Z64" s="135"/>
      <c r="AA64" s="133">
        <f t="shared" si="35"/>
        <v>0</v>
      </c>
      <c r="AB64" s="133"/>
      <c r="AC64" s="133">
        <f t="shared" si="36"/>
        <v>0</v>
      </c>
      <c r="AD64" s="133"/>
      <c r="AE64" s="133">
        <f t="shared" si="37"/>
        <v>0</v>
      </c>
      <c r="AF64" s="133"/>
      <c r="AG64" s="133">
        <f t="shared" si="38"/>
        <v>0</v>
      </c>
      <c r="AH64" s="133"/>
      <c r="AI64" s="133">
        <f t="shared" si="39"/>
        <v>0</v>
      </c>
      <c r="AJ64" s="133"/>
      <c r="AK64" s="133">
        <f t="shared" si="40"/>
        <v>0</v>
      </c>
      <c r="AL64" s="133"/>
      <c r="AM64" s="133">
        <f t="shared" si="41"/>
        <v>0</v>
      </c>
      <c r="AN64" s="133"/>
      <c r="AO64" s="133">
        <f t="shared" si="42"/>
        <v>0</v>
      </c>
      <c r="AP64" s="133"/>
      <c r="AQ64" s="133">
        <f t="shared" si="43"/>
        <v>0</v>
      </c>
      <c r="AR64" s="133"/>
      <c r="AS64" s="133">
        <f t="shared" si="44"/>
        <v>0</v>
      </c>
      <c r="AT64" s="133"/>
      <c r="AU64" s="133">
        <f t="shared" si="45"/>
        <v>0</v>
      </c>
      <c r="AV64" s="133"/>
      <c r="AW64" s="133">
        <f t="shared" si="46"/>
        <v>0</v>
      </c>
      <c r="AX64" s="133"/>
      <c r="AY64" s="133">
        <f t="shared" si="47"/>
        <v>0</v>
      </c>
      <c r="AZ64" s="133"/>
      <c r="BA64" s="133"/>
      <c r="BB64" s="133"/>
    </row>
    <row r="65" spans="24:54" ht="23.25" customHeight="1" x14ac:dyDescent="0.3">
      <c r="X65" s="135">
        <f t="shared" si="34"/>
        <v>0</v>
      </c>
      <c r="Y65" s="135"/>
      <c r="Z65" s="135"/>
      <c r="AA65" s="133">
        <f t="shared" si="35"/>
        <v>0</v>
      </c>
      <c r="AB65" s="133"/>
      <c r="AC65" s="133">
        <f t="shared" si="36"/>
        <v>0</v>
      </c>
      <c r="AD65" s="133"/>
      <c r="AE65" s="133">
        <f t="shared" si="37"/>
        <v>0</v>
      </c>
      <c r="AF65" s="133"/>
      <c r="AG65" s="133">
        <f t="shared" si="38"/>
        <v>0</v>
      </c>
      <c r="AH65" s="133"/>
      <c r="AI65" s="133">
        <f t="shared" si="39"/>
        <v>0</v>
      </c>
      <c r="AJ65" s="133"/>
      <c r="AK65" s="133">
        <f t="shared" si="40"/>
        <v>0</v>
      </c>
      <c r="AL65" s="133"/>
      <c r="AM65" s="133">
        <f t="shared" si="41"/>
        <v>0</v>
      </c>
      <c r="AN65" s="133"/>
      <c r="AO65" s="133">
        <f t="shared" si="42"/>
        <v>0</v>
      </c>
      <c r="AP65" s="133"/>
      <c r="AQ65" s="133">
        <f t="shared" si="43"/>
        <v>0</v>
      </c>
      <c r="AR65" s="133"/>
      <c r="AS65" s="133">
        <f t="shared" si="44"/>
        <v>0</v>
      </c>
      <c r="AT65" s="133"/>
      <c r="AU65" s="133">
        <f t="shared" si="45"/>
        <v>0</v>
      </c>
      <c r="AV65" s="133"/>
      <c r="AW65" s="133">
        <f t="shared" si="46"/>
        <v>0</v>
      </c>
      <c r="AX65" s="133"/>
      <c r="AY65" s="133">
        <f t="shared" si="47"/>
        <v>0</v>
      </c>
      <c r="AZ65" s="133"/>
      <c r="BA65" s="133"/>
      <c r="BB65" s="133"/>
    </row>
    <row r="66" spans="24:54" ht="23.25" customHeight="1" x14ac:dyDescent="0.3">
      <c r="X66" s="135">
        <f t="shared" si="34"/>
        <v>0</v>
      </c>
      <c r="Y66" s="135"/>
      <c r="Z66" s="135"/>
      <c r="AA66" s="133">
        <f t="shared" si="35"/>
        <v>0</v>
      </c>
      <c r="AB66" s="133"/>
      <c r="AC66" s="133">
        <f t="shared" si="36"/>
        <v>0</v>
      </c>
      <c r="AD66" s="133"/>
      <c r="AE66" s="133">
        <f t="shared" si="37"/>
        <v>0</v>
      </c>
      <c r="AF66" s="133"/>
      <c r="AG66" s="133">
        <f t="shared" si="38"/>
        <v>0</v>
      </c>
      <c r="AH66" s="133"/>
      <c r="AI66" s="133">
        <f t="shared" si="39"/>
        <v>0</v>
      </c>
      <c r="AJ66" s="133"/>
      <c r="AK66" s="133">
        <f t="shared" si="40"/>
        <v>0</v>
      </c>
      <c r="AL66" s="133"/>
      <c r="AM66" s="133">
        <f t="shared" si="41"/>
        <v>0</v>
      </c>
      <c r="AN66" s="133"/>
      <c r="AO66" s="133">
        <f t="shared" si="42"/>
        <v>0</v>
      </c>
      <c r="AP66" s="133"/>
      <c r="AQ66" s="133">
        <f t="shared" si="43"/>
        <v>0</v>
      </c>
      <c r="AR66" s="133"/>
      <c r="AS66" s="133">
        <f t="shared" si="44"/>
        <v>0</v>
      </c>
      <c r="AT66" s="133"/>
      <c r="AU66" s="133">
        <f t="shared" si="45"/>
        <v>0</v>
      </c>
      <c r="AV66" s="133"/>
      <c r="AW66" s="133">
        <f t="shared" si="46"/>
        <v>0</v>
      </c>
      <c r="AX66" s="133"/>
      <c r="AY66" s="133">
        <f t="shared" si="47"/>
        <v>0</v>
      </c>
      <c r="AZ66" s="133"/>
      <c r="BA66" s="133"/>
      <c r="BB66" s="133"/>
    </row>
    <row r="67" spans="24:54" ht="23.25" customHeight="1" x14ac:dyDescent="0.3">
      <c r="X67" s="135">
        <f t="shared" si="34"/>
        <v>0</v>
      </c>
      <c r="Y67" s="135"/>
      <c r="Z67" s="135"/>
      <c r="AA67" s="133">
        <f t="shared" si="35"/>
        <v>0</v>
      </c>
      <c r="AB67" s="133"/>
      <c r="AC67" s="133">
        <f t="shared" si="36"/>
        <v>0</v>
      </c>
      <c r="AD67" s="133"/>
      <c r="AE67" s="133">
        <f t="shared" si="37"/>
        <v>0</v>
      </c>
      <c r="AF67" s="133"/>
      <c r="AG67" s="133">
        <f t="shared" si="38"/>
        <v>0</v>
      </c>
      <c r="AH67" s="133"/>
      <c r="AI67" s="133">
        <f t="shared" si="39"/>
        <v>0</v>
      </c>
      <c r="AJ67" s="133"/>
      <c r="AK67" s="133">
        <f t="shared" si="40"/>
        <v>0</v>
      </c>
      <c r="AL67" s="133"/>
      <c r="AM67" s="133">
        <f t="shared" si="41"/>
        <v>0</v>
      </c>
      <c r="AN67" s="133"/>
      <c r="AO67" s="133">
        <f t="shared" si="42"/>
        <v>0</v>
      </c>
      <c r="AP67" s="133"/>
      <c r="AQ67" s="133">
        <f t="shared" si="43"/>
        <v>0</v>
      </c>
      <c r="AR67" s="133"/>
      <c r="AS67" s="133">
        <f t="shared" si="44"/>
        <v>0</v>
      </c>
      <c r="AT67" s="133"/>
      <c r="AU67" s="133">
        <f t="shared" si="45"/>
        <v>0</v>
      </c>
      <c r="AV67" s="133"/>
      <c r="AW67" s="133">
        <f t="shared" si="46"/>
        <v>0</v>
      </c>
      <c r="AX67" s="133"/>
      <c r="AY67" s="133">
        <f t="shared" si="47"/>
        <v>0</v>
      </c>
      <c r="AZ67" s="133"/>
      <c r="BA67" s="133"/>
      <c r="BB67" s="133"/>
    </row>
    <row r="68" spans="24:54" ht="23.25" customHeight="1" x14ac:dyDescent="0.3">
      <c r="X68" s="135">
        <f t="shared" si="34"/>
        <v>0</v>
      </c>
      <c r="Y68" s="135"/>
      <c r="Z68" s="135"/>
      <c r="AA68" s="133">
        <f t="shared" si="35"/>
        <v>0</v>
      </c>
      <c r="AB68" s="133"/>
      <c r="AC68" s="133">
        <f t="shared" si="36"/>
        <v>0</v>
      </c>
      <c r="AD68" s="133"/>
      <c r="AE68" s="133">
        <f t="shared" si="37"/>
        <v>0</v>
      </c>
      <c r="AF68" s="133"/>
      <c r="AG68" s="133">
        <f t="shared" si="38"/>
        <v>0</v>
      </c>
      <c r="AH68" s="133"/>
      <c r="AI68" s="133">
        <f t="shared" si="39"/>
        <v>0</v>
      </c>
      <c r="AJ68" s="133"/>
      <c r="AK68" s="133">
        <f t="shared" si="40"/>
        <v>0</v>
      </c>
      <c r="AL68" s="133"/>
      <c r="AM68" s="133">
        <f t="shared" si="41"/>
        <v>0</v>
      </c>
      <c r="AN68" s="133"/>
      <c r="AO68" s="133">
        <f t="shared" si="42"/>
        <v>0</v>
      </c>
      <c r="AP68" s="133"/>
      <c r="AQ68" s="133">
        <f t="shared" si="43"/>
        <v>0</v>
      </c>
      <c r="AR68" s="133"/>
      <c r="AS68" s="133">
        <f t="shared" si="44"/>
        <v>0</v>
      </c>
      <c r="AT68" s="133"/>
      <c r="AU68" s="133">
        <f t="shared" si="45"/>
        <v>0</v>
      </c>
      <c r="AV68" s="133"/>
      <c r="AW68" s="133">
        <f t="shared" si="46"/>
        <v>0</v>
      </c>
      <c r="AX68" s="133"/>
      <c r="AY68" s="133">
        <f t="shared" si="47"/>
        <v>0</v>
      </c>
      <c r="AZ68" s="133"/>
      <c r="BA68" s="133"/>
      <c r="BB68" s="133"/>
    </row>
    <row r="69" spans="24:54" ht="23.25" customHeight="1" x14ac:dyDescent="0.3">
      <c r="X69" s="135">
        <f t="shared" si="34"/>
        <v>0</v>
      </c>
      <c r="Y69" s="135"/>
      <c r="Z69" s="135"/>
      <c r="AA69" s="133">
        <f t="shared" si="35"/>
        <v>0</v>
      </c>
      <c r="AB69" s="133"/>
      <c r="AC69" s="133">
        <f t="shared" si="36"/>
        <v>0</v>
      </c>
      <c r="AD69" s="133"/>
      <c r="AE69" s="133">
        <f t="shared" si="37"/>
        <v>0</v>
      </c>
      <c r="AF69" s="133"/>
      <c r="AG69" s="133">
        <f t="shared" si="38"/>
        <v>0</v>
      </c>
      <c r="AH69" s="133"/>
      <c r="AI69" s="133">
        <f t="shared" si="39"/>
        <v>0</v>
      </c>
      <c r="AJ69" s="133"/>
      <c r="AK69" s="133">
        <f t="shared" si="40"/>
        <v>0</v>
      </c>
      <c r="AL69" s="133"/>
      <c r="AM69" s="133">
        <f t="shared" si="41"/>
        <v>0</v>
      </c>
      <c r="AN69" s="133"/>
      <c r="AO69" s="133">
        <f t="shared" si="42"/>
        <v>0</v>
      </c>
      <c r="AP69" s="133"/>
      <c r="AQ69" s="133">
        <f t="shared" si="43"/>
        <v>0</v>
      </c>
      <c r="AR69" s="133"/>
      <c r="AS69" s="133">
        <f t="shared" si="44"/>
        <v>0</v>
      </c>
      <c r="AT69" s="133"/>
      <c r="AU69" s="133">
        <f t="shared" si="45"/>
        <v>0</v>
      </c>
      <c r="AV69" s="133"/>
      <c r="AW69" s="133">
        <f t="shared" si="46"/>
        <v>0</v>
      </c>
      <c r="AX69" s="133"/>
      <c r="AY69" s="133">
        <f t="shared" si="47"/>
        <v>0</v>
      </c>
      <c r="AZ69" s="133"/>
      <c r="BA69" s="133"/>
      <c r="BB69" s="133"/>
    </row>
    <row r="70" spans="24:54" ht="23.25" customHeight="1" x14ac:dyDescent="0.3">
      <c r="X70" s="135">
        <f t="shared" si="34"/>
        <v>0</v>
      </c>
      <c r="Y70" s="135"/>
      <c r="Z70" s="135"/>
      <c r="AA70" s="133">
        <f t="shared" si="35"/>
        <v>0</v>
      </c>
      <c r="AB70" s="133"/>
      <c r="AC70" s="133">
        <f t="shared" si="36"/>
        <v>0</v>
      </c>
      <c r="AD70" s="133"/>
      <c r="AE70" s="133">
        <f t="shared" si="37"/>
        <v>0</v>
      </c>
      <c r="AF70" s="133"/>
      <c r="AG70" s="133">
        <f t="shared" si="38"/>
        <v>0</v>
      </c>
      <c r="AH70" s="133"/>
      <c r="AI70" s="133">
        <f t="shared" si="39"/>
        <v>0</v>
      </c>
      <c r="AJ70" s="133"/>
      <c r="AK70" s="133">
        <f t="shared" si="40"/>
        <v>0</v>
      </c>
      <c r="AL70" s="133"/>
      <c r="AM70" s="133">
        <f t="shared" si="41"/>
        <v>0</v>
      </c>
      <c r="AN70" s="133"/>
      <c r="AO70" s="133">
        <f t="shared" si="42"/>
        <v>0</v>
      </c>
      <c r="AP70" s="133"/>
      <c r="AQ70" s="133">
        <f t="shared" si="43"/>
        <v>0</v>
      </c>
      <c r="AR70" s="133"/>
      <c r="AS70" s="133">
        <f t="shared" si="44"/>
        <v>0</v>
      </c>
      <c r="AT70" s="133"/>
      <c r="AU70" s="133">
        <f t="shared" si="45"/>
        <v>0</v>
      </c>
      <c r="AV70" s="133"/>
      <c r="AW70" s="133">
        <f t="shared" si="46"/>
        <v>0</v>
      </c>
      <c r="AX70" s="133"/>
      <c r="AY70" s="133">
        <f t="shared" si="47"/>
        <v>0</v>
      </c>
      <c r="AZ70" s="133"/>
      <c r="BA70" s="133"/>
      <c r="BB70" s="133"/>
    </row>
    <row r="71" spans="24:54" ht="23.25" customHeight="1" x14ac:dyDescent="0.3">
      <c r="X71" s="135">
        <f t="shared" si="34"/>
        <v>0</v>
      </c>
      <c r="Y71" s="135"/>
      <c r="Z71" s="135"/>
      <c r="AA71" s="133">
        <f t="shared" si="35"/>
        <v>0</v>
      </c>
      <c r="AB71" s="133"/>
      <c r="AC71" s="133">
        <f t="shared" si="36"/>
        <v>0</v>
      </c>
      <c r="AD71" s="133"/>
      <c r="AE71" s="133">
        <f t="shared" si="37"/>
        <v>0</v>
      </c>
      <c r="AF71" s="133"/>
      <c r="AG71" s="133">
        <f t="shared" si="38"/>
        <v>0</v>
      </c>
      <c r="AH71" s="133"/>
      <c r="AI71" s="133">
        <f t="shared" si="39"/>
        <v>0</v>
      </c>
      <c r="AJ71" s="133"/>
      <c r="AK71" s="133">
        <f t="shared" si="40"/>
        <v>0</v>
      </c>
      <c r="AL71" s="133"/>
      <c r="AM71" s="133">
        <f t="shared" si="41"/>
        <v>0</v>
      </c>
      <c r="AN71" s="133"/>
      <c r="AO71" s="133">
        <f t="shared" si="42"/>
        <v>0</v>
      </c>
      <c r="AP71" s="133"/>
      <c r="AQ71" s="133">
        <f t="shared" si="43"/>
        <v>0</v>
      </c>
      <c r="AR71" s="133"/>
      <c r="AS71" s="133">
        <f t="shared" si="44"/>
        <v>0</v>
      </c>
      <c r="AT71" s="133"/>
      <c r="AU71" s="133">
        <f t="shared" si="45"/>
        <v>0</v>
      </c>
      <c r="AV71" s="133"/>
      <c r="AW71" s="133">
        <f t="shared" si="46"/>
        <v>0</v>
      </c>
      <c r="AX71" s="133"/>
      <c r="AY71" s="133">
        <f t="shared" si="47"/>
        <v>0</v>
      </c>
      <c r="AZ71" s="133"/>
      <c r="BA71" s="133"/>
      <c r="BB71" s="133"/>
    </row>
    <row r="72" spans="24:54" ht="23.25" customHeight="1" x14ac:dyDescent="0.3">
      <c r="X72" s="135">
        <f t="shared" si="34"/>
        <v>0</v>
      </c>
      <c r="Y72" s="135"/>
      <c r="Z72" s="135"/>
      <c r="AA72" s="133">
        <f t="shared" si="35"/>
        <v>0</v>
      </c>
      <c r="AB72" s="133"/>
      <c r="AC72" s="133">
        <f t="shared" si="36"/>
        <v>0</v>
      </c>
      <c r="AD72" s="133"/>
      <c r="AE72" s="133">
        <f t="shared" si="37"/>
        <v>0</v>
      </c>
      <c r="AF72" s="133"/>
      <c r="AG72" s="133">
        <f t="shared" si="38"/>
        <v>0</v>
      </c>
      <c r="AH72" s="133"/>
      <c r="AI72" s="133">
        <f t="shared" si="39"/>
        <v>0</v>
      </c>
      <c r="AJ72" s="133"/>
      <c r="AK72" s="133">
        <f t="shared" si="40"/>
        <v>0</v>
      </c>
      <c r="AL72" s="133"/>
      <c r="AM72" s="133">
        <f t="shared" si="41"/>
        <v>0</v>
      </c>
      <c r="AN72" s="133"/>
      <c r="AO72" s="133">
        <f t="shared" si="42"/>
        <v>0</v>
      </c>
      <c r="AP72" s="133"/>
      <c r="AQ72" s="133">
        <f t="shared" si="43"/>
        <v>0</v>
      </c>
      <c r="AR72" s="133"/>
      <c r="AS72" s="133">
        <f t="shared" si="44"/>
        <v>0</v>
      </c>
      <c r="AT72" s="133"/>
      <c r="AU72" s="133">
        <f t="shared" si="45"/>
        <v>0</v>
      </c>
      <c r="AV72" s="133"/>
      <c r="AW72" s="133">
        <f t="shared" si="46"/>
        <v>0</v>
      </c>
      <c r="AX72" s="133"/>
      <c r="AY72" s="133">
        <f t="shared" si="47"/>
        <v>0</v>
      </c>
      <c r="AZ72" s="133"/>
      <c r="BA72" s="133"/>
      <c r="BB72" s="133"/>
    </row>
    <row r="73" spans="24:54" ht="23.25" customHeight="1" x14ac:dyDescent="0.3">
      <c r="X73" s="135">
        <f t="shared" si="34"/>
        <v>0</v>
      </c>
      <c r="Y73" s="135"/>
      <c r="Z73" s="135"/>
      <c r="AA73" s="133">
        <f t="shared" si="35"/>
        <v>0</v>
      </c>
      <c r="AB73" s="133"/>
      <c r="AC73" s="133">
        <f t="shared" si="36"/>
        <v>0</v>
      </c>
      <c r="AD73" s="133"/>
      <c r="AE73" s="133">
        <f t="shared" si="37"/>
        <v>0</v>
      </c>
      <c r="AF73" s="133"/>
      <c r="AG73" s="133">
        <f t="shared" si="38"/>
        <v>0</v>
      </c>
      <c r="AH73" s="133"/>
      <c r="AI73" s="133">
        <f t="shared" si="39"/>
        <v>0</v>
      </c>
      <c r="AJ73" s="133"/>
      <c r="AK73" s="133">
        <f t="shared" si="40"/>
        <v>0</v>
      </c>
      <c r="AL73" s="133"/>
      <c r="AM73" s="133">
        <f t="shared" si="41"/>
        <v>0</v>
      </c>
      <c r="AN73" s="133"/>
      <c r="AO73" s="133">
        <f t="shared" si="42"/>
        <v>0</v>
      </c>
      <c r="AP73" s="133"/>
      <c r="AQ73" s="133">
        <f t="shared" si="43"/>
        <v>0</v>
      </c>
      <c r="AR73" s="133"/>
      <c r="AS73" s="133">
        <f t="shared" si="44"/>
        <v>0</v>
      </c>
      <c r="AT73" s="133"/>
      <c r="AU73" s="133">
        <f t="shared" si="45"/>
        <v>0</v>
      </c>
      <c r="AV73" s="133"/>
      <c r="AW73" s="133">
        <f t="shared" si="46"/>
        <v>0</v>
      </c>
      <c r="AX73" s="133"/>
      <c r="AY73" s="133">
        <f t="shared" si="47"/>
        <v>0</v>
      </c>
      <c r="AZ73" s="133"/>
      <c r="BA73" s="133"/>
      <c r="BB73" s="133"/>
    </row>
    <row r="74" spans="24:54" ht="23.25" customHeight="1" x14ac:dyDescent="0.3">
      <c r="X74" s="135">
        <f t="shared" si="34"/>
        <v>0</v>
      </c>
      <c r="Y74" s="135"/>
      <c r="Z74" s="135"/>
      <c r="AA74" s="133">
        <f t="shared" si="35"/>
        <v>0</v>
      </c>
      <c r="AB74" s="133"/>
      <c r="AC74" s="133">
        <f t="shared" si="36"/>
        <v>0</v>
      </c>
      <c r="AD74" s="133"/>
      <c r="AE74" s="133">
        <f t="shared" si="37"/>
        <v>0</v>
      </c>
      <c r="AF74" s="133"/>
      <c r="AG74" s="133">
        <f t="shared" si="38"/>
        <v>0</v>
      </c>
      <c r="AH74" s="133"/>
      <c r="AI74" s="133">
        <f t="shared" si="39"/>
        <v>0</v>
      </c>
      <c r="AJ74" s="133"/>
      <c r="AK74" s="133">
        <f t="shared" si="40"/>
        <v>0</v>
      </c>
      <c r="AL74" s="133"/>
      <c r="AM74" s="133">
        <f t="shared" si="41"/>
        <v>0</v>
      </c>
      <c r="AN74" s="133"/>
      <c r="AO74" s="133">
        <f t="shared" si="42"/>
        <v>0</v>
      </c>
      <c r="AP74" s="133"/>
      <c r="AQ74" s="133">
        <f t="shared" si="43"/>
        <v>0</v>
      </c>
      <c r="AR74" s="133"/>
      <c r="AS74" s="133">
        <f t="shared" si="44"/>
        <v>0</v>
      </c>
      <c r="AT74" s="133"/>
      <c r="AU74" s="133">
        <f t="shared" si="45"/>
        <v>0</v>
      </c>
      <c r="AV74" s="133"/>
      <c r="AW74" s="133">
        <f t="shared" si="46"/>
        <v>0</v>
      </c>
      <c r="AX74" s="133"/>
      <c r="AY74" s="133">
        <f t="shared" si="47"/>
        <v>0</v>
      </c>
      <c r="AZ74" s="133"/>
      <c r="BA74" s="133"/>
      <c r="BB74" s="133"/>
    </row>
    <row r="75" spans="24:54" ht="23.25" customHeight="1" x14ac:dyDescent="0.3">
      <c r="X75" s="135">
        <f t="shared" si="34"/>
        <v>0</v>
      </c>
      <c r="Y75" s="135"/>
      <c r="Z75" s="135"/>
      <c r="AA75" s="133">
        <f t="shared" si="35"/>
        <v>0</v>
      </c>
      <c r="AB75" s="133"/>
      <c r="AC75" s="133">
        <f t="shared" si="36"/>
        <v>0</v>
      </c>
      <c r="AD75" s="133"/>
      <c r="AE75" s="133">
        <f t="shared" si="37"/>
        <v>0</v>
      </c>
      <c r="AF75" s="133"/>
      <c r="AG75" s="133">
        <f t="shared" si="38"/>
        <v>0</v>
      </c>
      <c r="AH75" s="133"/>
      <c r="AI75" s="133">
        <f t="shared" si="39"/>
        <v>0</v>
      </c>
      <c r="AJ75" s="133"/>
      <c r="AK75" s="133">
        <f t="shared" si="40"/>
        <v>0</v>
      </c>
      <c r="AL75" s="133"/>
      <c r="AM75" s="133">
        <f t="shared" si="41"/>
        <v>0</v>
      </c>
      <c r="AN75" s="133"/>
      <c r="AO75" s="133">
        <f t="shared" si="42"/>
        <v>0</v>
      </c>
      <c r="AP75" s="133"/>
      <c r="AQ75" s="133">
        <f t="shared" si="43"/>
        <v>0</v>
      </c>
      <c r="AR75" s="133"/>
      <c r="AS75" s="133">
        <f t="shared" si="44"/>
        <v>0</v>
      </c>
      <c r="AT75" s="133"/>
      <c r="AU75" s="133">
        <f t="shared" si="45"/>
        <v>0</v>
      </c>
      <c r="AV75" s="133"/>
      <c r="AW75" s="133">
        <f t="shared" si="46"/>
        <v>0</v>
      </c>
      <c r="AX75" s="133"/>
      <c r="AY75" s="133">
        <f t="shared" si="47"/>
        <v>0</v>
      </c>
      <c r="AZ75" s="133"/>
      <c r="BA75" s="133"/>
      <c r="BB75" s="133"/>
    </row>
    <row r="76" spans="24:54" ht="23.25" customHeight="1" x14ac:dyDescent="0.3">
      <c r="X76" s="135">
        <f t="shared" si="34"/>
        <v>0</v>
      </c>
      <c r="Y76" s="135"/>
      <c r="Z76" s="135"/>
      <c r="AA76" s="133">
        <f t="shared" si="35"/>
        <v>0</v>
      </c>
      <c r="AB76" s="133"/>
      <c r="AC76" s="133">
        <f t="shared" si="36"/>
        <v>0</v>
      </c>
      <c r="AD76" s="133"/>
      <c r="AE76" s="133">
        <f t="shared" si="37"/>
        <v>0</v>
      </c>
      <c r="AF76" s="133"/>
      <c r="AG76" s="133">
        <f t="shared" si="38"/>
        <v>0</v>
      </c>
      <c r="AH76" s="133"/>
      <c r="AI76" s="133">
        <f t="shared" si="39"/>
        <v>0</v>
      </c>
      <c r="AJ76" s="133"/>
      <c r="AK76" s="133">
        <f t="shared" si="40"/>
        <v>0</v>
      </c>
      <c r="AL76" s="133"/>
      <c r="AM76" s="133">
        <f t="shared" si="41"/>
        <v>0</v>
      </c>
      <c r="AN76" s="133"/>
      <c r="AO76" s="133">
        <f t="shared" si="42"/>
        <v>0</v>
      </c>
      <c r="AP76" s="133"/>
      <c r="AQ76" s="133">
        <f t="shared" si="43"/>
        <v>0</v>
      </c>
      <c r="AR76" s="133"/>
      <c r="AS76" s="133">
        <f t="shared" si="44"/>
        <v>0</v>
      </c>
      <c r="AT76" s="133"/>
      <c r="AU76" s="133">
        <f t="shared" si="45"/>
        <v>0</v>
      </c>
      <c r="AV76" s="133"/>
      <c r="AW76" s="133">
        <f t="shared" si="46"/>
        <v>0</v>
      </c>
      <c r="AX76" s="133"/>
      <c r="AY76" s="133">
        <f t="shared" si="47"/>
        <v>0</v>
      </c>
      <c r="AZ76" s="133"/>
      <c r="BA76" s="133"/>
      <c r="BB76" s="133"/>
    </row>
    <row r="77" spans="24:54" ht="23.25" customHeight="1" x14ac:dyDescent="0.3">
      <c r="X77" s="135">
        <f t="shared" si="34"/>
        <v>0</v>
      </c>
      <c r="Y77" s="135"/>
      <c r="Z77" s="135"/>
      <c r="AA77" s="133">
        <f t="shared" si="35"/>
        <v>0</v>
      </c>
      <c r="AB77" s="133"/>
      <c r="AC77" s="133">
        <f t="shared" si="36"/>
        <v>0</v>
      </c>
      <c r="AD77" s="133"/>
      <c r="AE77" s="133">
        <f t="shared" si="37"/>
        <v>0</v>
      </c>
      <c r="AF77" s="133"/>
      <c r="AG77" s="133">
        <f t="shared" si="38"/>
        <v>0</v>
      </c>
      <c r="AH77" s="133"/>
      <c r="AI77" s="133">
        <f t="shared" si="39"/>
        <v>0</v>
      </c>
      <c r="AJ77" s="133"/>
      <c r="AK77" s="133">
        <f t="shared" si="40"/>
        <v>0</v>
      </c>
      <c r="AL77" s="133"/>
      <c r="AM77" s="133">
        <f t="shared" si="41"/>
        <v>0</v>
      </c>
      <c r="AN77" s="133"/>
      <c r="AO77" s="133">
        <f t="shared" si="42"/>
        <v>0</v>
      </c>
      <c r="AP77" s="133"/>
      <c r="AQ77" s="133">
        <f t="shared" si="43"/>
        <v>0</v>
      </c>
      <c r="AR77" s="133"/>
      <c r="AS77" s="133">
        <f t="shared" si="44"/>
        <v>0</v>
      </c>
      <c r="AT77" s="133"/>
      <c r="AU77" s="133">
        <f t="shared" si="45"/>
        <v>0</v>
      </c>
      <c r="AV77" s="133"/>
      <c r="AW77" s="133">
        <f t="shared" si="46"/>
        <v>0</v>
      </c>
      <c r="AX77" s="133"/>
      <c r="AY77" s="133">
        <f t="shared" si="47"/>
        <v>0</v>
      </c>
      <c r="AZ77" s="133"/>
      <c r="BA77" s="133"/>
      <c r="BB77" s="133"/>
    </row>
    <row r="78" spans="24:54" ht="23.25" customHeight="1" x14ac:dyDescent="0.3">
      <c r="X78" s="135">
        <f t="shared" si="34"/>
        <v>0</v>
      </c>
      <c r="Y78" s="135"/>
      <c r="Z78" s="135"/>
      <c r="AA78" s="133">
        <f t="shared" si="35"/>
        <v>0</v>
      </c>
      <c r="AB78" s="133"/>
      <c r="AC78" s="133">
        <f t="shared" si="36"/>
        <v>0</v>
      </c>
      <c r="AD78" s="133"/>
      <c r="AE78" s="133">
        <f t="shared" si="37"/>
        <v>0</v>
      </c>
      <c r="AF78" s="133"/>
      <c r="AG78" s="133">
        <f t="shared" si="38"/>
        <v>0</v>
      </c>
      <c r="AH78" s="133"/>
      <c r="AI78" s="133">
        <f t="shared" si="39"/>
        <v>0</v>
      </c>
      <c r="AJ78" s="133"/>
      <c r="AK78" s="133">
        <f t="shared" si="40"/>
        <v>0</v>
      </c>
      <c r="AL78" s="133"/>
      <c r="AM78" s="133">
        <f t="shared" si="41"/>
        <v>0</v>
      </c>
      <c r="AN78" s="133"/>
      <c r="AO78" s="133">
        <f t="shared" si="42"/>
        <v>0</v>
      </c>
      <c r="AP78" s="133"/>
      <c r="AQ78" s="133">
        <f t="shared" si="43"/>
        <v>0</v>
      </c>
      <c r="AR78" s="133"/>
      <c r="AS78" s="133">
        <f t="shared" si="44"/>
        <v>0</v>
      </c>
      <c r="AT78" s="133"/>
      <c r="AU78" s="133">
        <f t="shared" si="45"/>
        <v>0</v>
      </c>
      <c r="AV78" s="133"/>
      <c r="AW78" s="133">
        <f t="shared" si="46"/>
        <v>0</v>
      </c>
      <c r="AX78" s="133"/>
      <c r="AY78" s="133">
        <f t="shared" si="47"/>
        <v>0</v>
      </c>
      <c r="AZ78" s="133"/>
      <c r="BA78" s="133"/>
      <c r="BB78" s="133"/>
    </row>
    <row r="79" spans="24:54" ht="23.25" customHeight="1" x14ac:dyDescent="0.3">
      <c r="X79" s="135">
        <f t="shared" si="34"/>
        <v>0</v>
      </c>
      <c r="Y79" s="135"/>
      <c r="Z79" s="135"/>
      <c r="AA79" s="133">
        <f t="shared" si="35"/>
        <v>0</v>
      </c>
      <c r="AB79" s="133"/>
      <c r="AC79" s="133">
        <f t="shared" si="36"/>
        <v>0</v>
      </c>
      <c r="AD79" s="133"/>
      <c r="AE79" s="133">
        <f t="shared" si="37"/>
        <v>0</v>
      </c>
      <c r="AF79" s="133"/>
      <c r="AG79" s="133">
        <f t="shared" si="38"/>
        <v>0</v>
      </c>
      <c r="AH79" s="133"/>
      <c r="AI79" s="133">
        <f t="shared" si="39"/>
        <v>0</v>
      </c>
      <c r="AJ79" s="133"/>
      <c r="AK79" s="133">
        <f t="shared" si="40"/>
        <v>0</v>
      </c>
      <c r="AL79" s="133"/>
      <c r="AM79" s="133">
        <f t="shared" si="41"/>
        <v>0</v>
      </c>
      <c r="AN79" s="133"/>
      <c r="AO79" s="133">
        <f t="shared" si="42"/>
        <v>0</v>
      </c>
      <c r="AP79" s="133"/>
      <c r="AQ79" s="133">
        <f t="shared" si="43"/>
        <v>0</v>
      </c>
      <c r="AR79" s="133"/>
      <c r="AS79" s="133">
        <f t="shared" si="44"/>
        <v>0</v>
      </c>
      <c r="AT79" s="133"/>
      <c r="AU79" s="133">
        <f t="shared" si="45"/>
        <v>0</v>
      </c>
      <c r="AV79" s="133"/>
      <c r="AW79" s="133">
        <f t="shared" si="46"/>
        <v>0</v>
      </c>
      <c r="AX79" s="133"/>
      <c r="AY79" s="133">
        <f t="shared" si="47"/>
        <v>0</v>
      </c>
      <c r="AZ79" s="133"/>
      <c r="BA79" s="133"/>
      <c r="BB79" s="133"/>
    </row>
    <row r="80" spans="24:54" ht="23.25" customHeight="1" x14ac:dyDescent="0.3">
      <c r="X80" s="135">
        <f t="shared" si="34"/>
        <v>0</v>
      </c>
      <c r="Y80" s="135"/>
      <c r="Z80" s="135"/>
      <c r="AA80" s="133">
        <f t="shared" si="35"/>
        <v>0</v>
      </c>
      <c r="AB80" s="133"/>
      <c r="AC80" s="133">
        <f t="shared" si="36"/>
        <v>0</v>
      </c>
      <c r="AD80" s="133"/>
      <c r="AE80" s="133">
        <f t="shared" si="37"/>
        <v>0</v>
      </c>
      <c r="AF80" s="133"/>
      <c r="AG80" s="133">
        <f t="shared" si="38"/>
        <v>0</v>
      </c>
      <c r="AH80" s="133"/>
      <c r="AI80" s="133">
        <f t="shared" si="39"/>
        <v>0</v>
      </c>
      <c r="AJ80" s="133"/>
      <c r="AK80" s="133">
        <f t="shared" si="40"/>
        <v>0</v>
      </c>
      <c r="AL80" s="133"/>
      <c r="AM80" s="133">
        <f t="shared" si="41"/>
        <v>0</v>
      </c>
      <c r="AN80" s="133"/>
      <c r="AO80" s="133">
        <f t="shared" si="42"/>
        <v>0</v>
      </c>
      <c r="AP80" s="133"/>
      <c r="AQ80" s="133">
        <f t="shared" si="43"/>
        <v>0</v>
      </c>
      <c r="AR80" s="133"/>
      <c r="AS80" s="133">
        <f t="shared" si="44"/>
        <v>0</v>
      </c>
      <c r="AT80" s="133"/>
      <c r="AU80" s="133">
        <f t="shared" si="45"/>
        <v>0</v>
      </c>
      <c r="AV80" s="133"/>
      <c r="AW80" s="133">
        <f t="shared" si="46"/>
        <v>0</v>
      </c>
      <c r="AX80" s="133"/>
      <c r="AY80" s="133">
        <f t="shared" si="47"/>
        <v>0</v>
      </c>
      <c r="AZ80" s="133"/>
      <c r="BA80" s="133"/>
      <c r="BB80" s="133"/>
    </row>
    <row r="81" spans="24:54" ht="23.25" customHeight="1" x14ac:dyDescent="0.3">
      <c r="X81" s="135">
        <f t="shared" si="34"/>
        <v>0</v>
      </c>
      <c r="Y81" s="135"/>
      <c r="Z81" s="135"/>
      <c r="AA81" s="133">
        <f t="shared" si="35"/>
        <v>0</v>
      </c>
      <c r="AB81" s="133"/>
      <c r="AC81" s="133">
        <f t="shared" si="36"/>
        <v>0</v>
      </c>
      <c r="AD81" s="133"/>
      <c r="AE81" s="133">
        <f t="shared" si="37"/>
        <v>0</v>
      </c>
      <c r="AF81" s="133"/>
      <c r="AG81" s="133">
        <f t="shared" si="38"/>
        <v>0</v>
      </c>
      <c r="AH81" s="133"/>
      <c r="AI81" s="133">
        <f t="shared" si="39"/>
        <v>0</v>
      </c>
      <c r="AJ81" s="133"/>
      <c r="AK81" s="133">
        <f t="shared" si="40"/>
        <v>0</v>
      </c>
      <c r="AL81" s="133"/>
      <c r="AM81" s="133">
        <f t="shared" si="41"/>
        <v>0</v>
      </c>
      <c r="AN81" s="133"/>
      <c r="AO81" s="133">
        <f t="shared" si="42"/>
        <v>0</v>
      </c>
      <c r="AP81" s="133"/>
      <c r="AQ81" s="133">
        <f t="shared" si="43"/>
        <v>0</v>
      </c>
      <c r="AR81" s="133"/>
      <c r="AS81" s="133">
        <f t="shared" si="44"/>
        <v>0</v>
      </c>
      <c r="AT81" s="133"/>
      <c r="AU81" s="133">
        <f t="shared" si="45"/>
        <v>0</v>
      </c>
      <c r="AV81" s="133"/>
      <c r="AW81" s="133">
        <f t="shared" si="46"/>
        <v>0</v>
      </c>
      <c r="AX81" s="133"/>
      <c r="AY81" s="133">
        <f t="shared" si="47"/>
        <v>0</v>
      </c>
      <c r="AZ81" s="133"/>
      <c r="BA81" s="133"/>
      <c r="BB81" s="133"/>
    </row>
    <row r="82" spans="24:54" ht="23.25" customHeight="1" x14ac:dyDescent="0.3">
      <c r="X82" s="134" t="s">
        <v>124</v>
      </c>
      <c r="Y82" s="134"/>
      <c r="Z82" s="134"/>
      <c r="AA82" s="133">
        <f>SUM(AA56:AB81)</f>
        <v>15300000</v>
      </c>
      <c r="AB82" s="133"/>
      <c r="AC82" s="133">
        <f t="shared" ref="AC82" si="48">SUM(AC56:AD81)</f>
        <v>0</v>
      </c>
      <c r="AD82" s="133"/>
      <c r="AE82" s="133">
        <f t="shared" ref="AE82" si="49">SUM(AE56:AF81)</f>
        <v>0</v>
      </c>
      <c r="AF82" s="133"/>
      <c r="AG82" s="133">
        <f t="shared" ref="AG82" si="50">SUM(AG56:AH81)</f>
        <v>0</v>
      </c>
      <c r="AH82" s="133"/>
      <c r="AI82" s="133">
        <f t="shared" ref="AI82" si="51">SUM(AI56:AJ81)</f>
        <v>0</v>
      </c>
      <c r="AJ82" s="133"/>
      <c r="AK82" s="133">
        <f t="shared" ref="AK82" si="52">SUM(AK56:AL81)</f>
        <v>0</v>
      </c>
      <c r="AL82" s="133"/>
      <c r="AM82" s="133">
        <f t="shared" ref="AM82" si="53">SUM(AM56:AN81)</f>
        <v>0</v>
      </c>
      <c r="AN82" s="133"/>
      <c r="AO82" s="133">
        <f t="shared" ref="AO82" si="54">SUM(AO56:AP81)</f>
        <v>0</v>
      </c>
      <c r="AP82" s="133"/>
      <c r="AQ82" s="133">
        <f t="shared" ref="AQ82" si="55">SUM(AQ56:AR81)</f>
        <v>0</v>
      </c>
      <c r="AR82" s="133"/>
      <c r="AS82" s="133">
        <f t="shared" ref="AS82" si="56">SUM(AS56:AT81)</f>
        <v>0</v>
      </c>
      <c r="AT82" s="133"/>
      <c r="AU82" s="133">
        <f t="shared" ref="AU82" si="57">SUM(AU56:AV81)</f>
        <v>0</v>
      </c>
      <c r="AV82" s="133"/>
      <c r="AW82" s="133">
        <f t="shared" ref="AW82" si="58">SUM(AW56:AX81)</f>
        <v>0</v>
      </c>
      <c r="AX82" s="133"/>
      <c r="AY82" s="133">
        <f>SUM(AY56:BB81)</f>
        <v>15300000</v>
      </c>
      <c r="AZ82" s="133"/>
      <c r="BA82" s="133"/>
      <c r="BB82" s="133"/>
    </row>
  </sheetData>
  <sheetProtection selectLockedCells="1"/>
  <protectedRanges>
    <protectedRange sqref="B6:BK17" name="투입공수입력영역" securityDescriptor="O:WDG:WDD:(A;;CC;;;WD)(A;;CC;;;S-1-5-21-246666115-2863898840-1994594151-503)(A;;CC;;;LG)"/>
    <protectedRange sqref="C25:U50" name="프로젝트명입력영역" securityDescriptor="O:WDG:WDD:(A;;CC;;;WD)"/>
  </protectedRanges>
  <mergeCells count="884">
    <mergeCell ref="AI1:AJ1"/>
    <mergeCell ref="AK1:AM1"/>
    <mergeCell ref="AO1:AP1"/>
    <mergeCell ref="AQ1:AS1"/>
    <mergeCell ref="A4:A5"/>
    <mergeCell ref="B4:C4"/>
    <mergeCell ref="D4:E4"/>
    <mergeCell ref="F4:G4"/>
    <mergeCell ref="H4:I4"/>
    <mergeCell ref="J4:K4"/>
    <mergeCell ref="M1:N1"/>
    <mergeCell ref="Q1:S1"/>
    <mergeCell ref="U1:W1"/>
    <mergeCell ref="X1:Y1"/>
    <mergeCell ref="AA1:AB1"/>
    <mergeCell ref="AC1:AG1"/>
    <mergeCell ref="X4:Y4"/>
    <mergeCell ref="Z4:AA4"/>
    <mergeCell ref="AB4:AC4"/>
    <mergeCell ref="AD4:AE4"/>
    <mergeCell ref="AF4:AG4"/>
    <mergeCell ref="AH4:AI4"/>
    <mergeCell ref="L4:M4"/>
    <mergeCell ref="N4:O4"/>
    <mergeCell ref="P4:Q4"/>
    <mergeCell ref="R4:S4"/>
    <mergeCell ref="T4:U4"/>
    <mergeCell ref="V4:W4"/>
    <mergeCell ref="AZ4:BA4"/>
    <mergeCell ref="BB4:BC4"/>
    <mergeCell ref="BD4:BE4"/>
    <mergeCell ref="BF4:BG4"/>
    <mergeCell ref="AJ4:AK4"/>
    <mergeCell ref="AL4:AM4"/>
    <mergeCell ref="AN4:AO4"/>
    <mergeCell ref="AP4:AQ4"/>
    <mergeCell ref="AR4:AS4"/>
    <mergeCell ref="AT4:AU4"/>
    <mergeCell ref="AM24:AN24"/>
    <mergeCell ref="AO24:AP24"/>
    <mergeCell ref="AQ24:AR24"/>
    <mergeCell ref="AS24:AT24"/>
    <mergeCell ref="AU24:AV24"/>
    <mergeCell ref="AW24:AX24"/>
    <mergeCell ref="BP4:BP5"/>
    <mergeCell ref="B24:U24"/>
    <mergeCell ref="V24:W24"/>
    <mergeCell ref="X24:Z24"/>
    <mergeCell ref="AA24:AB24"/>
    <mergeCell ref="AC24:AD24"/>
    <mergeCell ref="AE24:AF24"/>
    <mergeCell ref="AG24:AH24"/>
    <mergeCell ref="AI24:AJ24"/>
    <mergeCell ref="AK24:AL24"/>
    <mergeCell ref="BH4:BI4"/>
    <mergeCell ref="BJ4:BK4"/>
    <mergeCell ref="BL4:BL5"/>
    <mergeCell ref="BM4:BM5"/>
    <mergeCell ref="BN4:BN5"/>
    <mergeCell ref="BO4:BO5"/>
    <mergeCell ref="AV4:AW4"/>
    <mergeCell ref="AX4:AY4"/>
    <mergeCell ref="AS25:AT25"/>
    <mergeCell ref="AU25:AV25"/>
    <mergeCell ref="AW25:AX25"/>
    <mergeCell ref="C26:U26"/>
    <mergeCell ref="V26:W26"/>
    <mergeCell ref="X26:Z26"/>
    <mergeCell ref="AA26:AB26"/>
    <mergeCell ref="AC26:AD26"/>
    <mergeCell ref="AE26:AF26"/>
    <mergeCell ref="AG26:AH26"/>
    <mergeCell ref="AG25:AH25"/>
    <mergeCell ref="AI25:AJ25"/>
    <mergeCell ref="AK25:AL25"/>
    <mergeCell ref="AM25:AN25"/>
    <mergeCell ref="AO25:AP25"/>
    <mergeCell ref="AQ25:AR25"/>
    <mergeCell ref="C25:U25"/>
    <mergeCell ref="V25:W25"/>
    <mergeCell ref="X25:Z25"/>
    <mergeCell ref="AA25:AB25"/>
    <mergeCell ref="AC25:AD25"/>
    <mergeCell ref="AE25:AF25"/>
    <mergeCell ref="AU26:AV26"/>
    <mergeCell ref="AW26:AX26"/>
    <mergeCell ref="C27:U27"/>
    <mergeCell ref="V27:W27"/>
    <mergeCell ref="X27:Z27"/>
    <mergeCell ref="AA27:AB27"/>
    <mergeCell ref="AC27:AD27"/>
    <mergeCell ref="AE27:AF27"/>
    <mergeCell ref="AG27:AH27"/>
    <mergeCell ref="AI27:AJ27"/>
    <mergeCell ref="AI26:AJ26"/>
    <mergeCell ref="AK26:AL26"/>
    <mergeCell ref="AM26:AN26"/>
    <mergeCell ref="AO26:AP26"/>
    <mergeCell ref="AQ26:AR26"/>
    <mergeCell ref="AS26:AT26"/>
    <mergeCell ref="AM28:AN28"/>
    <mergeCell ref="AO28:AP28"/>
    <mergeCell ref="AQ28:AR28"/>
    <mergeCell ref="AS28:AT28"/>
    <mergeCell ref="AU28:AV28"/>
    <mergeCell ref="AW28:AX28"/>
    <mergeCell ref="AW27:AX27"/>
    <mergeCell ref="C28:U28"/>
    <mergeCell ref="V28:W28"/>
    <mergeCell ref="X28:Z28"/>
    <mergeCell ref="AA28:AB28"/>
    <mergeCell ref="AC28:AD28"/>
    <mergeCell ref="AE28:AF28"/>
    <mergeCell ref="AG28:AH28"/>
    <mergeCell ref="AI28:AJ28"/>
    <mergeCell ref="AK28:AL28"/>
    <mergeCell ref="AK27:AL27"/>
    <mergeCell ref="AM27:AN27"/>
    <mergeCell ref="AO27:AP27"/>
    <mergeCell ref="AQ27:AR27"/>
    <mergeCell ref="AS27:AT27"/>
    <mergeCell ref="AU27:AV27"/>
    <mergeCell ref="AS29:AT29"/>
    <mergeCell ref="AU29:AV29"/>
    <mergeCell ref="AW29:AX29"/>
    <mergeCell ref="C30:U30"/>
    <mergeCell ref="V30:W30"/>
    <mergeCell ref="X30:Z30"/>
    <mergeCell ref="AA30:AB30"/>
    <mergeCell ref="AC30:AD30"/>
    <mergeCell ref="AE30:AF30"/>
    <mergeCell ref="AG30:AH30"/>
    <mergeCell ref="AG29:AH29"/>
    <mergeCell ref="AI29:AJ29"/>
    <mergeCell ref="AK29:AL29"/>
    <mergeCell ref="AM29:AN29"/>
    <mergeCell ref="AO29:AP29"/>
    <mergeCell ref="AQ29:AR29"/>
    <mergeCell ref="C29:U29"/>
    <mergeCell ref="V29:W29"/>
    <mergeCell ref="X29:Z29"/>
    <mergeCell ref="AA29:AB29"/>
    <mergeCell ref="AC29:AD29"/>
    <mergeCell ref="AE29:AF29"/>
    <mergeCell ref="AU30:AV30"/>
    <mergeCell ref="AW30:AX30"/>
    <mergeCell ref="C31:U31"/>
    <mergeCell ref="V31:W31"/>
    <mergeCell ref="X31:Z31"/>
    <mergeCell ref="AA31:AB31"/>
    <mergeCell ref="AC31:AD31"/>
    <mergeCell ref="AE31:AF31"/>
    <mergeCell ref="AG31:AH31"/>
    <mergeCell ref="AI31:AJ31"/>
    <mergeCell ref="AI30:AJ30"/>
    <mergeCell ref="AK30:AL30"/>
    <mergeCell ref="AM30:AN30"/>
    <mergeCell ref="AO30:AP30"/>
    <mergeCell ref="AQ30:AR30"/>
    <mergeCell ref="AS30:AT30"/>
    <mergeCell ref="AM32:AN32"/>
    <mergeCell ref="AO32:AP32"/>
    <mergeCell ref="AQ32:AR32"/>
    <mergeCell ref="AS32:AT32"/>
    <mergeCell ref="AU32:AV32"/>
    <mergeCell ref="AW32:AX32"/>
    <mergeCell ref="AW31:AX31"/>
    <mergeCell ref="C32:U32"/>
    <mergeCell ref="V32:W32"/>
    <mergeCell ref="X32:Z32"/>
    <mergeCell ref="AA32:AB32"/>
    <mergeCell ref="AC32:AD32"/>
    <mergeCell ref="AE32:AF32"/>
    <mergeCell ref="AG32:AH32"/>
    <mergeCell ref="AI32:AJ32"/>
    <mergeCell ref="AK32:AL32"/>
    <mergeCell ref="AK31:AL31"/>
    <mergeCell ref="AM31:AN31"/>
    <mergeCell ref="AO31:AP31"/>
    <mergeCell ref="AQ31:AR31"/>
    <mergeCell ref="AS31:AT31"/>
    <mergeCell ref="AU31:AV31"/>
    <mergeCell ref="AS33:AT33"/>
    <mergeCell ref="AU33:AV33"/>
    <mergeCell ref="AW33:AX33"/>
    <mergeCell ref="C34:U34"/>
    <mergeCell ref="V34:W34"/>
    <mergeCell ref="X34:Z34"/>
    <mergeCell ref="AA34:AB34"/>
    <mergeCell ref="AC34:AD34"/>
    <mergeCell ref="AE34:AF34"/>
    <mergeCell ref="AG34:AH34"/>
    <mergeCell ref="AG33:AH33"/>
    <mergeCell ref="AI33:AJ33"/>
    <mergeCell ref="AK33:AL33"/>
    <mergeCell ref="AM33:AN33"/>
    <mergeCell ref="AO33:AP33"/>
    <mergeCell ref="AQ33:AR33"/>
    <mergeCell ref="C33:U33"/>
    <mergeCell ref="V33:W33"/>
    <mergeCell ref="X33:Z33"/>
    <mergeCell ref="AA33:AB33"/>
    <mergeCell ref="AC33:AD33"/>
    <mergeCell ref="AE33:AF33"/>
    <mergeCell ref="AU34:AV34"/>
    <mergeCell ref="AW34:AX34"/>
    <mergeCell ref="C35:U35"/>
    <mergeCell ref="V35:W35"/>
    <mergeCell ref="X35:Z35"/>
    <mergeCell ref="AA35:AB35"/>
    <mergeCell ref="AC35:AD35"/>
    <mergeCell ref="AE35:AF35"/>
    <mergeCell ref="AG35:AH35"/>
    <mergeCell ref="AI35:AJ35"/>
    <mergeCell ref="AI34:AJ34"/>
    <mergeCell ref="AK34:AL34"/>
    <mergeCell ref="AM34:AN34"/>
    <mergeCell ref="AO34:AP34"/>
    <mergeCell ref="AQ34:AR34"/>
    <mergeCell ref="AS34:AT34"/>
    <mergeCell ref="AM36:AN36"/>
    <mergeCell ref="AO36:AP36"/>
    <mergeCell ref="AQ36:AR36"/>
    <mergeCell ref="AS36:AT36"/>
    <mergeCell ref="AU36:AV36"/>
    <mergeCell ref="AW36:AX36"/>
    <mergeCell ref="AW35:AX35"/>
    <mergeCell ref="C36:U36"/>
    <mergeCell ref="V36:W36"/>
    <mergeCell ref="X36:Z36"/>
    <mergeCell ref="AA36:AB36"/>
    <mergeCell ref="AC36:AD36"/>
    <mergeCell ref="AE36:AF36"/>
    <mergeCell ref="AG36:AH36"/>
    <mergeCell ref="AI36:AJ36"/>
    <mergeCell ref="AK36:AL36"/>
    <mergeCell ref="AK35:AL35"/>
    <mergeCell ref="AM35:AN35"/>
    <mergeCell ref="AO35:AP35"/>
    <mergeCell ref="AQ35:AR35"/>
    <mergeCell ref="AS35:AT35"/>
    <mergeCell ref="AU35:AV35"/>
    <mergeCell ref="AS37:AT37"/>
    <mergeCell ref="AU37:AV37"/>
    <mergeCell ref="AW37:AX37"/>
    <mergeCell ref="C38:U38"/>
    <mergeCell ref="V38:W38"/>
    <mergeCell ref="X38:Z38"/>
    <mergeCell ref="AA38:AB38"/>
    <mergeCell ref="AC38:AD38"/>
    <mergeCell ref="AE38:AF38"/>
    <mergeCell ref="AG38:AH38"/>
    <mergeCell ref="AG37:AH37"/>
    <mergeCell ref="AI37:AJ37"/>
    <mergeCell ref="AK37:AL37"/>
    <mergeCell ref="AM37:AN37"/>
    <mergeCell ref="AO37:AP37"/>
    <mergeCell ref="AQ37:AR37"/>
    <mergeCell ref="C37:U37"/>
    <mergeCell ref="V37:W37"/>
    <mergeCell ref="X37:Z37"/>
    <mergeCell ref="AA37:AB37"/>
    <mergeCell ref="AC37:AD37"/>
    <mergeCell ref="AE37:AF37"/>
    <mergeCell ref="AU38:AV38"/>
    <mergeCell ref="AW38:AX38"/>
    <mergeCell ref="C39:U39"/>
    <mergeCell ref="V39:W39"/>
    <mergeCell ref="X39:Z39"/>
    <mergeCell ref="AA39:AB39"/>
    <mergeCell ref="AC39:AD39"/>
    <mergeCell ref="AE39:AF39"/>
    <mergeCell ref="AG39:AH39"/>
    <mergeCell ref="AI39:AJ39"/>
    <mergeCell ref="AI38:AJ38"/>
    <mergeCell ref="AK38:AL38"/>
    <mergeCell ref="AM38:AN38"/>
    <mergeCell ref="AO38:AP38"/>
    <mergeCell ref="AQ38:AR38"/>
    <mergeCell ref="AS38:AT38"/>
    <mergeCell ref="AM40:AN40"/>
    <mergeCell ref="AO40:AP40"/>
    <mergeCell ref="AQ40:AR40"/>
    <mergeCell ref="AS40:AT40"/>
    <mergeCell ref="AU40:AV40"/>
    <mergeCell ref="AW40:AX40"/>
    <mergeCell ref="AW39:AX39"/>
    <mergeCell ref="C40:U40"/>
    <mergeCell ref="V40:W40"/>
    <mergeCell ref="X40:Z40"/>
    <mergeCell ref="AA40:AB40"/>
    <mergeCell ref="AC40:AD40"/>
    <mergeCell ref="AE40:AF40"/>
    <mergeCell ref="AG40:AH40"/>
    <mergeCell ref="AI40:AJ40"/>
    <mergeCell ref="AK40:AL40"/>
    <mergeCell ref="AK39:AL39"/>
    <mergeCell ref="AM39:AN39"/>
    <mergeCell ref="AO39:AP39"/>
    <mergeCell ref="AQ39:AR39"/>
    <mergeCell ref="AS39:AT39"/>
    <mergeCell ref="AU39:AV39"/>
    <mergeCell ref="AS41:AT41"/>
    <mergeCell ref="AU41:AV41"/>
    <mergeCell ref="AW41:AX41"/>
    <mergeCell ref="C42:U42"/>
    <mergeCell ref="V42:W42"/>
    <mergeCell ref="X42:Z42"/>
    <mergeCell ref="AA42:AB42"/>
    <mergeCell ref="AC42:AD42"/>
    <mergeCell ref="AE42:AF42"/>
    <mergeCell ref="AG42:AH42"/>
    <mergeCell ref="AG41:AH41"/>
    <mergeCell ref="AI41:AJ41"/>
    <mergeCell ref="AK41:AL41"/>
    <mergeCell ref="AM41:AN41"/>
    <mergeCell ref="AO41:AP41"/>
    <mergeCell ref="AQ41:AR41"/>
    <mergeCell ref="C41:U41"/>
    <mergeCell ref="V41:W41"/>
    <mergeCell ref="X41:Z41"/>
    <mergeCell ref="AA41:AB41"/>
    <mergeCell ref="AC41:AD41"/>
    <mergeCell ref="AE41:AF41"/>
    <mergeCell ref="AU42:AV42"/>
    <mergeCell ref="AW42:AX42"/>
    <mergeCell ref="C43:U43"/>
    <mergeCell ref="V43:W43"/>
    <mergeCell ref="X43:Z43"/>
    <mergeCell ref="AA43:AB43"/>
    <mergeCell ref="AC43:AD43"/>
    <mergeCell ref="AE43:AF43"/>
    <mergeCell ref="AG43:AH43"/>
    <mergeCell ref="AI43:AJ43"/>
    <mergeCell ref="AI42:AJ42"/>
    <mergeCell ref="AK42:AL42"/>
    <mergeCell ref="AM42:AN42"/>
    <mergeCell ref="AO42:AP42"/>
    <mergeCell ref="AQ42:AR42"/>
    <mergeCell ref="AS42:AT42"/>
    <mergeCell ref="AM44:AN44"/>
    <mergeCell ref="AO44:AP44"/>
    <mergeCell ref="AQ44:AR44"/>
    <mergeCell ref="AS44:AT44"/>
    <mergeCell ref="AU44:AV44"/>
    <mergeCell ref="AW44:AX44"/>
    <mergeCell ref="AW43:AX43"/>
    <mergeCell ref="C44:U44"/>
    <mergeCell ref="V44:W44"/>
    <mergeCell ref="X44:Z44"/>
    <mergeCell ref="AA44:AB44"/>
    <mergeCell ref="AC44:AD44"/>
    <mergeCell ref="AE44:AF44"/>
    <mergeCell ref="AG44:AH44"/>
    <mergeCell ref="AI44:AJ44"/>
    <mergeCell ref="AK44:AL44"/>
    <mergeCell ref="AK43:AL43"/>
    <mergeCell ref="AM43:AN43"/>
    <mergeCell ref="AO43:AP43"/>
    <mergeCell ref="AQ43:AR43"/>
    <mergeCell ref="AS43:AT43"/>
    <mergeCell ref="AU43:AV43"/>
    <mergeCell ref="AS45:AT45"/>
    <mergeCell ref="AU45:AV45"/>
    <mergeCell ref="AW45:AX45"/>
    <mergeCell ref="C46:U46"/>
    <mergeCell ref="V46:W46"/>
    <mergeCell ref="X46:Z46"/>
    <mergeCell ref="AA46:AB46"/>
    <mergeCell ref="AC46:AD46"/>
    <mergeCell ref="AE46:AF46"/>
    <mergeCell ref="AG46:AH46"/>
    <mergeCell ref="AG45:AH45"/>
    <mergeCell ref="AI45:AJ45"/>
    <mergeCell ref="AK45:AL45"/>
    <mergeCell ref="AM45:AN45"/>
    <mergeCell ref="AO45:AP45"/>
    <mergeCell ref="AQ45:AR45"/>
    <mergeCell ref="C45:U45"/>
    <mergeCell ref="V45:W45"/>
    <mergeCell ref="X45:Z45"/>
    <mergeCell ref="AA45:AB45"/>
    <mergeCell ref="AC45:AD45"/>
    <mergeCell ref="AE45:AF45"/>
    <mergeCell ref="AU46:AV46"/>
    <mergeCell ref="AW46:AX46"/>
    <mergeCell ref="C47:U47"/>
    <mergeCell ref="V47:W47"/>
    <mergeCell ref="X47:Z47"/>
    <mergeCell ref="AA47:AB47"/>
    <mergeCell ref="AC47:AD47"/>
    <mergeCell ref="AE47:AF47"/>
    <mergeCell ref="AG47:AH47"/>
    <mergeCell ref="AI47:AJ47"/>
    <mergeCell ref="AI46:AJ46"/>
    <mergeCell ref="AK46:AL46"/>
    <mergeCell ref="AM46:AN46"/>
    <mergeCell ref="AO46:AP46"/>
    <mergeCell ref="AQ46:AR46"/>
    <mergeCell ref="AS46:AT46"/>
    <mergeCell ref="AM48:AN48"/>
    <mergeCell ref="AO48:AP48"/>
    <mergeCell ref="AQ48:AR48"/>
    <mergeCell ref="AS48:AT48"/>
    <mergeCell ref="AU48:AV48"/>
    <mergeCell ref="AW48:AX48"/>
    <mergeCell ref="AW47:AX47"/>
    <mergeCell ref="C48:U48"/>
    <mergeCell ref="V48:W48"/>
    <mergeCell ref="X48:Z48"/>
    <mergeCell ref="AA48:AB48"/>
    <mergeCell ref="AC48:AD48"/>
    <mergeCell ref="AE48:AF48"/>
    <mergeCell ref="AG48:AH48"/>
    <mergeCell ref="AI48:AJ48"/>
    <mergeCell ref="AK48:AL48"/>
    <mergeCell ref="AK47:AL47"/>
    <mergeCell ref="AM47:AN47"/>
    <mergeCell ref="AO47:AP47"/>
    <mergeCell ref="AQ47:AR47"/>
    <mergeCell ref="AS47:AT47"/>
    <mergeCell ref="AU47:AV47"/>
    <mergeCell ref="AS49:AT49"/>
    <mergeCell ref="AU49:AV49"/>
    <mergeCell ref="AW49:AX49"/>
    <mergeCell ref="C50:U50"/>
    <mergeCell ref="V50:W50"/>
    <mergeCell ref="X50:Z50"/>
    <mergeCell ref="AA50:AB50"/>
    <mergeCell ref="AC50:AD50"/>
    <mergeCell ref="AE50:AF50"/>
    <mergeCell ref="AG50:AH50"/>
    <mergeCell ref="AG49:AH49"/>
    <mergeCell ref="AI49:AJ49"/>
    <mergeCell ref="AK49:AL49"/>
    <mergeCell ref="AM49:AN49"/>
    <mergeCell ref="AO49:AP49"/>
    <mergeCell ref="AQ49:AR49"/>
    <mergeCell ref="C49:U49"/>
    <mergeCell ref="V49:W49"/>
    <mergeCell ref="X49:Z49"/>
    <mergeCell ref="AA49:AB49"/>
    <mergeCell ref="AC49:AD49"/>
    <mergeCell ref="AE49:AF49"/>
    <mergeCell ref="AU50:AV50"/>
    <mergeCell ref="AW50:AX50"/>
    <mergeCell ref="X51:Z51"/>
    <mergeCell ref="AA51:AB51"/>
    <mergeCell ref="AC51:AD51"/>
    <mergeCell ref="AE51:AF51"/>
    <mergeCell ref="AG51:AH51"/>
    <mergeCell ref="AI51:AJ51"/>
    <mergeCell ref="AK51:AL51"/>
    <mergeCell ref="AM51:AN51"/>
    <mergeCell ref="AI50:AJ50"/>
    <mergeCell ref="AK50:AL50"/>
    <mergeCell ref="AM50:AN50"/>
    <mergeCell ref="AO50:AP50"/>
    <mergeCell ref="AQ50:AR50"/>
    <mergeCell ref="AS50:AT50"/>
    <mergeCell ref="AO51:AP51"/>
    <mergeCell ref="AQ51:AR51"/>
    <mergeCell ref="AS51:AT51"/>
    <mergeCell ref="AU51:AV51"/>
    <mergeCell ref="AW51:AX51"/>
    <mergeCell ref="B52:U52"/>
    <mergeCell ref="X52:Z52"/>
    <mergeCell ref="AA52:AB52"/>
    <mergeCell ref="AC52:AD52"/>
    <mergeCell ref="AE52:AF52"/>
    <mergeCell ref="X53:Z53"/>
    <mergeCell ref="AA53:AB53"/>
    <mergeCell ref="AC53:AD53"/>
    <mergeCell ref="AE53:AF53"/>
    <mergeCell ref="AG53:AH53"/>
    <mergeCell ref="AI53:AJ53"/>
    <mergeCell ref="AK53:AL53"/>
    <mergeCell ref="AG52:AH52"/>
    <mergeCell ref="AI52:AJ52"/>
    <mergeCell ref="AK52:AL52"/>
    <mergeCell ref="AM53:AN53"/>
    <mergeCell ref="AO53:AP53"/>
    <mergeCell ref="AQ53:AR53"/>
    <mergeCell ref="AS53:AT53"/>
    <mergeCell ref="AU53:AV53"/>
    <mergeCell ref="AW53:AX53"/>
    <mergeCell ref="AS52:AT52"/>
    <mergeCell ref="AU52:AV52"/>
    <mergeCell ref="AW52:AX52"/>
    <mergeCell ref="AM52:AN52"/>
    <mergeCell ref="AO52:AP52"/>
    <mergeCell ref="AQ52:AR52"/>
    <mergeCell ref="AY56:BB56"/>
    <mergeCell ref="AW55:AX55"/>
    <mergeCell ref="AY55:BB55"/>
    <mergeCell ref="X56:Z56"/>
    <mergeCell ref="AA56:AB56"/>
    <mergeCell ref="AC56:AD56"/>
    <mergeCell ref="AE56:AF56"/>
    <mergeCell ref="AG56:AH56"/>
    <mergeCell ref="AI56:AJ56"/>
    <mergeCell ref="AK56:AL56"/>
    <mergeCell ref="AM56:AN56"/>
    <mergeCell ref="AK55:AL55"/>
    <mergeCell ref="AM55:AN55"/>
    <mergeCell ref="AO55:AP55"/>
    <mergeCell ref="AQ55:AR55"/>
    <mergeCell ref="AS55:AT55"/>
    <mergeCell ref="AU55:AV55"/>
    <mergeCell ref="X55:Z55"/>
    <mergeCell ref="AA55:AB55"/>
    <mergeCell ref="AC55:AD55"/>
    <mergeCell ref="AE55:AF55"/>
    <mergeCell ref="AG55:AH55"/>
    <mergeCell ref="AI55:AJ55"/>
    <mergeCell ref="AC57:AD57"/>
    <mergeCell ref="AE57:AF57"/>
    <mergeCell ref="AG57:AH57"/>
    <mergeCell ref="AI57:AJ57"/>
    <mergeCell ref="AO56:AP56"/>
    <mergeCell ref="AQ56:AR56"/>
    <mergeCell ref="AS56:AT56"/>
    <mergeCell ref="AU56:AV56"/>
    <mergeCell ref="AW56:AX56"/>
    <mergeCell ref="AO58:AP58"/>
    <mergeCell ref="AQ58:AR58"/>
    <mergeCell ref="AS58:AT58"/>
    <mergeCell ref="AU58:AV58"/>
    <mergeCell ref="AW58:AX58"/>
    <mergeCell ref="AY58:BB58"/>
    <mergeCell ref="AW57:AX57"/>
    <mergeCell ref="AY57:BB57"/>
    <mergeCell ref="X58:Z58"/>
    <mergeCell ref="AA58:AB58"/>
    <mergeCell ref="AC58:AD58"/>
    <mergeCell ref="AE58:AF58"/>
    <mergeCell ref="AG58:AH58"/>
    <mergeCell ref="AI58:AJ58"/>
    <mergeCell ref="AK58:AL58"/>
    <mergeCell ref="AM58:AN58"/>
    <mergeCell ref="AK57:AL57"/>
    <mergeCell ref="AM57:AN57"/>
    <mergeCell ref="AO57:AP57"/>
    <mergeCell ref="AQ57:AR57"/>
    <mergeCell ref="AS57:AT57"/>
    <mergeCell ref="AU57:AV57"/>
    <mergeCell ref="X57:Z57"/>
    <mergeCell ref="AA57:AB57"/>
    <mergeCell ref="AY60:BB60"/>
    <mergeCell ref="AW59:AX59"/>
    <mergeCell ref="AY59:BB59"/>
    <mergeCell ref="X60:Z60"/>
    <mergeCell ref="AA60:AB60"/>
    <mergeCell ref="AC60:AD60"/>
    <mergeCell ref="AE60:AF60"/>
    <mergeCell ref="AG60:AH60"/>
    <mergeCell ref="AI60:AJ60"/>
    <mergeCell ref="AK60:AL60"/>
    <mergeCell ref="AM60:AN60"/>
    <mergeCell ref="AK59:AL59"/>
    <mergeCell ref="AM59:AN59"/>
    <mergeCell ref="AO59:AP59"/>
    <mergeCell ref="AQ59:AR59"/>
    <mergeCell ref="AS59:AT59"/>
    <mergeCell ref="AU59:AV59"/>
    <mergeCell ref="X59:Z59"/>
    <mergeCell ref="AA59:AB59"/>
    <mergeCell ref="AC59:AD59"/>
    <mergeCell ref="AE59:AF59"/>
    <mergeCell ref="AG59:AH59"/>
    <mergeCell ref="AI59:AJ59"/>
    <mergeCell ref="AC61:AD61"/>
    <mergeCell ref="AE61:AF61"/>
    <mergeCell ref="AG61:AH61"/>
    <mergeCell ref="AI61:AJ61"/>
    <mergeCell ref="AO60:AP60"/>
    <mergeCell ref="AQ60:AR60"/>
    <mergeCell ref="AS60:AT60"/>
    <mergeCell ref="AU60:AV60"/>
    <mergeCell ref="AW60:AX60"/>
    <mergeCell ref="AO62:AP62"/>
    <mergeCell ref="AQ62:AR62"/>
    <mergeCell ref="AS62:AT62"/>
    <mergeCell ref="AU62:AV62"/>
    <mergeCell ref="AW62:AX62"/>
    <mergeCell ref="AY62:BB62"/>
    <mergeCell ref="AW61:AX61"/>
    <mergeCell ref="AY61:BB61"/>
    <mergeCell ref="X62:Z62"/>
    <mergeCell ref="AA62:AB62"/>
    <mergeCell ref="AC62:AD62"/>
    <mergeCell ref="AE62:AF62"/>
    <mergeCell ref="AG62:AH62"/>
    <mergeCell ref="AI62:AJ62"/>
    <mergeCell ref="AK62:AL62"/>
    <mergeCell ref="AM62:AN62"/>
    <mergeCell ref="AK61:AL61"/>
    <mergeCell ref="AM61:AN61"/>
    <mergeCell ref="AO61:AP61"/>
    <mergeCell ref="AQ61:AR61"/>
    <mergeCell ref="AS61:AT61"/>
    <mergeCell ref="AU61:AV61"/>
    <mergeCell ref="X61:Z61"/>
    <mergeCell ref="AA61:AB61"/>
    <mergeCell ref="AY64:BB64"/>
    <mergeCell ref="AW63:AX63"/>
    <mergeCell ref="AY63:BB63"/>
    <mergeCell ref="X64:Z64"/>
    <mergeCell ref="AA64:AB64"/>
    <mergeCell ref="AC64:AD64"/>
    <mergeCell ref="AE64:AF64"/>
    <mergeCell ref="AG64:AH64"/>
    <mergeCell ref="AI64:AJ64"/>
    <mergeCell ref="AK64:AL64"/>
    <mergeCell ref="AM64:AN64"/>
    <mergeCell ref="AK63:AL63"/>
    <mergeCell ref="AM63:AN63"/>
    <mergeCell ref="AO63:AP63"/>
    <mergeCell ref="AQ63:AR63"/>
    <mergeCell ref="AS63:AT63"/>
    <mergeCell ref="AU63:AV63"/>
    <mergeCell ref="X63:Z63"/>
    <mergeCell ref="AA63:AB63"/>
    <mergeCell ref="AC63:AD63"/>
    <mergeCell ref="AE63:AF63"/>
    <mergeCell ref="AG63:AH63"/>
    <mergeCell ref="AI63:AJ63"/>
    <mergeCell ref="AC65:AD65"/>
    <mergeCell ref="AE65:AF65"/>
    <mergeCell ref="AG65:AH65"/>
    <mergeCell ref="AI65:AJ65"/>
    <mergeCell ref="AO64:AP64"/>
    <mergeCell ref="AQ64:AR64"/>
    <mergeCell ref="AS64:AT64"/>
    <mergeCell ref="AU64:AV64"/>
    <mergeCell ref="AW64:AX64"/>
    <mergeCell ref="AO66:AP66"/>
    <mergeCell ref="AQ66:AR66"/>
    <mergeCell ref="AS66:AT66"/>
    <mergeCell ref="AU66:AV66"/>
    <mergeCell ref="AW66:AX66"/>
    <mergeCell ref="AY66:BB66"/>
    <mergeCell ref="AW65:AX65"/>
    <mergeCell ref="AY65:BB65"/>
    <mergeCell ref="X66:Z66"/>
    <mergeCell ref="AA66:AB66"/>
    <mergeCell ref="AC66:AD66"/>
    <mergeCell ref="AE66:AF66"/>
    <mergeCell ref="AG66:AH66"/>
    <mergeCell ref="AI66:AJ66"/>
    <mergeCell ref="AK66:AL66"/>
    <mergeCell ref="AM66:AN66"/>
    <mergeCell ref="AK65:AL65"/>
    <mergeCell ref="AM65:AN65"/>
    <mergeCell ref="AO65:AP65"/>
    <mergeCell ref="AQ65:AR65"/>
    <mergeCell ref="AS65:AT65"/>
    <mergeCell ref="AU65:AV65"/>
    <mergeCell ref="X65:Z65"/>
    <mergeCell ref="AA65:AB65"/>
    <mergeCell ref="AY68:BB68"/>
    <mergeCell ref="AW67:AX67"/>
    <mergeCell ref="AY67:BB67"/>
    <mergeCell ref="X68:Z68"/>
    <mergeCell ref="AA68:AB68"/>
    <mergeCell ref="AC68:AD68"/>
    <mergeCell ref="AE68:AF68"/>
    <mergeCell ref="AG68:AH68"/>
    <mergeCell ref="AI68:AJ68"/>
    <mergeCell ref="AK68:AL68"/>
    <mergeCell ref="AM68:AN68"/>
    <mergeCell ref="AK67:AL67"/>
    <mergeCell ref="AM67:AN67"/>
    <mergeCell ref="AO67:AP67"/>
    <mergeCell ref="AQ67:AR67"/>
    <mergeCell ref="AS67:AT67"/>
    <mergeCell ref="AU67:AV67"/>
    <mergeCell ref="X67:Z67"/>
    <mergeCell ref="AA67:AB67"/>
    <mergeCell ref="AC67:AD67"/>
    <mergeCell ref="AE67:AF67"/>
    <mergeCell ref="AG67:AH67"/>
    <mergeCell ref="AI67:AJ67"/>
    <mergeCell ref="AC69:AD69"/>
    <mergeCell ref="AE69:AF69"/>
    <mergeCell ref="AG69:AH69"/>
    <mergeCell ref="AI69:AJ69"/>
    <mergeCell ref="AO68:AP68"/>
    <mergeCell ref="AQ68:AR68"/>
    <mergeCell ref="AS68:AT68"/>
    <mergeCell ref="AU68:AV68"/>
    <mergeCell ref="AW68:AX68"/>
    <mergeCell ref="AO70:AP70"/>
    <mergeCell ref="AQ70:AR70"/>
    <mergeCell ref="AS70:AT70"/>
    <mergeCell ref="AU70:AV70"/>
    <mergeCell ref="AW70:AX70"/>
    <mergeCell ref="AY70:BB70"/>
    <mergeCell ref="AW69:AX69"/>
    <mergeCell ref="AY69:BB69"/>
    <mergeCell ref="X70:Z70"/>
    <mergeCell ref="AA70:AB70"/>
    <mergeCell ref="AC70:AD70"/>
    <mergeCell ref="AE70:AF70"/>
    <mergeCell ref="AG70:AH70"/>
    <mergeCell ref="AI70:AJ70"/>
    <mergeCell ref="AK70:AL70"/>
    <mergeCell ref="AM70:AN70"/>
    <mergeCell ref="AK69:AL69"/>
    <mergeCell ref="AM69:AN69"/>
    <mergeCell ref="AO69:AP69"/>
    <mergeCell ref="AQ69:AR69"/>
    <mergeCell ref="AS69:AT69"/>
    <mergeCell ref="AU69:AV69"/>
    <mergeCell ref="X69:Z69"/>
    <mergeCell ref="AA69:AB69"/>
    <mergeCell ref="AY72:BB72"/>
    <mergeCell ref="AW71:AX71"/>
    <mergeCell ref="AY71:BB71"/>
    <mergeCell ref="X72:Z72"/>
    <mergeCell ref="AA72:AB72"/>
    <mergeCell ref="AC72:AD72"/>
    <mergeCell ref="AE72:AF72"/>
    <mergeCell ref="AG72:AH72"/>
    <mergeCell ref="AI72:AJ72"/>
    <mergeCell ref="AK72:AL72"/>
    <mergeCell ref="AM72:AN72"/>
    <mergeCell ref="AK71:AL71"/>
    <mergeCell ref="AM71:AN71"/>
    <mergeCell ref="AO71:AP71"/>
    <mergeCell ref="AQ71:AR71"/>
    <mergeCell ref="AS71:AT71"/>
    <mergeCell ref="AU71:AV71"/>
    <mergeCell ref="X71:Z71"/>
    <mergeCell ref="AA71:AB71"/>
    <mergeCell ref="AC71:AD71"/>
    <mergeCell ref="AE71:AF71"/>
    <mergeCell ref="AG71:AH71"/>
    <mergeCell ref="AI71:AJ71"/>
    <mergeCell ref="AC73:AD73"/>
    <mergeCell ref="AE73:AF73"/>
    <mergeCell ref="AG73:AH73"/>
    <mergeCell ref="AI73:AJ73"/>
    <mergeCell ref="AO72:AP72"/>
    <mergeCell ref="AQ72:AR72"/>
    <mergeCell ref="AS72:AT72"/>
    <mergeCell ref="AU72:AV72"/>
    <mergeCell ref="AW72:AX72"/>
    <mergeCell ref="AO74:AP74"/>
    <mergeCell ref="AQ74:AR74"/>
    <mergeCell ref="AS74:AT74"/>
    <mergeCell ref="AU74:AV74"/>
    <mergeCell ref="AW74:AX74"/>
    <mergeCell ref="AY74:BB74"/>
    <mergeCell ref="AW73:AX73"/>
    <mergeCell ref="AY73:BB73"/>
    <mergeCell ref="X74:Z74"/>
    <mergeCell ref="AA74:AB74"/>
    <mergeCell ref="AC74:AD74"/>
    <mergeCell ref="AE74:AF74"/>
    <mergeCell ref="AG74:AH74"/>
    <mergeCell ref="AI74:AJ74"/>
    <mergeCell ref="AK74:AL74"/>
    <mergeCell ref="AM74:AN74"/>
    <mergeCell ref="AK73:AL73"/>
    <mergeCell ref="AM73:AN73"/>
    <mergeCell ref="AO73:AP73"/>
    <mergeCell ref="AQ73:AR73"/>
    <mergeCell ref="AS73:AT73"/>
    <mergeCell ref="AU73:AV73"/>
    <mergeCell ref="X73:Z73"/>
    <mergeCell ref="AA73:AB73"/>
    <mergeCell ref="AY76:BB76"/>
    <mergeCell ref="AW75:AX75"/>
    <mergeCell ref="AY75:BB75"/>
    <mergeCell ref="X76:Z76"/>
    <mergeCell ref="AA76:AB76"/>
    <mergeCell ref="AC76:AD76"/>
    <mergeCell ref="AE76:AF76"/>
    <mergeCell ref="AG76:AH76"/>
    <mergeCell ref="AI76:AJ76"/>
    <mergeCell ref="AK76:AL76"/>
    <mergeCell ref="AM76:AN76"/>
    <mergeCell ref="AK75:AL75"/>
    <mergeCell ref="AM75:AN75"/>
    <mergeCell ref="AO75:AP75"/>
    <mergeCell ref="AQ75:AR75"/>
    <mergeCell ref="AS75:AT75"/>
    <mergeCell ref="AU75:AV75"/>
    <mergeCell ref="X75:Z75"/>
    <mergeCell ref="AA75:AB75"/>
    <mergeCell ref="AC75:AD75"/>
    <mergeCell ref="AE75:AF75"/>
    <mergeCell ref="AG75:AH75"/>
    <mergeCell ref="AI75:AJ75"/>
    <mergeCell ref="AC77:AD77"/>
    <mergeCell ref="AE77:AF77"/>
    <mergeCell ref="AG77:AH77"/>
    <mergeCell ref="AI77:AJ77"/>
    <mergeCell ref="AO76:AP76"/>
    <mergeCell ref="AQ76:AR76"/>
    <mergeCell ref="AS76:AT76"/>
    <mergeCell ref="AU76:AV76"/>
    <mergeCell ref="AW76:AX76"/>
    <mergeCell ref="AO78:AP78"/>
    <mergeCell ref="AQ78:AR78"/>
    <mergeCell ref="AS78:AT78"/>
    <mergeCell ref="AU78:AV78"/>
    <mergeCell ref="AW78:AX78"/>
    <mergeCell ref="AY78:BB78"/>
    <mergeCell ref="AW77:AX77"/>
    <mergeCell ref="AY77:BB77"/>
    <mergeCell ref="X78:Z78"/>
    <mergeCell ref="AA78:AB78"/>
    <mergeCell ref="AC78:AD78"/>
    <mergeCell ref="AE78:AF78"/>
    <mergeCell ref="AG78:AH78"/>
    <mergeCell ref="AI78:AJ78"/>
    <mergeCell ref="AK78:AL78"/>
    <mergeCell ref="AM78:AN78"/>
    <mergeCell ref="AK77:AL77"/>
    <mergeCell ref="AM77:AN77"/>
    <mergeCell ref="AO77:AP77"/>
    <mergeCell ref="AQ77:AR77"/>
    <mergeCell ref="AS77:AT77"/>
    <mergeCell ref="AU77:AV77"/>
    <mergeCell ref="X77:Z77"/>
    <mergeCell ref="AA77:AB77"/>
    <mergeCell ref="AY80:BB80"/>
    <mergeCell ref="AW79:AX79"/>
    <mergeCell ref="AY79:BB79"/>
    <mergeCell ref="X80:Z80"/>
    <mergeCell ref="AA80:AB80"/>
    <mergeCell ref="AC80:AD80"/>
    <mergeCell ref="AE80:AF80"/>
    <mergeCell ref="AG80:AH80"/>
    <mergeCell ref="AI80:AJ80"/>
    <mergeCell ref="AK80:AL80"/>
    <mergeCell ref="AM80:AN80"/>
    <mergeCell ref="AK79:AL79"/>
    <mergeCell ref="AM79:AN79"/>
    <mergeCell ref="AO79:AP79"/>
    <mergeCell ref="AQ79:AR79"/>
    <mergeCell ref="AS79:AT79"/>
    <mergeCell ref="AU79:AV79"/>
    <mergeCell ref="X79:Z79"/>
    <mergeCell ref="AA79:AB79"/>
    <mergeCell ref="AC79:AD79"/>
    <mergeCell ref="AE79:AF79"/>
    <mergeCell ref="AG79:AH79"/>
    <mergeCell ref="AI79:AJ79"/>
    <mergeCell ref="AC81:AD81"/>
    <mergeCell ref="AE81:AF81"/>
    <mergeCell ref="AG81:AH81"/>
    <mergeCell ref="AI81:AJ81"/>
    <mergeCell ref="AO80:AP80"/>
    <mergeCell ref="AQ80:AR80"/>
    <mergeCell ref="AS80:AT80"/>
    <mergeCell ref="AU80:AV80"/>
    <mergeCell ref="AW80:AX80"/>
    <mergeCell ref="AO82:AP82"/>
    <mergeCell ref="AQ82:AR82"/>
    <mergeCell ref="AS82:AT82"/>
    <mergeCell ref="AU82:AV82"/>
    <mergeCell ref="AW82:AX82"/>
    <mergeCell ref="AY82:BB82"/>
    <mergeCell ref="AW81:AX81"/>
    <mergeCell ref="AY81:BB81"/>
    <mergeCell ref="X82:Z82"/>
    <mergeCell ref="AA82:AB82"/>
    <mergeCell ref="AC82:AD82"/>
    <mergeCell ref="AE82:AF82"/>
    <mergeCell ref="AG82:AH82"/>
    <mergeCell ref="AI82:AJ82"/>
    <mergeCell ref="AK82:AL82"/>
    <mergeCell ref="AM82:AN82"/>
    <mergeCell ref="AK81:AL81"/>
    <mergeCell ref="AM81:AN81"/>
    <mergeCell ref="AO81:AP81"/>
    <mergeCell ref="AQ81:AR81"/>
    <mergeCell ref="AS81:AT81"/>
    <mergeCell ref="AU81:AV81"/>
    <mergeCell ref="X81:Z81"/>
    <mergeCell ref="AA81:AB81"/>
  </mergeCells>
  <phoneticPr fontId="3" type="noConversion"/>
  <conditionalFormatting sqref="BD20">
    <cfRule type="expression" dxfId="11" priority="6">
      <formula>WEEKDAY(INDEX($A$3:$BK$17,ROW()-2,1)+INDEX($A$3:$BK$17,1,COLUMN())-1)=7</formula>
    </cfRule>
  </conditionalFormatting>
  <conditionalFormatting sqref="B6:BG17 BH6:BK6 BH8:BK8 BH9:BI9 BH10:BK10 BH11:BI11 BH12:BK13 BH14:BI14 BH15:BK15 BH16:BI16 BH17:BK17">
    <cfRule type="cellIs" dxfId="10" priority="1" operator="equal">
      <formula>"정휴"</formula>
    </cfRule>
    <cfRule type="expression" dxfId="9" priority="3">
      <formula>COUNTIF(SET_HOLYDAYLIST,INDEX(WORK_AREA,ROW()-2,1)+INDEX(WORK_AREA,1,COLUMN())-1)&gt;0</formula>
    </cfRule>
    <cfRule type="expression" dxfId="8" priority="4">
      <formula>WEEKDAY(INDEX(WORK_AREA,ROW()-2,1)+INDEX(WORK_AREA,1,COLUMN())-1)=7</formula>
    </cfRule>
    <cfRule type="expression" dxfId="7" priority="5">
      <formula>WEEKDAY(INDEX($A$3:$BK$17,ROW()-2,1)+INDEX($A$3:$BK$17,1,COLUMN())-1)=1</formula>
    </cfRule>
  </conditionalFormatting>
  <conditionalFormatting sqref="B6:BK17">
    <cfRule type="expression" dxfId="6" priority="2">
      <formula>(INDEX(WORK_AREA,ROW()-2,1)+INDEX(WORK_AREA,1,COLUMN())-1)&gt;=(INDEX(WORK_AREA,ROW()-1,1))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82"/>
  <sheetViews>
    <sheetView showGridLines="0" zoomScale="70" zoomScaleNormal="70" workbookViewId="0">
      <pane ySplit="5" topLeftCell="A6" activePane="bottomLeft" state="frozen"/>
      <selection activeCell="AC26" sqref="AC26:AD26"/>
      <selection pane="bottomLeft" activeCell="AQ29" sqref="AQ29:AR29"/>
    </sheetView>
  </sheetViews>
  <sheetFormatPr defaultColWidth="4.25" defaultRowHeight="23.25" customHeight="1" x14ac:dyDescent="0.3"/>
  <cols>
    <col min="1" max="1" width="6.875" style="49" customWidth="1"/>
    <col min="2" max="42" width="3.625" style="49" customWidth="1"/>
    <col min="43" max="43" width="3.625" style="52" customWidth="1"/>
    <col min="44" max="63" width="3.625" style="49" customWidth="1"/>
    <col min="64" max="66" width="8" style="49" customWidth="1"/>
    <col min="67" max="67" width="23.5" style="49" customWidth="1"/>
    <col min="68" max="68" width="8.5" style="49" customWidth="1"/>
    <col min="69" max="16384" width="4.25" style="49"/>
  </cols>
  <sheetData>
    <row r="1" spans="1:68" ht="23.45" customHeight="1" x14ac:dyDescent="0.3">
      <c r="A1" s="46" t="str">
        <f>SET_YEAR &amp;" 年 프로젝트 투입공수"</f>
        <v>2021 年 프로젝트 투입공수</v>
      </c>
      <c r="B1" s="47"/>
      <c r="C1" s="48"/>
      <c r="D1" s="48"/>
      <c r="E1" s="48"/>
      <c r="F1" s="48"/>
      <c r="G1" s="48"/>
      <c r="H1" s="48"/>
      <c r="I1" s="48"/>
      <c r="K1" s="50" t="s">
        <v>48</v>
      </c>
      <c r="L1" s="50"/>
      <c r="M1" s="172">
        <v>1234</v>
      </c>
      <c r="N1" s="173"/>
      <c r="P1" s="51" t="s">
        <v>49</v>
      </c>
      <c r="Q1" s="174" t="s">
        <v>127</v>
      </c>
      <c r="R1" s="175"/>
      <c r="S1" s="176"/>
      <c r="U1" s="169" t="s">
        <v>50</v>
      </c>
      <c r="V1" s="169"/>
      <c r="W1" s="169"/>
      <c r="X1" s="171">
        <f ca="1">BP18</f>
        <v>8.3333333333333329E-2</v>
      </c>
      <c r="Y1" s="177"/>
      <c r="AA1" s="169" t="s">
        <v>51</v>
      </c>
      <c r="AB1" s="169"/>
      <c r="AC1" s="178">
        <f>AY82</f>
        <v>18000000</v>
      </c>
      <c r="AD1" s="178"/>
      <c r="AE1" s="178"/>
      <c r="AF1" s="178"/>
      <c r="AG1" s="178"/>
      <c r="AI1" s="169" t="s">
        <v>52</v>
      </c>
      <c r="AJ1" s="169"/>
      <c r="AK1" s="170">
        <v>43831</v>
      </c>
      <c r="AL1" s="170"/>
      <c r="AM1" s="170"/>
      <c r="AO1" s="169" t="s">
        <v>53</v>
      </c>
      <c r="AP1" s="169"/>
      <c r="AQ1" s="170">
        <v>44196</v>
      </c>
      <c r="AR1" s="171"/>
      <c r="AS1" s="171"/>
    </row>
    <row r="2" spans="1:68" ht="19.149999999999999" customHeight="1" x14ac:dyDescent="0.3"/>
    <row r="3" spans="1:68" ht="23.1" hidden="1" customHeight="1" x14ac:dyDescent="0.3">
      <c r="A3" s="53"/>
      <c r="B3" s="54">
        <v>1</v>
      </c>
      <c r="C3" s="55">
        <v>1</v>
      </c>
      <c r="D3" s="54">
        <v>2</v>
      </c>
      <c r="E3" s="55">
        <v>2</v>
      </c>
      <c r="F3" s="54">
        <v>3</v>
      </c>
      <c r="G3" s="55">
        <v>3</v>
      </c>
      <c r="H3" s="54">
        <v>4</v>
      </c>
      <c r="I3" s="55">
        <v>4</v>
      </c>
      <c r="J3" s="54">
        <v>5</v>
      </c>
      <c r="K3" s="55">
        <v>5</v>
      </c>
      <c r="L3" s="54">
        <v>6</v>
      </c>
      <c r="M3" s="55">
        <v>6</v>
      </c>
      <c r="N3" s="54">
        <v>7</v>
      </c>
      <c r="O3" s="55">
        <v>7</v>
      </c>
      <c r="P3" s="54">
        <v>8</v>
      </c>
      <c r="Q3" s="55">
        <v>8</v>
      </c>
      <c r="R3" s="54">
        <v>9</v>
      </c>
      <c r="S3" s="55">
        <v>9</v>
      </c>
      <c r="T3" s="54">
        <v>10</v>
      </c>
      <c r="U3" s="55">
        <v>10</v>
      </c>
      <c r="V3" s="54">
        <v>11</v>
      </c>
      <c r="W3" s="55">
        <v>11</v>
      </c>
      <c r="X3" s="54">
        <v>12</v>
      </c>
      <c r="Y3" s="55">
        <v>12</v>
      </c>
      <c r="Z3" s="54">
        <v>13</v>
      </c>
      <c r="AA3" s="55">
        <v>13</v>
      </c>
      <c r="AB3" s="54">
        <v>14</v>
      </c>
      <c r="AC3" s="55">
        <v>14</v>
      </c>
      <c r="AD3" s="54">
        <v>15</v>
      </c>
      <c r="AE3" s="55">
        <v>15</v>
      </c>
      <c r="AF3" s="54">
        <v>16</v>
      </c>
      <c r="AG3" s="55">
        <v>16</v>
      </c>
      <c r="AH3" s="54">
        <v>17</v>
      </c>
      <c r="AI3" s="55">
        <v>17</v>
      </c>
      <c r="AJ3" s="54">
        <v>18</v>
      </c>
      <c r="AK3" s="55">
        <v>18</v>
      </c>
      <c r="AL3" s="54">
        <v>19</v>
      </c>
      <c r="AM3" s="55">
        <v>19</v>
      </c>
      <c r="AN3" s="54">
        <v>20</v>
      </c>
      <c r="AO3" s="55">
        <v>20</v>
      </c>
      <c r="AP3" s="54">
        <v>21</v>
      </c>
      <c r="AQ3" s="55">
        <v>21</v>
      </c>
      <c r="AR3" s="54">
        <v>22</v>
      </c>
      <c r="AS3" s="55">
        <v>22</v>
      </c>
      <c r="AT3" s="54">
        <v>23</v>
      </c>
      <c r="AU3" s="55">
        <v>23</v>
      </c>
      <c r="AV3" s="54">
        <v>24</v>
      </c>
      <c r="AW3" s="55">
        <v>24</v>
      </c>
      <c r="AX3" s="54">
        <v>25</v>
      </c>
      <c r="AY3" s="55">
        <v>25</v>
      </c>
      <c r="AZ3" s="54">
        <v>26</v>
      </c>
      <c r="BA3" s="55">
        <v>26</v>
      </c>
      <c r="BB3" s="54">
        <v>27</v>
      </c>
      <c r="BC3" s="55">
        <v>27</v>
      </c>
      <c r="BD3" s="54">
        <v>28</v>
      </c>
      <c r="BE3" s="55">
        <v>28</v>
      </c>
      <c r="BF3" s="54">
        <v>29</v>
      </c>
      <c r="BG3" s="55">
        <v>29</v>
      </c>
      <c r="BH3" s="54">
        <v>30</v>
      </c>
      <c r="BI3" s="55">
        <v>30</v>
      </c>
      <c r="BJ3" s="54">
        <v>31</v>
      </c>
      <c r="BK3" s="55">
        <v>31</v>
      </c>
      <c r="BL3" s="56"/>
      <c r="BM3" s="56"/>
      <c r="BN3" s="56"/>
      <c r="BO3" s="53"/>
    </row>
    <row r="4" spans="1:68" ht="23.1" customHeight="1" x14ac:dyDescent="0.3">
      <c r="A4" s="166" t="s">
        <v>54</v>
      </c>
      <c r="B4" s="166">
        <v>1</v>
      </c>
      <c r="C4" s="166"/>
      <c r="D4" s="166">
        <v>2</v>
      </c>
      <c r="E4" s="166">
        <v>2</v>
      </c>
      <c r="F4" s="166">
        <v>3</v>
      </c>
      <c r="G4" s="166">
        <v>3</v>
      </c>
      <c r="H4" s="166">
        <v>4</v>
      </c>
      <c r="I4" s="166">
        <v>4</v>
      </c>
      <c r="J4" s="166">
        <v>5</v>
      </c>
      <c r="K4" s="166">
        <v>5</v>
      </c>
      <c r="L4" s="166">
        <v>6</v>
      </c>
      <c r="M4" s="166">
        <v>6</v>
      </c>
      <c r="N4" s="166">
        <v>7</v>
      </c>
      <c r="O4" s="166">
        <v>7</v>
      </c>
      <c r="P4" s="166">
        <v>8</v>
      </c>
      <c r="Q4" s="166">
        <v>8</v>
      </c>
      <c r="R4" s="166">
        <v>9</v>
      </c>
      <c r="S4" s="166">
        <v>9</v>
      </c>
      <c r="T4" s="166">
        <v>10</v>
      </c>
      <c r="U4" s="166">
        <v>10</v>
      </c>
      <c r="V4" s="166">
        <v>11</v>
      </c>
      <c r="W4" s="166">
        <v>11</v>
      </c>
      <c r="X4" s="166">
        <v>12</v>
      </c>
      <c r="Y4" s="166">
        <v>12</v>
      </c>
      <c r="Z4" s="166">
        <v>13</v>
      </c>
      <c r="AA4" s="166">
        <v>13</v>
      </c>
      <c r="AB4" s="166">
        <v>14</v>
      </c>
      <c r="AC4" s="166">
        <v>14</v>
      </c>
      <c r="AD4" s="166">
        <v>15</v>
      </c>
      <c r="AE4" s="166">
        <v>15</v>
      </c>
      <c r="AF4" s="166">
        <v>16</v>
      </c>
      <c r="AG4" s="166">
        <v>16</v>
      </c>
      <c r="AH4" s="166">
        <v>17</v>
      </c>
      <c r="AI4" s="166">
        <v>17</v>
      </c>
      <c r="AJ4" s="166">
        <v>18</v>
      </c>
      <c r="AK4" s="166">
        <v>18</v>
      </c>
      <c r="AL4" s="166">
        <v>19</v>
      </c>
      <c r="AM4" s="166">
        <v>19</v>
      </c>
      <c r="AN4" s="166">
        <v>20</v>
      </c>
      <c r="AO4" s="166">
        <v>20</v>
      </c>
      <c r="AP4" s="166">
        <v>21</v>
      </c>
      <c r="AQ4" s="166">
        <v>21</v>
      </c>
      <c r="AR4" s="166">
        <v>22</v>
      </c>
      <c r="AS4" s="166">
        <v>22</v>
      </c>
      <c r="AT4" s="166">
        <v>23</v>
      </c>
      <c r="AU4" s="166">
        <v>23</v>
      </c>
      <c r="AV4" s="166">
        <v>24</v>
      </c>
      <c r="AW4" s="166">
        <v>24</v>
      </c>
      <c r="AX4" s="166">
        <v>25</v>
      </c>
      <c r="AY4" s="166">
        <v>25</v>
      </c>
      <c r="AZ4" s="166">
        <v>26</v>
      </c>
      <c r="BA4" s="166">
        <v>26</v>
      </c>
      <c r="BB4" s="166">
        <v>27</v>
      </c>
      <c r="BC4" s="166">
        <v>27</v>
      </c>
      <c r="BD4" s="166">
        <v>28</v>
      </c>
      <c r="BE4" s="166">
        <v>28</v>
      </c>
      <c r="BF4" s="166">
        <v>29</v>
      </c>
      <c r="BG4" s="166">
        <v>29</v>
      </c>
      <c r="BH4" s="166">
        <v>30</v>
      </c>
      <c r="BI4" s="166">
        <v>30</v>
      </c>
      <c r="BJ4" s="166">
        <v>31</v>
      </c>
      <c r="BK4" s="166"/>
      <c r="BL4" s="167" t="s">
        <v>55</v>
      </c>
      <c r="BM4" s="167" t="s">
        <v>56</v>
      </c>
      <c r="BN4" s="167" t="s">
        <v>57</v>
      </c>
      <c r="BO4" s="163" t="s">
        <v>58</v>
      </c>
      <c r="BP4" s="163" t="s">
        <v>59</v>
      </c>
    </row>
    <row r="5" spans="1:68" ht="23.1" customHeight="1" thickBot="1" x14ac:dyDescent="0.35">
      <c r="A5" s="166"/>
      <c r="B5" s="57" t="s">
        <v>60</v>
      </c>
      <c r="C5" s="58" t="s">
        <v>61</v>
      </c>
      <c r="D5" s="57" t="s">
        <v>60</v>
      </c>
      <c r="E5" s="58" t="s">
        <v>61</v>
      </c>
      <c r="F5" s="57" t="s">
        <v>60</v>
      </c>
      <c r="G5" s="58" t="s">
        <v>61</v>
      </c>
      <c r="H5" s="57" t="s">
        <v>60</v>
      </c>
      <c r="I5" s="58" t="s">
        <v>61</v>
      </c>
      <c r="J5" s="57" t="s">
        <v>60</v>
      </c>
      <c r="K5" s="58" t="s">
        <v>61</v>
      </c>
      <c r="L5" s="57" t="s">
        <v>60</v>
      </c>
      <c r="M5" s="58" t="s">
        <v>61</v>
      </c>
      <c r="N5" s="57" t="s">
        <v>60</v>
      </c>
      <c r="O5" s="58" t="s">
        <v>61</v>
      </c>
      <c r="P5" s="57" t="s">
        <v>60</v>
      </c>
      <c r="Q5" s="58" t="s">
        <v>61</v>
      </c>
      <c r="R5" s="57" t="s">
        <v>60</v>
      </c>
      <c r="S5" s="58" t="s">
        <v>61</v>
      </c>
      <c r="T5" s="57" t="s">
        <v>60</v>
      </c>
      <c r="U5" s="58" t="s">
        <v>61</v>
      </c>
      <c r="V5" s="57" t="s">
        <v>60</v>
      </c>
      <c r="W5" s="58" t="s">
        <v>61</v>
      </c>
      <c r="X5" s="57" t="s">
        <v>60</v>
      </c>
      <c r="Y5" s="58" t="s">
        <v>61</v>
      </c>
      <c r="Z5" s="57" t="s">
        <v>60</v>
      </c>
      <c r="AA5" s="58" t="s">
        <v>61</v>
      </c>
      <c r="AB5" s="57" t="s">
        <v>60</v>
      </c>
      <c r="AC5" s="58" t="s">
        <v>61</v>
      </c>
      <c r="AD5" s="57" t="s">
        <v>60</v>
      </c>
      <c r="AE5" s="58" t="s">
        <v>61</v>
      </c>
      <c r="AF5" s="57" t="s">
        <v>60</v>
      </c>
      <c r="AG5" s="58" t="s">
        <v>61</v>
      </c>
      <c r="AH5" s="57" t="s">
        <v>60</v>
      </c>
      <c r="AI5" s="58" t="s">
        <v>61</v>
      </c>
      <c r="AJ5" s="57" t="s">
        <v>60</v>
      </c>
      <c r="AK5" s="58" t="s">
        <v>61</v>
      </c>
      <c r="AL5" s="57" t="s">
        <v>60</v>
      </c>
      <c r="AM5" s="58" t="s">
        <v>61</v>
      </c>
      <c r="AN5" s="57" t="s">
        <v>60</v>
      </c>
      <c r="AO5" s="58" t="s">
        <v>61</v>
      </c>
      <c r="AP5" s="57" t="s">
        <v>60</v>
      </c>
      <c r="AQ5" s="58" t="s">
        <v>61</v>
      </c>
      <c r="AR5" s="57" t="s">
        <v>60</v>
      </c>
      <c r="AS5" s="58" t="s">
        <v>61</v>
      </c>
      <c r="AT5" s="57" t="s">
        <v>60</v>
      </c>
      <c r="AU5" s="58" t="s">
        <v>61</v>
      </c>
      <c r="AV5" s="57" t="s">
        <v>60</v>
      </c>
      <c r="AW5" s="58" t="s">
        <v>61</v>
      </c>
      <c r="AX5" s="57" t="s">
        <v>60</v>
      </c>
      <c r="AY5" s="58" t="s">
        <v>61</v>
      </c>
      <c r="AZ5" s="57" t="s">
        <v>60</v>
      </c>
      <c r="BA5" s="58" t="s">
        <v>61</v>
      </c>
      <c r="BB5" s="57" t="s">
        <v>60</v>
      </c>
      <c r="BC5" s="58" t="s">
        <v>61</v>
      </c>
      <c r="BD5" s="57" t="s">
        <v>60</v>
      </c>
      <c r="BE5" s="58" t="s">
        <v>61</v>
      </c>
      <c r="BF5" s="57" t="s">
        <v>60</v>
      </c>
      <c r="BG5" s="58" t="s">
        <v>61</v>
      </c>
      <c r="BH5" s="57" t="s">
        <v>60</v>
      </c>
      <c r="BI5" s="58" t="s">
        <v>61</v>
      </c>
      <c r="BJ5" s="57" t="s">
        <v>60</v>
      </c>
      <c r="BK5" s="58" t="s">
        <v>61</v>
      </c>
      <c r="BL5" s="168"/>
      <c r="BM5" s="168"/>
      <c r="BN5" s="168"/>
      <c r="BO5" s="164"/>
      <c r="BP5" s="164"/>
    </row>
    <row r="6" spans="1:68" ht="23.1" customHeight="1" thickBot="1" x14ac:dyDescent="0.35">
      <c r="A6" s="59">
        <f>EOMONTH(SET_YEARSTARTDATE,-1)+1</f>
        <v>44197</v>
      </c>
      <c r="B6" s="60" t="s">
        <v>62</v>
      </c>
      <c r="C6" s="61"/>
      <c r="D6" s="62"/>
      <c r="E6" s="61"/>
      <c r="F6" s="62"/>
      <c r="G6" s="61"/>
      <c r="H6" s="62" t="s">
        <v>131</v>
      </c>
      <c r="I6" s="61" t="s">
        <v>131</v>
      </c>
      <c r="J6" s="62" t="s">
        <v>131</v>
      </c>
      <c r="K6" s="61" t="s">
        <v>131</v>
      </c>
      <c r="L6" s="62" t="s">
        <v>131</v>
      </c>
      <c r="M6" s="61" t="s">
        <v>131</v>
      </c>
      <c r="N6" s="62" t="s">
        <v>131</v>
      </c>
      <c r="O6" s="61" t="s">
        <v>131</v>
      </c>
      <c r="P6" s="62" t="s">
        <v>131</v>
      </c>
      <c r="Q6" s="61" t="s">
        <v>131</v>
      </c>
      <c r="R6" s="62"/>
      <c r="S6" s="61"/>
      <c r="T6" s="62"/>
      <c r="U6" s="61"/>
      <c r="V6" s="62" t="s">
        <v>131</v>
      </c>
      <c r="W6" s="61" t="s">
        <v>131</v>
      </c>
      <c r="X6" s="62" t="s">
        <v>131</v>
      </c>
      <c r="Y6" s="61" t="s">
        <v>131</v>
      </c>
      <c r="Z6" s="62" t="s">
        <v>131</v>
      </c>
      <c r="AA6" s="61" t="s">
        <v>131</v>
      </c>
      <c r="AB6" s="62" t="s">
        <v>131</v>
      </c>
      <c r="AC6" s="61" t="s">
        <v>131</v>
      </c>
      <c r="AD6" s="62" t="s">
        <v>131</v>
      </c>
      <c r="AE6" s="61" t="s">
        <v>131</v>
      </c>
      <c r="AF6" s="62"/>
      <c r="AG6" s="61"/>
      <c r="AH6" s="62"/>
      <c r="AI6" s="61"/>
      <c r="AJ6" s="62" t="s">
        <v>131</v>
      </c>
      <c r="AK6" s="61" t="s">
        <v>131</v>
      </c>
      <c r="AL6" s="62" t="s">
        <v>131</v>
      </c>
      <c r="AM6" s="61" t="s">
        <v>131</v>
      </c>
      <c r="AN6" s="62" t="s">
        <v>131</v>
      </c>
      <c r="AO6" s="61" t="s">
        <v>131</v>
      </c>
      <c r="AP6" s="62" t="s">
        <v>131</v>
      </c>
      <c r="AQ6" s="61" t="s">
        <v>131</v>
      </c>
      <c r="AR6" s="62" t="s">
        <v>131</v>
      </c>
      <c r="AS6" s="61" t="s">
        <v>131</v>
      </c>
      <c r="AT6" s="62"/>
      <c r="AU6" s="61"/>
      <c r="AV6" s="62"/>
      <c r="AW6" s="61"/>
      <c r="AX6" s="62" t="s">
        <v>131</v>
      </c>
      <c r="AY6" s="61" t="s">
        <v>131</v>
      </c>
      <c r="AZ6" s="62" t="s">
        <v>131</v>
      </c>
      <c r="BA6" s="61" t="s">
        <v>131</v>
      </c>
      <c r="BB6" s="62" t="s">
        <v>131</v>
      </c>
      <c r="BC6" s="61" t="s">
        <v>131</v>
      </c>
      <c r="BD6" s="62" t="s">
        <v>131</v>
      </c>
      <c r="BE6" s="61" t="s">
        <v>131</v>
      </c>
      <c r="BF6" s="63" t="s">
        <v>131</v>
      </c>
      <c r="BG6" s="64" t="s">
        <v>131</v>
      </c>
      <c r="BH6" s="63"/>
      <c r="BI6" s="64"/>
      <c r="BJ6" s="63"/>
      <c r="BK6" s="65"/>
      <c r="BL6" s="66">
        <f>[2]근무일수계산!BL6</f>
        <v>20</v>
      </c>
      <c r="BM6" s="67">
        <f>(COUNTIF(WORK_M01_AREA,"&lt;=Z")-COUNTIF(WORK_M01_AREA,"&lt;A")/2)*0.5</f>
        <v>20</v>
      </c>
      <c r="BN6" s="68">
        <f>BM6/BL6</f>
        <v>1</v>
      </c>
      <c r="BO6" s="69"/>
      <c r="BP6" s="70">
        <f ca="1">IF(((AA51-AA52)/BL6)&gt;1,1,(AA51-AA52)/BL6)</f>
        <v>1</v>
      </c>
    </row>
    <row r="7" spans="1:68" ht="23.1" customHeight="1" thickBot="1" x14ac:dyDescent="0.35">
      <c r="A7" s="59">
        <f>EOMONTH(SET_YEARSTARTDATE,0)+1</f>
        <v>44228</v>
      </c>
      <c r="B7" s="71"/>
      <c r="C7" s="72"/>
      <c r="D7" s="73"/>
      <c r="E7" s="72"/>
      <c r="F7" s="73"/>
      <c r="G7" s="72"/>
      <c r="H7" s="73"/>
      <c r="I7" s="72"/>
      <c r="J7" s="73"/>
      <c r="K7" s="72"/>
      <c r="L7" s="73"/>
      <c r="M7" s="72"/>
      <c r="N7" s="73"/>
      <c r="O7" s="72"/>
      <c r="P7" s="73"/>
      <c r="Q7" s="72"/>
      <c r="R7" s="73"/>
      <c r="S7" s="72"/>
      <c r="T7" s="73"/>
      <c r="U7" s="72"/>
      <c r="V7" s="73" t="s">
        <v>63</v>
      </c>
      <c r="W7" s="72"/>
      <c r="X7" s="73" t="s">
        <v>63</v>
      </c>
      <c r="Y7" s="72"/>
      <c r="Z7" s="73" t="s">
        <v>63</v>
      </c>
      <c r="AA7" s="72"/>
      <c r="AB7" s="73"/>
      <c r="AC7" s="72"/>
      <c r="AD7" s="73"/>
      <c r="AE7" s="72"/>
      <c r="AF7" s="73"/>
      <c r="AG7" s="72"/>
      <c r="AH7" s="73"/>
      <c r="AI7" s="72"/>
      <c r="AJ7" s="73"/>
      <c r="AK7" s="72"/>
      <c r="AL7" s="73"/>
      <c r="AM7" s="72"/>
      <c r="AN7" s="73"/>
      <c r="AO7" s="72"/>
      <c r="AP7" s="73"/>
      <c r="AQ7" s="72"/>
      <c r="AR7" s="73"/>
      <c r="AS7" s="72"/>
      <c r="AT7" s="73"/>
      <c r="AU7" s="72"/>
      <c r="AV7" s="73"/>
      <c r="AW7" s="72"/>
      <c r="AX7" s="73"/>
      <c r="AY7" s="72"/>
      <c r="AZ7" s="73"/>
      <c r="BA7" s="72"/>
      <c r="BB7" s="73"/>
      <c r="BC7" s="72"/>
      <c r="BD7" s="73"/>
      <c r="BE7" s="74"/>
      <c r="BF7" s="75"/>
      <c r="BG7" s="76"/>
      <c r="BH7" s="76"/>
      <c r="BI7" s="76"/>
      <c r="BJ7" s="76"/>
      <c r="BK7" s="77"/>
      <c r="BL7" s="66">
        <f>[2]근무일수계산!BL7</f>
        <v>18</v>
      </c>
      <c r="BM7" s="67">
        <f>(COUNTIF(WORK_M02_AREA,"&lt;=Z")-COUNTIF(WORK_M02_AREA,"&lt;A")/2)*0.5</f>
        <v>0</v>
      </c>
      <c r="BN7" s="68">
        <f t="shared" ref="BN7:BN19" si="0">BM7/BL7</f>
        <v>0</v>
      </c>
      <c r="BO7" s="69"/>
      <c r="BP7" s="70">
        <f ca="1">IF(((AC51-AC52)/BL7)&gt;1,1,(AC51-AC52)/BL7)</f>
        <v>0</v>
      </c>
    </row>
    <row r="8" spans="1:68" ht="23.1" customHeight="1" thickBot="1" x14ac:dyDescent="0.35">
      <c r="A8" s="59">
        <f>EOMONTH(SET_YEARSTARTDATE,1)+1</f>
        <v>44256</v>
      </c>
      <c r="B8" s="71" t="s">
        <v>64</v>
      </c>
      <c r="C8" s="72"/>
      <c r="D8" s="73"/>
      <c r="E8" s="72"/>
      <c r="F8" s="73"/>
      <c r="G8" s="72"/>
      <c r="H8" s="73"/>
      <c r="I8" s="72"/>
      <c r="J8" s="73"/>
      <c r="K8" s="72"/>
      <c r="L8" s="73"/>
      <c r="M8" s="72"/>
      <c r="N8" s="73"/>
      <c r="O8" s="72"/>
      <c r="P8" s="73"/>
      <c r="Q8" s="72"/>
      <c r="R8" s="73"/>
      <c r="S8" s="72"/>
      <c r="T8" s="73"/>
      <c r="U8" s="72"/>
      <c r="V8" s="73"/>
      <c r="W8" s="72"/>
      <c r="X8" s="73"/>
      <c r="Y8" s="72"/>
      <c r="Z8" s="73"/>
      <c r="AA8" s="72"/>
      <c r="AB8" s="73"/>
      <c r="AC8" s="72"/>
      <c r="AD8" s="73"/>
      <c r="AE8" s="72"/>
      <c r="AF8" s="73"/>
      <c r="AG8" s="72"/>
      <c r="AH8" s="73"/>
      <c r="AI8" s="72"/>
      <c r="AJ8" s="73"/>
      <c r="AK8" s="72"/>
      <c r="AL8" s="73"/>
      <c r="AM8" s="72"/>
      <c r="AN8" s="78"/>
      <c r="AO8" s="79"/>
      <c r="AP8" s="78"/>
      <c r="AQ8" s="79"/>
      <c r="AR8" s="78"/>
      <c r="AS8" s="79"/>
      <c r="AT8" s="78"/>
      <c r="AU8" s="79"/>
      <c r="AV8" s="78"/>
      <c r="AW8" s="79"/>
      <c r="AX8" s="73"/>
      <c r="AY8" s="72"/>
      <c r="AZ8" s="73"/>
      <c r="BA8" s="72"/>
      <c r="BB8" s="78"/>
      <c r="BC8" s="79"/>
      <c r="BD8" s="78"/>
      <c r="BE8" s="79"/>
      <c r="BF8" s="80"/>
      <c r="BG8" s="81"/>
      <c r="BH8" s="80"/>
      <c r="BI8" s="81"/>
      <c r="BJ8" s="82"/>
      <c r="BK8" s="83"/>
      <c r="BL8" s="66">
        <f>[2]근무일수계산!BL8</f>
        <v>22</v>
      </c>
      <c r="BM8" s="67">
        <f>(COUNTIF(WORK_M03_AREA,"&lt;=Z")-COUNTIF(WORK_M03_AREA,"&lt;A")/2)*0.5</f>
        <v>0</v>
      </c>
      <c r="BN8" s="68">
        <f t="shared" si="0"/>
        <v>0</v>
      </c>
      <c r="BO8" s="69"/>
      <c r="BP8" s="70">
        <f ca="1">IF(((AE51-AE52)/BL8)&gt;1,1,(AE51-AE52)/BL8)</f>
        <v>0</v>
      </c>
    </row>
    <row r="9" spans="1:68" ht="23.1" customHeight="1" thickBot="1" x14ac:dyDescent="0.35">
      <c r="A9" s="59">
        <f>EOMONTH(SET_YEARSTARTDATE,2)+1</f>
        <v>44287</v>
      </c>
      <c r="B9" s="71"/>
      <c r="C9" s="72"/>
      <c r="D9" s="73"/>
      <c r="E9" s="72"/>
      <c r="F9" s="73"/>
      <c r="G9" s="72"/>
      <c r="H9" s="73"/>
      <c r="I9" s="72"/>
      <c r="J9" s="73"/>
      <c r="K9" s="72"/>
      <c r="L9" s="73"/>
      <c r="M9" s="72"/>
      <c r="N9" s="73"/>
      <c r="O9" s="72"/>
      <c r="P9" s="73"/>
      <c r="Q9" s="72"/>
      <c r="R9" s="73"/>
      <c r="S9" s="72"/>
      <c r="T9" s="73"/>
      <c r="U9" s="72"/>
      <c r="V9" s="73"/>
      <c r="W9" s="72"/>
      <c r="X9" s="73"/>
      <c r="Y9" s="72"/>
      <c r="Z9" s="73"/>
      <c r="AA9" s="72"/>
      <c r="AB9" s="73"/>
      <c r="AC9" s="72"/>
      <c r="AD9" s="73"/>
      <c r="AE9" s="72"/>
      <c r="AF9" s="73"/>
      <c r="AG9" s="72"/>
      <c r="AH9" s="73"/>
      <c r="AI9" s="72"/>
      <c r="AJ9" s="73"/>
      <c r="AK9" s="72"/>
      <c r="AL9" s="73"/>
      <c r="AM9" s="72"/>
      <c r="AN9" s="73"/>
      <c r="AO9" s="72"/>
      <c r="AP9" s="73"/>
      <c r="AQ9" s="72"/>
      <c r="AR9" s="73"/>
      <c r="AS9" s="72"/>
      <c r="AT9" s="73"/>
      <c r="AU9" s="72"/>
      <c r="AV9" s="73"/>
      <c r="AW9" s="72"/>
      <c r="AX9" s="73"/>
      <c r="AY9" s="72"/>
      <c r="AZ9" s="73"/>
      <c r="BA9" s="72"/>
      <c r="BB9" s="73"/>
      <c r="BC9" s="72"/>
      <c r="BD9" s="73"/>
      <c r="BE9" s="72"/>
      <c r="BF9" s="73"/>
      <c r="BG9" s="72"/>
      <c r="BH9" s="73"/>
      <c r="BI9" s="74"/>
      <c r="BJ9" s="84"/>
      <c r="BK9" s="85"/>
      <c r="BL9" s="66">
        <f>[2]근무일수계산!BL9</f>
        <v>22</v>
      </c>
      <c r="BM9" s="67">
        <f>(COUNTIF(WORK_M04_AREA,"&lt;=Z")-COUNTIF(WORK_M04_AREA,"&lt;A")/2)*0.5</f>
        <v>0</v>
      </c>
      <c r="BN9" s="68">
        <f t="shared" si="0"/>
        <v>0</v>
      </c>
      <c r="BO9" s="69"/>
      <c r="BP9" s="70">
        <f ca="1">IF(((AG51-AG52)/BL9)&gt;1,1,(AG51-AG52)/BL9)</f>
        <v>0</v>
      </c>
    </row>
    <row r="10" spans="1:68" ht="23.1" customHeight="1" thickBot="1" x14ac:dyDescent="0.35">
      <c r="A10" s="59">
        <f>EOMONTH(SET_YEARSTARTDATE,3)+1</f>
        <v>44317</v>
      </c>
      <c r="B10" s="71" t="s">
        <v>65</v>
      </c>
      <c r="C10" s="72"/>
      <c r="D10" s="73"/>
      <c r="E10" s="72"/>
      <c r="F10" s="73"/>
      <c r="G10" s="72"/>
      <c r="H10" s="73"/>
      <c r="I10" s="72"/>
      <c r="J10" s="73" t="s">
        <v>66</v>
      </c>
      <c r="K10" s="72"/>
      <c r="L10" s="73"/>
      <c r="M10" s="72"/>
      <c r="N10" s="73"/>
      <c r="O10" s="72"/>
      <c r="P10" s="73"/>
      <c r="Q10" s="72"/>
      <c r="R10" s="86"/>
      <c r="S10" s="87"/>
      <c r="T10" s="73"/>
      <c r="U10" s="72"/>
      <c r="V10" s="73"/>
      <c r="W10" s="72"/>
      <c r="X10" s="73"/>
      <c r="Y10" s="72"/>
      <c r="Z10" s="73"/>
      <c r="AA10" s="72"/>
      <c r="AB10" s="73"/>
      <c r="AC10" s="72"/>
      <c r="AD10" s="73"/>
      <c r="AE10" s="72"/>
      <c r="AF10" s="73"/>
      <c r="AG10" s="72"/>
      <c r="AH10" s="73"/>
      <c r="AI10" s="72"/>
      <c r="AJ10" s="73"/>
      <c r="AK10" s="72"/>
      <c r="AL10" s="73" t="s">
        <v>67</v>
      </c>
      <c r="AM10" s="72"/>
      <c r="AN10" s="73"/>
      <c r="AO10" s="72"/>
      <c r="AP10" s="73"/>
      <c r="AQ10" s="72"/>
      <c r="AR10" s="73"/>
      <c r="AS10" s="72"/>
      <c r="AT10" s="73"/>
      <c r="AU10" s="72"/>
      <c r="AV10" s="73"/>
      <c r="AW10" s="72"/>
      <c r="AX10" s="73"/>
      <c r="AY10" s="72"/>
      <c r="AZ10" s="73"/>
      <c r="BA10" s="72"/>
      <c r="BB10" s="73"/>
      <c r="BC10" s="72"/>
      <c r="BD10" s="73"/>
      <c r="BE10" s="72"/>
      <c r="BF10" s="73"/>
      <c r="BG10" s="72"/>
      <c r="BH10" s="73"/>
      <c r="BI10" s="72"/>
      <c r="BJ10" s="88"/>
      <c r="BK10" s="89"/>
      <c r="BL10" s="66">
        <f>[2]근무일수계산!BL10</f>
        <v>19</v>
      </c>
      <c r="BM10" s="67">
        <f>(COUNTIF(WORK_M05_AREA,"&lt;=Z")-COUNTIF(WORK_M05_AREA,"&lt;A")/2)*0.5</f>
        <v>0</v>
      </c>
      <c r="BN10" s="68">
        <f t="shared" si="0"/>
        <v>0</v>
      </c>
      <c r="BO10" s="69"/>
      <c r="BP10" s="70">
        <f ca="1">IF(((AI51-AI52)/BL10)&gt;1,1,(AI51-AI52)/BL10)</f>
        <v>0</v>
      </c>
    </row>
    <row r="11" spans="1:68" ht="23.1" customHeight="1" thickBot="1" x14ac:dyDescent="0.35">
      <c r="A11" s="59">
        <f>EOMONTH(SET_YEARSTARTDATE,4)+1</f>
        <v>44348</v>
      </c>
      <c r="B11" s="71"/>
      <c r="C11" s="72"/>
      <c r="D11" s="73"/>
      <c r="E11" s="72"/>
      <c r="F11" s="73"/>
      <c r="G11" s="72"/>
      <c r="H11" s="73"/>
      <c r="I11" s="72"/>
      <c r="J11" s="73"/>
      <c r="K11" s="72"/>
      <c r="L11" s="73" t="s">
        <v>68</v>
      </c>
      <c r="M11" s="72"/>
      <c r="N11" s="73"/>
      <c r="O11" s="72"/>
      <c r="P11" s="73"/>
      <c r="Q11" s="72"/>
      <c r="R11" s="73"/>
      <c r="S11" s="72"/>
      <c r="T11" s="73"/>
      <c r="U11" s="72"/>
      <c r="V11" s="73"/>
      <c r="W11" s="72"/>
      <c r="X11" s="73"/>
      <c r="Y11" s="72"/>
      <c r="Z11" s="73"/>
      <c r="AA11" s="72"/>
      <c r="AB11" s="73"/>
      <c r="AC11" s="72"/>
      <c r="AD11" s="73"/>
      <c r="AE11" s="72"/>
      <c r="AF11" s="73"/>
      <c r="AG11" s="72"/>
      <c r="AH11" s="73"/>
      <c r="AI11" s="72"/>
      <c r="AJ11" s="73"/>
      <c r="AK11" s="72"/>
      <c r="AL11" s="73"/>
      <c r="AM11" s="72"/>
      <c r="AN11" s="73"/>
      <c r="AO11" s="72"/>
      <c r="AP11" s="73"/>
      <c r="AQ11" s="72"/>
      <c r="AR11" s="73"/>
      <c r="AS11" s="72"/>
      <c r="AT11" s="73"/>
      <c r="AU11" s="72"/>
      <c r="AV11" s="73"/>
      <c r="AW11" s="72"/>
      <c r="AX11" s="73"/>
      <c r="AY11" s="72"/>
      <c r="AZ11" s="73"/>
      <c r="BA11" s="72"/>
      <c r="BB11" s="73"/>
      <c r="BC11" s="72"/>
      <c r="BD11" s="73"/>
      <c r="BE11" s="72"/>
      <c r="BF11" s="73"/>
      <c r="BG11" s="72"/>
      <c r="BH11" s="73"/>
      <c r="BI11" s="74"/>
      <c r="BJ11" s="84"/>
      <c r="BK11" s="85"/>
      <c r="BL11" s="66">
        <f>[2]근무일수계산!BL11</f>
        <v>22</v>
      </c>
      <c r="BM11" s="67">
        <f>(COUNTIF(WORK_M06_AREA,"&lt;=Z")-COUNTIF(WORK_M06_AREA,"&lt;A")/2)*0.5</f>
        <v>0</v>
      </c>
      <c r="BN11" s="68">
        <f t="shared" si="0"/>
        <v>0</v>
      </c>
      <c r="BO11" s="69"/>
      <c r="BP11" s="70">
        <f ca="1">IF(((AK51-AK52)/BL11)&gt;1,1,(AK51-AK52)/BL11)</f>
        <v>0</v>
      </c>
    </row>
    <row r="12" spans="1:68" ht="23.1" customHeight="1" x14ac:dyDescent="0.3">
      <c r="A12" s="59">
        <f>EOMONTH(SET_YEARSTARTDATE,5)+1</f>
        <v>44378</v>
      </c>
      <c r="B12" s="71"/>
      <c r="C12" s="72"/>
      <c r="D12" s="73"/>
      <c r="E12" s="72"/>
      <c r="F12" s="73"/>
      <c r="G12" s="72"/>
      <c r="H12" s="73"/>
      <c r="I12" s="72"/>
      <c r="J12" s="73"/>
      <c r="K12" s="72"/>
      <c r="L12" s="73"/>
      <c r="M12" s="72"/>
      <c r="N12" s="73"/>
      <c r="O12" s="72"/>
      <c r="P12" s="73"/>
      <c r="Q12" s="72"/>
      <c r="R12" s="73"/>
      <c r="S12" s="72"/>
      <c r="T12" s="73"/>
      <c r="U12" s="72"/>
      <c r="V12" s="73"/>
      <c r="W12" s="72"/>
      <c r="X12" s="73"/>
      <c r="Y12" s="72"/>
      <c r="Z12" s="73"/>
      <c r="AA12" s="72"/>
      <c r="AB12" s="73"/>
      <c r="AC12" s="72"/>
      <c r="AD12" s="73"/>
      <c r="AE12" s="72"/>
      <c r="AF12" s="73"/>
      <c r="AG12" s="72"/>
      <c r="AH12" s="73"/>
      <c r="AI12" s="72"/>
      <c r="AJ12" s="73"/>
      <c r="AK12" s="72"/>
      <c r="AL12" s="73"/>
      <c r="AM12" s="72"/>
      <c r="AN12" s="73"/>
      <c r="AO12" s="72"/>
      <c r="AP12" s="73"/>
      <c r="AQ12" s="72"/>
      <c r="AR12" s="73"/>
      <c r="AS12" s="72"/>
      <c r="AT12" s="73"/>
      <c r="AU12" s="72"/>
      <c r="AV12" s="73"/>
      <c r="AW12" s="72"/>
      <c r="AX12" s="73"/>
      <c r="AY12" s="72"/>
      <c r="AZ12" s="73"/>
      <c r="BA12" s="72"/>
      <c r="BB12" s="73"/>
      <c r="BC12" s="72"/>
      <c r="BD12" s="73"/>
      <c r="BE12" s="72"/>
      <c r="BF12" s="73"/>
      <c r="BG12" s="72"/>
      <c r="BH12" s="73"/>
      <c r="BI12" s="72"/>
      <c r="BJ12" s="90"/>
      <c r="BK12" s="91"/>
      <c r="BL12" s="66">
        <f>[2]근무일수계산!BL12</f>
        <v>22</v>
      </c>
      <c r="BM12" s="67">
        <f>(COUNTIF(WORK_M07_AREA,"&lt;=Z")-COUNTIF(WORK_M07_AREA,"&lt;A")/2)*0.5</f>
        <v>0</v>
      </c>
      <c r="BN12" s="68">
        <f t="shared" si="0"/>
        <v>0</v>
      </c>
      <c r="BO12" s="69"/>
      <c r="BP12" s="70">
        <f ca="1">IF(((AM51-AM52)/BL12)&gt;1,1,(AM51-AM52)/BL12)</f>
        <v>0</v>
      </c>
    </row>
    <row r="13" spans="1:68" ht="23.1" customHeight="1" thickBot="1" x14ac:dyDescent="0.35">
      <c r="A13" s="59">
        <f>EOMONTH(SET_YEARSTARTDATE,6)+1</f>
        <v>44409</v>
      </c>
      <c r="B13" s="71"/>
      <c r="C13" s="72"/>
      <c r="D13" s="73"/>
      <c r="E13" s="72"/>
      <c r="F13" s="73"/>
      <c r="G13" s="72"/>
      <c r="H13" s="73"/>
      <c r="I13" s="72"/>
      <c r="J13" s="73"/>
      <c r="K13" s="72"/>
      <c r="L13" s="73"/>
      <c r="M13" s="72"/>
      <c r="N13" s="73"/>
      <c r="O13" s="72"/>
      <c r="P13" s="73"/>
      <c r="Q13" s="72"/>
      <c r="R13" s="73"/>
      <c r="S13" s="72"/>
      <c r="T13" s="73"/>
      <c r="U13" s="72"/>
      <c r="V13" s="73"/>
      <c r="W13" s="72"/>
      <c r="X13" s="73"/>
      <c r="Y13" s="72"/>
      <c r="Z13" s="73"/>
      <c r="AA13" s="72"/>
      <c r="AB13" s="73"/>
      <c r="AC13" s="72"/>
      <c r="AD13" s="73" t="s">
        <v>69</v>
      </c>
      <c r="AE13" s="72"/>
      <c r="AF13" s="73"/>
      <c r="AG13" s="72"/>
      <c r="AH13" s="73"/>
      <c r="AI13" s="72"/>
      <c r="AJ13" s="73"/>
      <c r="AK13" s="72"/>
      <c r="AL13" s="73"/>
      <c r="AM13" s="72"/>
      <c r="AN13" s="73"/>
      <c r="AO13" s="72"/>
      <c r="AP13" s="73"/>
      <c r="AQ13" s="72"/>
      <c r="AR13" s="73"/>
      <c r="AS13" s="72"/>
      <c r="AT13" s="73"/>
      <c r="AU13" s="72"/>
      <c r="AV13" s="73"/>
      <c r="AW13" s="72"/>
      <c r="AX13" s="73"/>
      <c r="AY13" s="72"/>
      <c r="AZ13" s="73"/>
      <c r="BA13" s="72"/>
      <c r="BB13" s="73"/>
      <c r="BC13" s="72"/>
      <c r="BD13" s="73"/>
      <c r="BE13" s="72"/>
      <c r="BF13" s="73"/>
      <c r="BG13" s="72"/>
      <c r="BH13" s="73"/>
      <c r="BI13" s="72"/>
      <c r="BJ13" s="92"/>
      <c r="BK13" s="93"/>
      <c r="BL13" s="66">
        <f>[2]근무일수계산!BL13</f>
        <v>22</v>
      </c>
      <c r="BM13" s="67">
        <f>(COUNTIF(WORK_M08_AREA,"&lt;=Z")-COUNTIF(WORK_M08_AREA,"&lt;A")/2)*0.5</f>
        <v>0</v>
      </c>
      <c r="BN13" s="68">
        <f t="shared" si="0"/>
        <v>0</v>
      </c>
      <c r="BO13" s="69"/>
      <c r="BP13" s="70">
        <f ca="1">IF(((AO51-AO52)/BL13)&gt;1,1,(AO51-AO52)/BL13)</f>
        <v>0</v>
      </c>
    </row>
    <row r="14" spans="1:68" ht="23.1" customHeight="1" thickBot="1" x14ac:dyDescent="0.35">
      <c r="A14" s="59">
        <f>EOMONTH(SET_YEARSTARTDATE,7)+1</f>
        <v>44440</v>
      </c>
      <c r="B14" s="71"/>
      <c r="C14" s="72"/>
      <c r="D14" s="73"/>
      <c r="E14" s="72"/>
      <c r="F14" s="73"/>
      <c r="G14" s="72"/>
      <c r="H14" s="73"/>
      <c r="I14" s="72"/>
      <c r="J14" s="73"/>
      <c r="K14" s="72"/>
      <c r="L14" s="73"/>
      <c r="M14" s="72"/>
      <c r="N14" s="73"/>
      <c r="O14" s="72"/>
      <c r="P14" s="73"/>
      <c r="Q14" s="72"/>
      <c r="R14" s="73"/>
      <c r="S14" s="72"/>
      <c r="T14" s="73"/>
      <c r="U14" s="72"/>
      <c r="V14" s="73"/>
      <c r="W14" s="72"/>
      <c r="X14" s="73"/>
      <c r="Y14" s="72"/>
      <c r="Z14" s="73"/>
      <c r="AA14" s="72"/>
      <c r="AB14" s="73"/>
      <c r="AC14" s="72"/>
      <c r="AD14" s="73"/>
      <c r="AE14" s="72"/>
      <c r="AF14" s="73"/>
      <c r="AG14" s="72"/>
      <c r="AH14" s="73"/>
      <c r="AI14" s="72"/>
      <c r="AJ14" s="73"/>
      <c r="AK14" s="72"/>
      <c r="AL14" s="73"/>
      <c r="AM14" s="72"/>
      <c r="AN14" s="73" t="s">
        <v>70</v>
      </c>
      <c r="AO14" s="72"/>
      <c r="AP14" s="73" t="s">
        <v>70</v>
      </c>
      <c r="AQ14" s="72"/>
      <c r="AR14" s="73" t="s">
        <v>70</v>
      </c>
      <c r="AS14" s="72"/>
      <c r="AT14" s="73"/>
      <c r="AU14" s="72"/>
      <c r="AV14" s="73"/>
      <c r="AW14" s="72"/>
      <c r="AX14" s="73"/>
      <c r="AY14" s="72"/>
      <c r="AZ14" s="73"/>
      <c r="BA14" s="72"/>
      <c r="BB14" s="73"/>
      <c r="BC14" s="72"/>
      <c r="BD14" s="73"/>
      <c r="BE14" s="72"/>
      <c r="BF14" s="73"/>
      <c r="BG14" s="72"/>
      <c r="BH14" s="73"/>
      <c r="BI14" s="74"/>
      <c r="BJ14" s="84"/>
      <c r="BK14" s="85"/>
      <c r="BL14" s="66">
        <f>[2]근무일수계산!BL14</f>
        <v>19</v>
      </c>
      <c r="BM14" s="67">
        <f>(COUNTIF(WORK_M09_AREA,"&lt;=Z")-COUNTIF(WORK_M09_AREA,"&lt;A")/2)*0.5</f>
        <v>0</v>
      </c>
      <c r="BN14" s="68">
        <f t="shared" si="0"/>
        <v>0</v>
      </c>
      <c r="BO14" s="69"/>
      <c r="BP14" s="70">
        <f ca="1">IF(((AQ51-AQ52)/BL14)&gt;1,1,(AQ51-AQ52)/BL14)</f>
        <v>0</v>
      </c>
    </row>
    <row r="15" spans="1:68" ht="23.1" customHeight="1" thickBot="1" x14ac:dyDescent="0.35">
      <c r="A15" s="59">
        <f>EOMONTH(SET_YEARSTARTDATE,8)+1</f>
        <v>44470</v>
      </c>
      <c r="B15" s="71"/>
      <c r="C15" s="72"/>
      <c r="D15" s="73"/>
      <c r="E15" s="72"/>
      <c r="F15" s="73" t="s">
        <v>71</v>
      </c>
      <c r="G15" s="72"/>
      <c r="H15" s="73"/>
      <c r="I15" s="72"/>
      <c r="J15" s="73"/>
      <c r="K15" s="72"/>
      <c r="L15" s="73"/>
      <c r="M15" s="72"/>
      <c r="N15" s="73"/>
      <c r="O15" s="72"/>
      <c r="P15" s="73"/>
      <c r="Q15" s="72"/>
      <c r="R15" s="73" t="s">
        <v>72</v>
      </c>
      <c r="S15" s="72"/>
      <c r="T15" s="73"/>
      <c r="U15" s="72"/>
      <c r="V15" s="73"/>
      <c r="W15" s="72"/>
      <c r="X15" s="73"/>
      <c r="Y15" s="72"/>
      <c r="Z15" s="73"/>
      <c r="AA15" s="72"/>
      <c r="AB15" s="73"/>
      <c r="AC15" s="72"/>
      <c r="AD15" s="73"/>
      <c r="AE15" s="72"/>
      <c r="AF15" s="73"/>
      <c r="AG15" s="72"/>
      <c r="AH15" s="73"/>
      <c r="AI15" s="72"/>
      <c r="AJ15" s="73"/>
      <c r="AK15" s="72"/>
      <c r="AL15" s="73"/>
      <c r="AM15" s="72"/>
      <c r="AN15" s="73"/>
      <c r="AO15" s="72"/>
      <c r="AP15" s="73"/>
      <c r="AQ15" s="72"/>
      <c r="AR15" s="73"/>
      <c r="AS15" s="72"/>
      <c r="AT15" s="73"/>
      <c r="AU15" s="72"/>
      <c r="AV15" s="73"/>
      <c r="AW15" s="72"/>
      <c r="AX15" s="73"/>
      <c r="AY15" s="72"/>
      <c r="AZ15" s="73"/>
      <c r="BA15" s="72"/>
      <c r="BB15" s="73"/>
      <c r="BC15" s="72"/>
      <c r="BD15" s="73"/>
      <c r="BE15" s="72"/>
      <c r="BF15" s="73"/>
      <c r="BG15" s="72"/>
      <c r="BH15" s="73"/>
      <c r="BI15" s="72"/>
      <c r="BJ15" s="88"/>
      <c r="BK15" s="89"/>
      <c r="BL15" s="66">
        <f>[2]근무일수계산!BL15</f>
        <v>21</v>
      </c>
      <c r="BM15" s="67">
        <f>(COUNTIF(WORK_M10_AREA,"&lt;=Z")-COUNTIF(WORK_M10_AREA,"&lt;A")/2)*0.5</f>
        <v>0</v>
      </c>
      <c r="BN15" s="68">
        <f t="shared" si="0"/>
        <v>0</v>
      </c>
      <c r="BO15" s="69"/>
      <c r="BP15" s="70">
        <f ca="1">IF(((AS51-AS52)/BL15)&gt;1,1,(AS51-AS52)/BL15)</f>
        <v>0</v>
      </c>
    </row>
    <row r="16" spans="1:68" ht="23.1" customHeight="1" thickBot="1" x14ac:dyDescent="0.35">
      <c r="A16" s="59">
        <f>EOMONTH(SET_YEARSTARTDATE,9)+1</f>
        <v>44501</v>
      </c>
      <c r="B16" s="71"/>
      <c r="C16" s="72"/>
      <c r="D16" s="73"/>
      <c r="E16" s="72"/>
      <c r="F16" s="73"/>
      <c r="G16" s="72"/>
      <c r="H16" s="73"/>
      <c r="I16" s="72"/>
      <c r="J16" s="73"/>
      <c r="K16" s="72"/>
      <c r="L16" s="73"/>
      <c r="M16" s="72"/>
      <c r="N16" s="73"/>
      <c r="O16" s="72"/>
      <c r="P16" s="73"/>
      <c r="Q16" s="72"/>
      <c r="R16" s="73"/>
      <c r="S16" s="72"/>
      <c r="T16" s="73"/>
      <c r="U16" s="72"/>
      <c r="V16" s="73"/>
      <c r="W16" s="72"/>
      <c r="X16" s="73"/>
      <c r="Y16" s="72"/>
      <c r="Z16" s="94"/>
      <c r="AA16" s="95"/>
      <c r="AB16" s="73"/>
      <c r="AC16" s="72"/>
      <c r="AD16" s="73"/>
      <c r="AE16" s="72"/>
      <c r="AF16" s="73"/>
      <c r="AG16" s="72"/>
      <c r="AH16" s="73"/>
      <c r="AI16" s="72"/>
      <c r="AJ16" s="73"/>
      <c r="AK16" s="72"/>
      <c r="AL16" s="73"/>
      <c r="AM16" s="72"/>
      <c r="AN16" s="73"/>
      <c r="AO16" s="72"/>
      <c r="AP16" s="73"/>
      <c r="AQ16" s="72"/>
      <c r="AR16" s="73"/>
      <c r="AS16" s="72"/>
      <c r="AT16" s="73"/>
      <c r="AU16" s="72"/>
      <c r="AV16" s="73"/>
      <c r="AW16" s="72"/>
      <c r="AX16" s="73"/>
      <c r="AY16" s="72"/>
      <c r="AZ16" s="73"/>
      <c r="BA16" s="72"/>
      <c r="BB16" s="73"/>
      <c r="BC16" s="72"/>
      <c r="BD16" s="73"/>
      <c r="BE16" s="72"/>
      <c r="BF16" s="73"/>
      <c r="BG16" s="72"/>
      <c r="BH16" s="73"/>
      <c r="BI16" s="74"/>
      <c r="BJ16" s="84"/>
      <c r="BK16" s="85"/>
      <c r="BL16" s="66">
        <f>[2]근무일수계산!BL16</f>
        <v>22</v>
      </c>
      <c r="BM16" s="67">
        <f>(COUNTIF(WORK_M11_AREA,"&lt;=Z")-COUNTIF(WORK_M11_AREA,"&lt;A")/2)*0.5</f>
        <v>0</v>
      </c>
      <c r="BN16" s="68">
        <f t="shared" si="0"/>
        <v>0</v>
      </c>
      <c r="BO16" s="69"/>
      <c r="BP16" s="70">
        <f ca="1">IF(((AU51-AU52)/BL16)&gt;1,1,(AU51-AU52)/BL16)</f>
        <v>0</v>
      </c>
    </row>
    <row r="17" spans="1:68" ht="23.1" customHeight="1" thickBot="1" x14ac:dyDescent="0.35">
      <c r="A17" s="59">
        <f>EOMONTH(SET_YEARSTARTDATE,10)+1</f>
        <v>44531</v>
      </c>
      <c r="B17" s="96"/>
      <c r="C17" s="97"/>
      <c r="D17" s="98"/>
      <c r="E17" s="97"/>
      <c r="F17" s="98"/>
      <c r="G17" s="97"/>
      <c r="H17" s="98"/>
      <c r="I17" s="97"/>
      <c r="J17" s="98"/>
      <c r="K17" s="97"/>
      <c r="L17" s="98"/>
      <c r="M17" s="97"/>
      <c r="N17" s="98"/>
      <c r="O17" s="97"/>
      <c r="P17" s="98"/>
      <c r="Q17" s="97"/>
      <c r="R17" s="98"/>
      <c r="S17" s="97"/>
      <c r="T17" s="98"/>
      <c r="U17" s="97"/>
      <c r="V17" s="98"/>
      <c r="W17" s="97"/>
      <c r="X17" s="98"/>
      <c r="Y17" s="97"/>
      <c r="Z17" s="98"/>
      <c r="AA17" s="97"/>
      <c r="AB17" s="98"/>
      <c r="AC17" s="97"/>
      <c r="AD17" s="98"/>
      <c r="AE17" s="97"/>
      <c r="AF17" s="98"/>
      <c r="AG17" s="97"/>
      <c r="AH17" s="98"/>
      <c r="AI17" s="97"/>
      <c r="AJ17" s="98"/>
      <c r="AK17" s="97"/>
      <c r="AL17" s="98"/>
      <c r="AM17" s="97"/>
      <c r="AN17" s="98"/>
      <c r="AO17" s="97"/>
      <c r="AP17" s="98"/>
      <c r="AQ17" s="97"/>
      <c r="AR17" s="98"/>
      <c r="AS17" s="97"/>
      <c r="AT17" s="98"/>
      <c r="AU17" s="97"/>
      <c r="AV17" s="98"/>
      <c r="AW17" s="97"/>
      <c r="AX17" s="98" t="s">
        <v>73</v>
      </c>
      <c r="AY17" s="97"/>
      <c r="AZ17" s="98"/>
      <c r="BA17" s="97"/>
      <c r="BB17" s="98"/>
      <c r="BC17" s="97"/>
      <c r="BD17" s="98"/>
      <c r="BE17" s="97"/>
      <c r="BF17" s="98"/>
      <c r="BG17" s="97"/>
      <c r="BH17" s="98"/>
      <c r="BI17" s="97"/>
      <c r="BJ17" s="99"/>
      <c r="BK17" s="100"/>
      <c r="BL17" s="66">
        <f>[2]근무일수계산!BL17</f>
        <v>23</v>
      </c>
      <c r="BM17" s="67">
        <f>(COUNTIF(WORK_M12_AREA,"&lt;=Z")-COUNTIF(WORK_M12_AREA,"&lt;A")/2)*0.5</f>
        <v>0</v>
      </c>
      <c r="BN17" s="68">
        <f t="shared" si="0"/>
        <v>0</v>
      </c>
      <c r="BO17" s="69"/>
      <c r="BP17" s="70">
        <f ca="1">IF(((AW51-AW52)/BL17)&gt;1,1,(AW51-AW52)/BL17)</f>
        <v>0</v>
      </c>
    </row>
    <row r="18" spans="1:68" ht="23.1" customHeight="1" x14ac:dyDescent="0.3">
      <c r="AQ18" s="49"/>
      <c r="BK18" s="101" t="s">
        <v>74</v>
      </c>
      <c r="BL18" s="102">
        <f>SUM(BL6:BL17)</f>
        <v>252</v>
      </c>
      <c r="BM18" s="103">
        <f>SUM(BM6:BM17)</f>
        <v>20</v>
      </c>
      <c r="BN18" s="104">
        <f t="shared" si="0"/>
        <v>7.9365079365079361E-2</v>
      </c>
      <c r="BP18" s="104">
        <f ca="1">SUM(BP6:BP17)/12</f>
        <v>8.3333333333333329E-2</v>
      </c>
    </row>
    <row r="19" spans="1:68" ht="21" customHeight="1" x14ac:dyDescent="0.3">
      <c r="B19" s="105" t="s">
        <v>75</v>
      </c>
      <c r="AQ19" s="106"/>
      <c r="BD19" s="107"/>
      <c r="BE19" s="108" t="s">
        <v>76</v>
      </c>
      <c r="BF19" s="109"/>
      <c r="BG19" s="109"/>
      <c r="BH19" s="110"/>
      <c r="BK19" s="111" t="s">
        <v>77</v>
      </c>
      <c r="BL19" s="102">
        <f>SUM(BL6:BL11)</f>
        <v>123</v>
      </c>
      <c r="BM19" s="112">
        <f>SUM(BM6:BM11)</f>
        <v>20</v>
      </c>
      <c r="BN19" s="104">
        <f t="shared" si="0"/>
        <v>0.16260162601626016</v>
      </c>
      <c r="BP19" s="104">
        <f ca="1">SUM(BP6:BP11)/6</f>
        <v>0.16666666666666666</v>
      </c>
    </row>
    <row r="20" spans="1:68" ht="16.149999999999999" customHeight="1" x14ac:dyDescent="0.3">
      <c r="B20" s="49" t="s">
        <v>78</v>
      </c>
      <c r="BD20" s="113"/>
      <c r="BE20" s="114" t="s">
        <v>79</v>
      </c>
      <c r="BF20" s="115"/>
      <c r="BG20" s="115"/>
      <c r="BH20" s="110"/>
    </row>
    <row r="21" spans="1:68" ht="16.149999999999999" customHeight="1" x14ac:dyDescent="0.3">
      <c r="B21" s="49" t="s">
        <v>80</v>
      </c>
      <c r="BD21" s="116"/>
      <c r="BE21" s="116"/>
      <c r="BF21" s="116"/>
      <c r="BG21" s="116"/>
    </row>
    <row r="22" spans="1:68" ht="16.149999999999999" customHeight="1" x14ac:dyDescent="0.3">
      <c r="B22" s="117" t="s">
        <v>81</v>
      </c>
      <c r="BD22" s="116"/>
      <c r="BE22" s="116"/>
      <c r="BF22" s="116"/>
      <c r="BG22" s="116"/>
    </row>
    <row r="23" spans="1:68" ht="16.149999999999999" customHeight="1" thickBot="1" x14ac:dyDescent="0.35"/>
    <row r="24" spans="1:68" ht="23.1" customHeight="1" x14ac:dyDescent="0.3">
      <c r="A24" s="116"/>
      <c r="B24" s="142" t="s">
        <v>82</v>
      </c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4"/>
      <c r="V24" s="165" t="s">
        <v>83</v>
      </c>
      <c r="W24" s="165"/>
      <c r="X24" s="136" t="s">
        <v>84</v>
      </c>
      <c r="Y24" s="136"/>
      <c r="Z24" s="136"/>
      <c r="AA24" s="136" t="s">
        <v>35</v>
      </c>
      <c r="AB24" s="136"/>
      <c r="AC24" s="136" t="s">
        <v>36</v>
      </c>
      <c r="AD24" s="136"/>
      <c r="AE24" s="136" t="s">
        <v>37</v>
      </c>
      <c r="AF24" s="136"/>
      <c r="AG24" s="136" t="s">
        <v>38</v>
      </c>
      <c r="AH24" s="136"/>
      <c r="AI24" s="136" t="s">
        <v>39</v>
      </c>
      <c r="AJ24" s="136"/>
      <c r="AK24" s="136" t="s">
        <v>40</v>
      </c>
      <c r="AL24" s="136"/>
      <c r="AM24" s="136" t="s">
        <v>41</v>
      </c>
      <c r="AN24" s="136"/>
      <c r="AO24" s="136" t="s">
        <v>42</v>
      </c>
      <c r="AP24" s="136"/>
      <c r="AQ24" s="136" t="s">
        <v>43</v>
      </c>
      <c r="AR24" s="136"/>
      <c r="AS24" s="136" t="s">
        <v>44</v>
      </c>
      <c r="AT24" s="136"/>
      <c r="AU24" s="136" t="s">
        <v>45</v>
      </c>
      <c r="AV24" s="136"/>
      <c r="AW24" s="136" t="s">
        <v>46</v>
      </c>
      <c r="AX24" s="136"/>
    </row>
    <row r="25" spans="1:68" ht="23.25" customHeight="1" x14ac:dyDescent="0.3">
      <c r="A25" s="116"/>
      <c r="B25" s="118" t="s">
        <v>85</v>
      </c>
      <c r="C25" s="160" t="s">
        <v>134</v>
      </c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2"/>
      <c r="V25" s="157"/>
      <c r="W25" s="157"/>
      <c r="X25" s="159">
        <v>18000000</v>
      </c>
      <c r="Y25" s="159"/>
      <c r="Z25" s="159"/>
      <c r="AA25" s="152">
        <f>IF(COUNTIF($B$6:$BK$6,"A")&gt;=$BL$6*2,$BL$6,(COUNTIF($B$6:$BK$6,"A")/2))</f>
        <v>20</v>
      </c>
      <c r="AB25" s="153"/>
      <c r="AC25" s="152">
        <f>IF(COUNTIF($B$7:$BK$7,"A")&gt;=$BL$7*2,$BL$7,COUNTIF($B$7:$BK$7,"A")/2)</f>
        <v>0</v>
      </c>
      <c r="AD25" s="153"/>
      <c r="AE25" s="152">
        <f>IF(COUNTIF($B$8:$BK$8,"A")&gt;=$BL$8*2,$BL$8,COUNTIF($B$8:$BK$8,"A")/2)</f>
        <v>0</v>
      </c>
      <c r="AF25" s="153"/>
      <c r="AG25" s="152">
        <f>IF(COUNTIF($B$9:$BK$9,"A")&gt;=$BL$9*2,$BL$9,COUNTIF($B$9:$BK$9,"A")/2)</f>
        <v>0</v>
      </c>
      <c r="AH25" s="153"/>
      <c r="AI25" s="145">
        <f>IF(COUNTIF($B$10:$BK$10,"A")&gt;=$BL$10*2,$BL$10,COUNTIF($B$10:$BK$10,"A")/2)</f>
        <v>0</v>
      </c>
      <c r="AJ25" s="145"/>
      <c r="AK25" s="145">
        <f>IF(COUNTIF($B$11:$BK$11,"A")&gt;=$BL$11*2,$BL$11,COUNTIF($B$11:$BK$11,"A")/2)</f>
        <v>0</v>
      </c>
      <c r="AL25" s="145"/>
      <c r="AM25" s="145">
        <f>IF(COUNTIF($B$12:$BK$12,"A")&gt;=$BL$12*2,$BL$12,COUNTIF($B$12:$BK$12,"A")/2)</f>
        <v>0</v>
      </c>
      <c r="AN25" s="145"/>
      <c r="AO25" s="145">
        <f>IF(COUNTIF($B$13:$BK$13,"A")&gt;=$BL$13*2,$BL$13,COUNTIF($B$13:$BK$13,"A")/2)</f>
        <v>0</v>
      </c>
      <c r="AP25" s="145"/>
      <c r="AQ25" s="145">
        <f>IF(COUNTIF($B$14:$BK$14,"A")&gt;=$BL$14*2,$BL$14,COUNTIF($B$14:$BK$14,"A")/2)</f>
        <v>0</v>
      </c>
      <c r="AR25" s="145"/>
      <c r="AS25" s="145">
        <f>IF(COUNTIF($B$15:$BK$15,"A")&gt;=$BL$15*2,$BL$15,COUNTIF($B$15:$BK$15,"A")/2)</f>
        <v>0</v>
      </c>
      <c r="AT25" s="145"/>
      <c r="AU25" s="145">
        <f>IF(COUNTIF($B$16:$BK$16,"A")&gt;=$BL$16*2,$BL$16,COUNTIF($B$16:$BK$16,"A")/2)</f>
        <v>0</v>
      </c>
      <c r="AV25" s="145"/>
      <c r="AW25" s="145">
        <f>IF(COUNTIF($B$17:$BK$17,"A")&gt;=$BL$17*2,$BL$17,COUNTIF($B$17:$BK$17,"A")/2)</f>
        <v>0</v>
      </c>
      <c r="AX25" s="145"/>
    </row>
    <row r="26" spans="1:68" ht="23.25" customHeight="1" x14ac:dyDescent="0.3">
      <c r="A26" s="116"/>
      <c r="B26" s="119" t="s">
        <v>86</v>
      </c>
      <c r="C26" s="154"/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6"/>
      <c r="V26" s="157"/>
      <c r="W26" s="157"/>
      <c r="X26" s="159"/>
      <c r="Y26" s="159"/>
      <c r="Z26" s="159"/>
      <c r="AA26" s="152">
        <f>IF(COUNTIF($B$6:$BK$6,"B")&gt;=$BL$6*2,$BL$6,(COUNTIF($B$6:$BK$6,"B")/2))</f>
        <v>0</v>
      </c>
      <c r="AB26" s="153"/>
      <c r="AC26" s="152">
        <f>IF(COUNTIF($B$7:$BK$7,"B")&gt;=$BL$7*2,$BL$7,COUNTIF($B$7:$BK$7,"B")/2)</f>
        <v>0</v>
      </c>
      <c r="AD26" s="153"/>
      <c r="AE26" s="152">
        <f>IF(COUNTIF($B$8:$BK$8,"B")&gt;=$BL$8*2,$BL$8,COUNTIF($B$8:$BK$8,"B")/2)</f>
        <v>0</v>
      </c>
      <c r="AF26" s="153"/>
      <c r="AG26" s="152">
        <f>IF(COUNTIF($B$9:$BK$9,"B")&gt;=$BL$9*2,$BL$9,COUNTIF($B$9:$BK$9,"B")/2)</f>
        <v>0</v>
      </c>
      <c r="AH26" s="153"/>
      <c r="AI26" s="145">
        <f>IF(COUNTIF($B$10:$BK$10,"B")&gt;=$BL$10*2,$BL$10,COUNTIF($B$10:$BK$10,"B")/2)</f>
        <v>0</v>
      </c>
      <c r="AJ26" s="145"/>
      <c r="AK26" s="145">
        <f>IF(COUNTIF($B$11:$BK$11,"B")&gt;=$BL$11*2,$BL$11,COUNTIF($B$11:$BK$11,"B")/2)</f>
        <v>0</v>
      </c>
      <c r="AL26" s="145"/>
      <c r="AM26" s="145">
        <f>IF(COUNTIF($B$12:$BK$12,"B")&gt;=$BL$12*2,$BL$12,COUNTIF($B$12:$BK$12,"B")/2)</f>
        <v>0</v>
      </c>
      <c r="AN26" s="145"/>
      <c r="AO26" s="145">
        <f>IF(COUNTIF($B$13:$BK$13,"B")&gt;=$BL$13*2,$BL$13,COUNTIF($B$13:$BK$13,"B")/2)</f>
        <v>0</v>
      </c>
      <c r="AP26" s="145"/>
      <c r="AQ26" s="145">
        <f>IF(COUNTIF($B$14:$BK$14,"B")&gt;=$BL$14*2,$BL$14,COUNTIF($B$14:$BK$14,"B")/2)</f>
        <v>0</v>
      </c>
      <c r="AR26" s="145"/>
      <c r="AS26" s="145">
        <f>IF(COUNTIF($B$15:$BK$15,"B")&gt;=$BL$15*2,$BL$15,COUNTIF($B$15:$BK$15,"B")/2)</f>
        <v>0</v>
      </c>
      <c r="AT26" s="145"/>
      <c r="AU26" s="145">
        <f>IF(COUNTIF($B$16:$BK$16,"B")&gt;=$BL$16*2,$BL$16,COUNTIF($B$16:$BK$16,"B")/2)</f>
        <v>0</v>
      </c>
      <c r="AV26" s="145"/>
      <c r="AW26" s="145">
        <f>IF(COUNTIF($B$17:$BK$17,"B")&gt;=$BL$17*2,$BL$17,COUNTIF($B$17:$BK$17,"B")/2)</f>
        <v>0</v>
      </c>
      <c r="AX26" s="145"/>
    </row>
    <row r="27" spans="1:68" ht="23.25" customHeight="1" x14ac:dyDescent="0.3">
      <c r="A27" s="116"/>
      <c r="B27" s="119" t="s">
        <v>87</v>
      </c>
      <c r="C27" s="154"/>
      <c r="D27" s="155"/>
      <c r="E27" s="155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6"/>
      <c r="V27" s="157"/>
      <c r="W27" s="157"/>
      <c r="X27" s="159"/>
      <c r="Y27" s="159"/>
      <c r="Z27" s="159"/>
      <c r="AA27" s="152">
        <f>IF(COUNTIF($B$6:$BK$6,"C")&gt;=$BL$6*2,$BL$6,(COUNTIF($B$6:$BK$6,"C")/2))</f>
        <v>0</v>
      </c>
      <c r="AB27" s="153"/>
      <c r="AC27" s="152">
        <f>IF(COUNTIF($B$7:$BK$7,"C")&gt;=$BL$7*2,$BL$7,COUNTIF($B$7:$BK$7,"C")/2)</f>
        <v>0</v>
      </c>
      <c r="AD27" s="153"/>
      <c r="AE27" s="152">
        <f>IF(COUNTIF($B$8:$BK$8,"C")&gt;=$BL$8*2,$BL$8,COUNTIF($B$8:$BK$8,"C")/2)</f>
        <v>0</v>
      </c>
      <c r="AF27" s="153"/>
      <c r="AG27" s="152">
        <f>IF(COUNTIF($B$9:$BK$9,"C")&gt;=$BL$9*2,$BL$9,COUNTIF($B$9:$BK$9,"C")/2)</f>
        <v>0</v>
      </c>
      <c r="AH27" s="153"/>
      <c r="AI27" s="145">
        <f>IF(COUNTIF($B$10:$BK$10,"C")&gt;=$BL$10*2,$BL$10,COUNTIF($B$10:$BK$10,"C")/2)</f>
        <v>0</v>
      </c>
      <c r="AJ27" s="145"/>
      <c r="AK27" s="145">
        <f>IF(COUNTIF($B$11:$BK$11,"C")&gt;=$BL$11*2,$BL$11,COUNTIF($B$11:$BK$11,"C")/2)</f>
        <v>0</v>
      </c>
      <c r="AL27" s="145"/>
      <c r="AM27" s="145">
        <f>IF(COUNTIF($B$12:$BK$12,"C")&gt;=$BL$12*2,$BL$12,COUNTIF($B$12:$BK$12,"C")/2)</f>
        <v>0</v>
      </c>
      <c r="AN27" s="145"/>
      <c r="AO27" s="145">
        <f>IF(COUNTIF($B$13:$BK$13,"C")&gt;=$BL$13*2,$BL$13,COUNTIF($B$13:$BK$13,"C")/2)</f>
        <v>0</v>
      </c>
      <c r="AP27" s="145"/>
      <c r="AQ27" s="145">
        <f>IF(COUNTIF($B$14:$BK$14,"C")&gt;=$BL$14*2,$BL$14,COUNTIF($B$14:$BK$14,"C")/2)</f>
        <v>0</v>
      </c>
      <c r="AR27" s="145"/>
      <c r="AS27" s="145">
        <f>IF(COUNTIF($B$15:$BK$15,"C")&gt;=$BL$15*2,$BL$15,COUNTIF($B$15:$BK$15,"C")/2)</f>
        <v>0</v>
      </c>
      <c r="AT27" s="145"/>
      <c r="AU27" s="145">
        <f>IF(COUNTIF($B$16:$BK$16,"C")&gt;=$BL$16*2,$BL$16,COUNTIF($B$16:$BK$16,"C")/2)</f>
        <v>0</v>
      </c>
      <c r="AV27" s="145"/>
      <c r="AW27" s="145">
        <f>IF(COUNTIF($B$17:$BK$17,"C")&gt;=$BL$17*2,$BL$17,COUNTIF($B$17:$BK$17,"C")/2)</f>
        <v>0</v>
      </c>
      <c r="AX27" s="145"/>
    </row>
    <row r="28" spans="1:68" ht="23.25" customHeight="1" x14ac:dyDescent="0.3">
      <c r="A28" s="116"/>
      <c r="B28" s="119" t="s">
        <v>88</v>
      </c>
      <c r="C28" s="154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6"/>
      <c r="V28" s="150"/>
      <c r="W28" s="150"/>
      <c r="X28" s="159"/>
      <c r="Y28" s="159"/>
      <c r="Z28" s="159"/>
      <c r="AA28" s="152">
        <f>IF(COUNTIF($B$6:$BK$6,"D")&gt;=$BL$6*2,$BL$6,COUNTIF($B$6:$BK$6,"D")/2)</f>
        <v>0</v>
      </c>
      <c r="AB28" s="153"/>
      <c r="AC28" s="152">
        <f>IF(COUNTIF($B$7:$BK$7,"D")&gt;=$BL$7*2,$BL$7,COUNTIF($B$7:$BK$7,"D")/2)</f>
        <v>0</v>
      </c>
      <c r="AD28" s="153"/>
      <c r="AE28" s="152">
        <f>IF(COUNTIF($B$8:$BK$8,"D")&gt;=$BL$8*2,$BL$8,COUNTIF($B$8:$BK$8,"D")/2)</f>
        <v>0</v>
      </c>
      <c r="AF28" s="153"/>
      <c r="AG28" s="152">
        <f>IF(COUNTIF($B$9:$BK$9,"D")&gt;=$BL$9*2,$BL$9,COUNTIF($B$9:$BK$9,"D")/2)</f>
        <v>0</v>
      </c>
      <c r="AH28" s="153"/>
      <c r="AI28" s="145">
        <f>IF(COUNTIF($B$10:$BK$10,"D")&gt;=$BL$10*2,$BL$10,COUNTIF($B$10:$BK$10,"D")/2)</f>
        <v>0</v>
      </c>
      <c r="AJ28" s="145"/>
      <c r="AK28" s="145">
        <f>IF(COUNTIF($B$11:$BK$11,"D")&gt;=$BL$11*2,$BL$11,COUNTIF($B$11:$BK$11,"D")/2)</f>
        <v>0</v>
      </c>
      <c r="AL28" s="145"/>
      <c r="AM28" s="145">
        <f>IF(COUNTIF($B$12:$BK$12,"D")&gt;=$BL$12*2,$BL$12,COUNTIF($B$12:$BK$12,"D")/2)</f>
        <v>0</v>
      </c>
      <c r="AN28" s="145"/>
      <c r="AO28" s="145">
        <f>IF(COUNTIF($B$13:$BK$13,"D")&gt;=$BL$13*2,$BL$13,COUNTIF($B$13:$BK$13,"D")/2)</f>
        <v>0</v>
      </c>
      <c r="AP28" s="145"/>
      <c r="AQ28" s="145">
        <f>IF(COUNTIF($B$14:$BK$14,"D")&gt;=$BL$14*2,$BL$14,COUNTIF($B$14:$BK$14,"D")/2)</f>
        <v>0</v>
      </c>
      <c r="AR28" s="145"/>
      <c r="AS28" s="145">
        <f>IF(COUNTIF($B$15:$BK$15,"D")&gt;=$BL$15*2,$BL$15,COUNTIF($B$15:$BK$15,"D")/2)</f>
        <v>0</v>
      </c>
      <c r="AT28" s="145"/>
      <c r="AU28" s="145">
        <f>IF(COUNTIF($B$16:$BK$16,"D")&gt;=$BL$16*2,$BL$16,COUNTIF($B$16:$BK$16,"D")/2)</f>
        <v>0</v>
      </c>
      <c r="AV28" s="145"/>
      <c r="AW28" s="145">
        <f>IF(COUNTIF($B$17:$BK$17,"D")&gt;=$BL$17*2,$BL$17,COUNTIF($B$17:$BK$17,"D")/2)</f>
        <v>0</v>
      </c>
      <c r="AX28" s="145"/>
    </row>
    <row r="29" spans="1:68" ht="23.25" customHeight="1" x14ac:dyDescent="0.3">
      <c r="A29" s="116"/>
      <c r="B29" s="119" t="s">
        <v>89</v>
      </c>
      <c r="C29" s="154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6"/>
      <c r="V29" s="150"/>
      <c r="W29" s="150"/>
      <c r="X29" s="151"/>
      <c r="Y29" s="151"/>
      <c r="Z29" s="151"/>
      <c r="AA29" s="152">
        <f>IF(COUNTIF($B$6:$BK$6,"E")&gt;=$BL$6*2,$BL$6,COUNTIF($B$6:$BK$6,"E")/2)</f>
        <v>0</v>
      </c>
      <c r="AB29" s="153"/>
      <c r="AC29" s="152">
        <f>IF(COUNTIF($B$7:$BK$7,"E")&gt;=$BL$7*2,$BL$7,COUNTIF($B$7:$BK$7,"E")/2)</f>
        <v>0</v>
      </c>
      <c r="AD29" s="153"/>
      <c r="AE29" s="152">
        <f>IF(COUNTIF($B$8:$BK$8,"E")&gt;=$BL$8*2,$BL$8,COUNTIF($B$8:$BK$8,"E")/2)</f>
        <v>0</v>
      </c>
      <c r="AF29" s="153"/>
      <c r="AG29" s="152">
        <f>IF(COUNTIF($B$9:$BK$9,"E")&gt;=$BL$9*2,$BL$9,COUNTIF($B$9:$BK$9,"E")/2)</f>
        <v>0</v>
      </c>
      <c r="AH29" s="153"/>
      <c r="AI29" s="145">
        <f>IF(COUNTIF($B$10:$BK$10,"E")&gt;=$BL$10*2,$BL$10,COUNTIF($B$10:$BK$10,"E")/2)</f>
        <v>0</v>
      </c>
      <c r="AJ29" s="145"/>
      <c r="AK29" s="145">
        <f>IF(COUNTIF($B$11:$BK$11,"E")&gt;=$BL$11*2,$BL$11,COUNTIF($B$11:$BK$11,"E")/2)</f>
        <v>0</v>
      </c>
      <c r="AL29" s="145"/>
      <c r="AM29" s="145">
        <f>IF(COUNTIF($B$12:$BK$12,"E")&gt;=$BL$12*2,$BL$12,COUNTIF($B$12:$BK$12,"E")/2)</f>
        <v>0</v>
      </c>
      <c r="AN29" s="145"/>
      <c r="AO29" s="145">
        <f>IF(COUNTIF($B$13:$BK$13,"E")&gt;=$BL$13*2,$BL$13,COUNTIF($B$13:$BK$13,"E")/2)</f>
        <v>0</v>
      </c>
      <c r="AP29" s="145"/>
      <c r="AQ29" s="145">
        <f>IF(COUNTIF($B$14:$BK$14,"E")&gt;=$BL$14*2,$BL$14,COUNTIF($B$14:$BK$14,"E")/2)</f>
        <v>0</v>
      </c>
      <c r="AR29" s="145"/>
      <c r="AS29" s="145">
        <f>IF(COUNTIF($B$15:$BK$15,"E")&gt;=$BL$15*2,$BL$15,COUNTIF($B$15:$BK$15,"E")/2)</f>
        <v>0</v>
      </c>
      <c r="AT29" s="145"/>
      <c r="AU29" s="145">
        <f>IF(COUNTIF($B$16:$BK$16,"E")&gt;=$BL$16*2,$BL$16,COUNTIF($B$16:$BK$16,"E")/2)</f>
        <v>0</v>
      </c>
      <c r="AV29" s="145"/>
      <c r="AW29" s="145">
        <f>IF(COUNTIF($B$17:$BK$17,"E")&gt;=$BL$17*2,$BL$17,COUNTIF($B$17:$BK$17,"E")/2)</f>
        <v>0</v>
      </c>
      <c r="AX29" s="145"/>
    </row>
    <row r="30" spans="1:68" ht="23.25" customHeight="1" x14ac:dyDescent="0.3">
      <c r="A30" s="116"/>
      <c r="B30" s="119" t="s">
        <v>90</v>
      </c>
      <c r="C30" s="154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6"/>
      <c r="V30" s="150"/>
      <c r="W30" s="150"/>
      <c r="X30" s="151"/>
      <c r="Y30" s="151"/>
      <c r="Z30" s="151"/>
      <c r="AA30" s="152">
        <f>IF(COUNTIF($B$6:$BK$6,"F")&gt;=$BL$6*2,$BL$6,COUNTIF($B$6:$BK$6,"F")/2)</f>
        <v>0</v>
      </c>
      <c r="AB30" s="153"/>
      <c r="AC30" s="152">
        <f>IF(COUNTIF($B$7:$BK$7,"F")&gt;=$BL$7*2,$BL$7,COUNTIF($B$7:$BK$7,"F")/2)</f>
        <v>0</v>
      </c>
      <c r="AD30" s="153"/>
      <c r="AE30" s="152">
        <f>IF(COUNTIF($B$8:$BK$8,"F")&gt;=$BL$8*2,$BL$8,COUNTIF($B$8:$BK$8,"F")/2)</f>
        <v>0</v>
      </c>
      <c r="AF30" s="153"/>
      <c r="AG30" s="152">
        <f>IF(COUNTIF($B$9:$BK$9,"F")&gt;=$BL$9*2,$BL$9,COUNTIF($B$9:$BK$9,"F")/2)</f>
        <v>0</v>
      </c>
      <c r="AH30" s="153"/>
      <c r="AI30" s="145">
        <f>IF(COUNTIF($B$10:$BK$10,"F")&gt;=$BL$10*2,$BL$10,COUNTIF($B$10:$BK$10,"F")/2)</f>
        <v>0</v>
      </c>
      <c r="AJ30" s="145"/>
      <c r="AK30" s="145">
        <f>IF(COUNTIF($B$11:$BK$11,"F")&gt;=$BL$11*2,$BL$11,COUNTIF($B$11:$BK$11,"F")/2)</f>
        <v>0</v>
      </c>
      <c r="AL30" s="145"/>
      <c r="AM30" s="145">
        <f>IF(COUNTIF($B$12:$BK$12,"F")&gt;=$BL$12*2,$BL$12,COUNTIF($B$12:$BK$12,"F")/2)</f>
        <v>0</v>
      </c>
      <c r="AN30" s="145"/>
      <c r="AO30" s="145">
        <f>IF(COUNTIF($B$13:$BK$13,"F")&gt;=$BL$13*2,$BL$13,COUNTIF($B$13:$BK$13,"F")/2)</f>
        <v>0</v>
      </c>
      <c r="AP30" s="145"/>
      <c r="AQ30" s="145">
        <f>IF(COUNTIF($B$14:$BK$14,"F")&gt;=$BL$14*2,$BL$14,COUNTIF($B$14:$BK$14,"F")/2)</f>
        <v>0</v>
      </c>
      <c r="AR30" s="145"/>
      <c r="AS30" s="145">
        <f>IF(COUNTIF($B$15:$BK$15,"F")&gt;=$BL$15*2,$BL$15,COUNTIF($B$15:$BK$15,"F")/2)</f>
        <v>0</v>
      </c>
      <c r="AT30" s="145"/>
      <c r="AU30" s="145">
        <f>IF(COUNTIF($B$16:$BK$16,"F")&gt;=$BL$16*2,$BL$16,COUNTIF($B$16:$BK$16,"F")/2)</f>
        <v>0</v>
      </c>
      <c r="AV30" s="145"/>
      <c r="AW30" s="145">
        <f>IF(COUNTIF($B$17:$BK$17,"F")&gt;=$BL$17*2,$BL$17,COUNTIF($B$17:$BK$17,"F")/2)</f>
        <v>0</v>
      </c>
      <c r="AX30" s="145"/>
    </row>
    <row r="31" spans="1:68" ht="23.25" customHeight="1" x14ac:dyDescent="0.3">
      <c r="A31" s="116"/>
      <c r="B31" s="119" t="s">
        <v>91</v>
      </c>
      <c r="C31" s="154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6"/>
      <c r="V31" s="150"/>
      <c r="W31" s="150"/>
      <c r="X31" s="151"/>
      <c r="Y31" s="151"/>
      <c r="Z31" s="151"/>
      <c r="AA31" s="152">
        <f>IF(COUNTIF($B$6:$BK$6,"G")&gt;=$BL$6*2,$BL$6,COUNTIF($B$6:$BK$6,"G")/2)</f>
        <v>0</v>
      </c>
      <c r="AB31" s="153"/>
      <c r="AC31" s="152">
        <f>IF(COUNTIF($B$7:$BK$7,"G")&gt;=$BL$7*2,$BL$7,COUNTIF($B$7:$BK$7,"G")/2)</f>
        <v>0</v>
      </c>
      <c r="AD31" s="153"/>
      <c r="AE31" s="152">
        <f>IF(COUNTIF($B$8:$BK$8,"G")&gt;=$BL$8*2,$BL$8,COUNTIF($B$8:$BK$8,"G")/2)</f>
        <v>0</v>
      </c>
      <c r="AF31" s="153"/>
      <c r="AG31" s="152">
        <f>IF(COUNTIF($B$9:$BK$9,"G")&gt;=$BL$9*2,$BL$9,COUNTIF($B$9:$BK$9,"G")/2)</f>
        <v>0</v>
      </c>
      <c r="AH31" s="153"/>
      <c r="AI31" s="145">
        <f>IF(COUNTIF($B$10:$BK$10,"G")&gt;=$BL$10*2,$BL$10,COUNTIF($B$10:$BK$10,"G")/2)</f>
        <v>0</v>
      </c>
      <c r="AJ31" s="145"/>
      <c r="AK31" s="145">
        <f>IF(COUNTIF($B$11:$BK$11,"G")&gt;=$BL$11*2,$BL$11,COUNTIF($B$11:$BK$11,"G")/2)</f>
        <v>0</v>
      </c>
      <c r="AL31" s="145"/>
      <c r="AM31" s="145">
        <f>IF(COUNTIF($B$12:$BK$12,"G")&gt;=$BL$12*2,$BL$12,COUNTIF($B$12:$BK$12,"G")/2)</f>
        <v>0</v>
      </c>
      <c r="AN31" s="145"/>
      <c r="AO31" s="145">
        <f>IF(COUNTIF($B$13:$BK$13,"G")&gt;=$BL$13*2,$BL$13,COUNTIF($B$13:$BK$13,"G")/2)</f>
        <v>0</v>
      </c>
      <c r="AP31" s="145"/>
      <c r="AQ31" s="145">
        <f>IF(COUNTIF($B$14:$BK$14,"G")&gt;=$BL$14*2,$BL$14,COUNTIF($B$14:$BK$14,"G")/2)</f>
        <v>0</v>
      </c>
      <c r="AR31" s="145"/>
      <c r="AS31" s="145">
        <f>IF(COUNTIF($B$15:$BK$15,"G")&gt;=$BL$15*2,$BL$15,COUNTIF($B$15:$BK$15,"G")/2)</f>
        <v>0</v>
      </c>
      <c r="AT31" s="145"/>
      <c r="AU31" s="145">
        <f>IF(COUNTIF($B$16:$BK$16,"G")&gt;=$BL$16*2,$BL$16,COUNTIF($B$16:$BK$16,"G")/2)</f>
        <v>0</v>
      </c>
      <c r="AV31" s="145"/>
      <c r="AW31" s="145">
        <f>IF(COUNTIF($B$17:$BK$17,"G")&gt;=$BL$17*2,$BL$17,COUNTIF($B$17:$BK$17,"G")/2)</f>
        <v>0</v>
      </c>
      <c r="AX31" s="145"/>
    </row>
    <row r="32" spans="1:68" ht="23.25" customHeight="1" x14ac:dyDescent="0.3">
      <c r="A32" s="116"/>
      <c r="B32" s="119" t="s">
        <v>92</v>
      </c>
      <c r="C32" s="154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6"/>
      <c r="V32" s="157"/>
      <c r="W32" s="157"/>
      <c r="X32" s="158"/>
      <c r="Y32" s="158"/>
      <c r="Z32" s="158"/>
      <c r="AA32" s="152">
        <f>IF(COUNTIF($B$6:$BK$6,"H")&gt;=$BL$6*2,$BL$6,COUNTIF($B$6:$BK$6,"H")/2)</f>
        <v>0</v>
      </c>
      <c r="AB32" s="153"/>
      <c r="AC32" s="152">
        <f>IF(COUNTIF($B$7:$BK$7,"H")&gt;=$BL$7*2,$BL$7,COUNTIF($B$7:$BK$7,"H")/2)</f>
        <v>0</v>
      </c>
      <c r="AD32" s="153"/>
      <c r="AE32" s="152">
        <f>IF(COUNTIF($B$8:$BK$8,"H")&gt;=$BL$8*2,$BL$8,COUNTIF($B$8:$BK$8,"H")/2)</f>
        <v>0</v>
      </c>
      <c r="AF32" s="153"/>
      <c r="AG32" s="152">
        <f>IF(COUNTIF($B$9:$BK$9,"H")&gt;=$BL$9*2,$BL$9,COUNTIF($B$9:$BK$9,"H")/2)</f>
        <v>0</v>
      </c>
      <c r="AH32" s="153"/>
      <c r="AI32" s="145">
        <f>IF(COUNTIF($B$10:$BK$10,"H")&gt;=$BL$10*2,$BL$10,COUNTIF($B$10:$BK$10,"H")/2)</f>
        <v>0</v>
      </c>
      <c r="AJ32" s="145"/>
      <c r="AK32" s="145">
        <f>IF(COUNTIF($B$11:$BK$11,"H")&gt;=$BL$11*2,$BL$11,COUNTIF($B$11:$BK$11,"H")/2)</f>
        <v>0</v>
      </c>
      <c r="AL32" s="145"/>
      <c r="AM32" s="145">
        <f>IF(COUNTIF($B$12:$BK$12,"H")&gt;=$BL$12*2,$BL$12,COUNTIF($B$12:$BK$12,"H")/2)</f>
        <v>0</v>
      </c>
      <c r="AN32" s="145"/>
      <c r="AO32" s="145">
        <f>IF(COUNTIF($B$13:$BK$13,"H")&gt;=$BL$13*2,$BL$13,COUNTIF($B$13:$BK$13,"H")/2)</f>
        <v>0</v>
      </c>
      <c r="AP32" s="145"/>
      <c r="AQ32" s="145">
        <f>IF(COUNTIF($B$14:$BK$14,"H")&gt;=$BL$14*2,$BL$14,COUNTIF($B$14:$BK$14,"H")/2)</f>
        <v>0</v>
      </c>
      <c r="AR32" s="145"/>
      <c r="AS32" s="145">
        <f>IF(COUNTIF($B$15:$BK$15,"H")&gt;=$BL$15*2,$BL$15,COUNTIF($B$15:$BK$15,"H")/2)</f>
        <v>0</v>
      </c>
      <c r="AT32" s="145"/>
      <c r="AU32" s="145">
        <f>IF(COUNTIF($B$16:$BK$16,"H")&gt;=$BL$16*2,$BL$16,COUNTIF($B$16:$BK$16,"H")/2)</f>
        <v>0</v>
      </c>
      <c r="AV32" s="145"/>
      <c r="AW32" s="145">
        <f>IF(COUNTIF($B$17:$BK$17,"H")&gt;=$BL$17*2,$BL$17,COUNTIF($B$17:$BK$17,"H")/2)</f>
        <v>0</v>
      </c>
      <c r="AX32" s="145"/>
    </row>
    <row r="33" spans="2:50" ht="23.25" customHeight="1" x14ac:dyDescent="0.3">
      <c r="B33" s="119" t="s">
        <v>93</v>
      </c>
      <c r="C33" s="154"/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6"/>
      <c r="V33" s="157"/>
      <c r="W33" s="157"/>
      <c r="X33" s="158"/>
      <c r="Y33" s="158"/>
      <c r="Z33" s="158"/>
      <c r="AA33" s="152">
        <f>IF(COUNTIF($B$6:$BK$6,"I")&gt;=$BL$6*2,$BL$6,COUNTIF($B$6:$BK$6,"I")/2)</f>
        <v>0</v>
      </c>
      <c r="AB33" s="153"/>
      <c r="AC33" s="152">
        <f>IF(COUNTIF($B$7:$BK$7,"I")&gt;=$BL$7*2,$BL$7,COUNTIF($B$7:$BK$7,"I")/2)</f>
        <v>0</v>
      </c>
      <c r="AD33" s="153"/>
      <c r="AE33" s="152">
        <f>IF(COUNTIF($B$8:$BK$8,"I")&gt;=$BL$8*2,$BL$8,COUNTIF($B$8:$BK$8,"I")/2)</f>
        <v>0</v>
      </c>
      <c r="AF33" s="153"/>
      <c r="AG33" s="152">
        <f>IF(COUNTIF($B$9:$BK$9,"I")&gt;=$BL$9*2,$BL$9,COUNTIF($B$9:$BK$9,"I")/2)</f>
        <v>0</v>
      </c>
      <c r="AH33" s="153"/>
      <c r="AI33" s="145">
        <f>IF(COUNTIF($B$10:$BK$10,"I")&gt;=$BL$10*2,$BL$10,COUNTIF($B$10:$BK$10,"I")/2)</f>
        <v>0</v>
      </c>
      <c r="AJ33" s="145"/>
      <c r="AK33" s="145">
        <f>IF(COUNTIF($B$11:$BK$11,"I")&gt;=$BL$11*2,$BL$11,COUNTIF($B$11:$BK$11,"I")/2)</f>
        <v>0</v>
      </c>
      <c r="AL33" s="145"/>
      <c r="AM33" s="145">
        <f>IF(COUNTIF($B$12:$BK$12,"I")&gt;=$BL$12*2,$BL$12,COUNTIF($B$12:$BK$12,"I")/2)</f>
        <v>0</v>
      </c>
      <c r="AN33" s="145"/>
      <c r="AO33" s="145">
        <f>IF(COUNTIF($B$13:$BK$13,"I")&gt;=$BL$13*2,$BL$13,COUNTIF($B$13:$BK$13,"I")/2)</f>
        <v>0</v>
      </c>
      <c r="AP33" s="145"/>
      <c r="AQ33" s="145">
        <f>IF(COUNTIF($B$14:$BK$14,"I")&gt;=$BL$14*2,$BL$14,COUNTIF($B$14:$BK$14,"I")/2)</f>
        <v>0</v>
      </c>
      <c r="AR33" s="145"/>
      <c r="AS33" s="145">
        <f>IF(COUNTIF($B$15:$BK$15,"I")&gt;=$BL$15*2,$BL$15,COUNTIF($B$15:$BK$15,"I")/2)</f>
        <v>0</v>
      </c>
      <c r="AT33" s="145"/>
      <c r="AU33" s="145">
        <f>IF(COUNTIF($B$16:$BK$16,"I")&gt;=$BL$16*2,$BL$16,COUNTIF($B$16:$BK$16,"I")/2)</f>
        <v>0</v>
      </c>
      <c r="AV33" s="145"/>
      <c r="AW33" s="145">
        <f>IF(COUNTIF($B$17:$BK$17,"I")&gt;=$BL$17*2,$BL$17,COUNTIF($B$17:$BK$17,"I")/2)</f>
        <v>0</v>
      </c>
      <c r="AX33" s="145"/>
    </row>
    <row r="34" spans="2:50" ht="23.25" customHeight="1" x14ac:dyDescent="0.3">
      <c r="B34" s="119" t="s">
        <v>94</v>
      </c>
      <c r="C34" s="154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6"/>
      <c r="V34" s="157"/>
      <c r="W34" s="157"/>
      <c r="X34" s="158"/>
      <c r="Y34" s="158"/>
      <c r="Z34" s="158"/>
      <c r="AA34" s="152">
        <f>IF(COUNTIF($B$6:$BK$6,"J")&gt;=$BL$6*2,$BL$6,COUNTIF($B$6:$BK$6,"J")/2)</f>
        <v>0</v>
      </c>
      <c r="AB34" s="153"/>
      <c r="AC34" s="152">
        <f>IF(COUNTIF($B$7:$BK$7,"J")&gt;=$BL$7*2,$BL$7,COUNTIF($B$7:$BK$7,"J")/2)</f>
        <v>0</v>
      </c>
      <c r="AD34" s="153"/>
      <c r="AE34" s="152">
        <f>IF(COUNTIF($B$8:$BK$8,"J")&gt;=$BL$8*2,$BL$8,COUNTIF($B$8:$BK$8,"J")/2)</f>
        <v>0</v>
      </c>
      <c r="AF34" s="153"/>
      <c r="AG34" s="152">
        <f>IF(COUNTIF($B$9:$BK$9,"J")&gt;=$BL$9*2,$BL$9,COUNTIF($B$9:$BK$9,"J")/2)</f>
        <v>0</v>
      </c>
      <c r="AH34" s="153"/>
      <c r="AI34" s="145">
        <f>IF(COUNTIF($B$10:$BK$10,"J")&gt;=$BL$10*2,$BL$10,COUNTIF($B$10:$BK$10,"J")/2)</f>
        <v>0</v>
      </c>
      <c r="AJ34" s="145"/>
      <c r="AK34" s="145">
        <f>IF(COUNTIF($B$11:$BK$11,"J")&gt;=$BL$11*2,$BL$11,COUNTIF($B$11:$BK$11,"J")/2)</f>
        <v>0</v>
      </c>
      <c r="AL34" s="145"/>
      <c r="AM34" s="145">
        <f>IF(COUNTIF($B$12:$BK$12,"J")&gt;=$BL$12*2,$BL$12,COUNTIF($B$12:$BK$12,"J")/2)</f>
        <v>0</v>
      </c>
      <c r="AN34" s="145"/>
      <c r="AO34" s="145">
        <f>IF(COUNTIF($B$13:$BK$13,"J")&gt;=$BL$13*2,$BL$13,COUNTIF($B$13:$BK$13,"J")/2)</f>
        <v>0</v>
      </c>
      <c r="AP34" s="145"/>
      <c r="AQ34" s="145">
        <f>IF(COUNTIF($B$14:$BK$14,"J")&gt;=$BL$14*2,$BL$14,COUNTIF($B$14:$BK$14,"J")/2)</f>
        <v>0</v>
      </c>
      <c r="AR34" s="145"/>
      <c r="AS34" s="145">
        <f>IF(COUNTIF($B$15:$BK$15,"J")&gt;=$BL$15*2,$BL$15,COUNTIF($B$15:$BK$15,"J")/2)</f>
        <v>0</v>
      </c>
      <c r="AT34" s="145"/>
      <c r="AU34" s="145">
        <f>IF(COUNTIF($B$16:$BK$16,"J")&gt;=$BL$16*2,$BL$16,COUNTIF($B$16:$BK$16,"J")/2)</f>
        <v>0</v>
      </c>
      <c r="AV34" s="145"/>
      <c r="AW34" s="145">
        <f>IF(COUNTIF($B$17:$BK$17,"J")&gt;=$BL$17*2,$BL$17,COUNTIF($B$17:$BK$17,"J")/2)</f>
        <v>0</v>
      </c>
      <c r="AX34" s="145"/>
    </row>
    <row r="35" spans="2:50" ht="23.25" customHeight="1" x14ac:dyDescent="0.3">
      <c r="B35" s="119" t="s">
        <v>95</v>
      </c>
      <c r="C35" s="154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6"/>
      <c r="V35" s="157"/>
      <c r="W35" s="157"/>
      <c r="X35" s="158"/>
      <c r="Y35" s="158"/>
      <c r="Z35" s="158"/>
      <c r="AA35" s="152">
        <f>IF(COUNTIF($B$6:$BK$6,"K")&gt;=$BL$6*2,$BL$6,COUNTIF($B$6:$BK$6,"K")/2)</f>
        <v>0</v>
      </c>
      <c r="AB35" s="153"/>
      <c r="AC35" s="152">
        <f>IF(COUNTIF($B$7:$BK$7,"K")&gt;=$BL$7*2,$BL$7,COUNTIF($B$7:$BK$7,"K")/2)</f>
        <v>0</v>
      </c>
      <c r="AD35" s="153"/>
      <c r="AE35" s="152">
        <f>IF(COUNTIF($B$8:$BK$8,"K")&gt;=$BL$8*2,$BL$8,COUNTIF($B$8:$BK$8,"K")/2)</f>
        <v>0</v>
      </c>
      <c r="AF35" s="153"/>
      <c r="AG35" s="152">
        <f>IF(COUNTIF($B$9:$BK$9,"K")&gt;=$BL$9*2,$BL$9,COUNTIF($B$9:$BK$9,"K")/2)</f>
        <v>0</v>
      </c>
      <c r="AH35" s="153"/>
      <c r="AI35" s="145">
        <f>IF(COUNTIF($B$10:$BK$10,"K")&gt;=$BL$10*2,$BL$10,COUNTIF($B$10:$BK$10,"K")/2)</f>
        <v>0</v>
      </c>
      <c r="AJ35" s="145"/>
      <c r="AK35" s="145">
        <f>IF(COUNTIF($B$11:$BK$11,"K")&gt;=$BL$11*2,$BL$11,COUNTIF($B$11:$BK$11,"K")/2)</f>
        <v>0</v>
      </c>
      <c r="AL35" s="145"/>
      <c r="AM35" s="145">
        <f>IF(COUNTIF($B$12:$BK$12,"K")&gt;=$BL$12*2,$BL$12,COUNTIF($B$12:$BK$12,"K")/2)</f>
        <v>0</v>
      </c>
      <c r="AN35" s="145"/>
      <c r="AO35" s="145">
        <f>IF(COUNTIF($B$13:$BK$13,"K")&gt;=$BL$13*2,$BL$13,COUNTIF($B$13:$BK$13,"K")/2)</f>
        <v>0</v>
      </c>
      <c r="AP35" s="145"/>
      <c r="AQ35" s="145">
        <f>IF(COUNTIF($B$14:$BK$14,"K")&gt;=$BL$14*2,$BL$14,COUNTIF($B$14:$BK$14,"K")/2)</f>
        <v>0</v>
      </c>
      <c r="AR35" s="145"/>
      <c r="AS35" s="145">
        <f>IF(COUNTIF($B$15:$BK$15,"K")&gt;=$BL$15*2,$BL$15,COUNTIF($B$15:$BK$15,"K")/2)</f>
        <v>0</v>
      </c>
      <c r="AT35" s="145"/>
      <c r="AU35" s="145">
        <f>IF(COUNTIF($B$16:$BK$16,"K")&gt;=$BL$16*2,$BL$16,COUNTIF($B$16:$BK$16,"K")/2)</f>
        <v>0</v>
      </c>
      <c r="AV35" s="145"/>
      <c r="AW35" s="145">
        <f>IF(COUNTIF($B$17:$BK$17,"K")&gt;=$BL$17*2,$BL$17,COUNTIF($B$17:$BK$17,"K")/2)</f>
        <v>0</v>
      </c>
      <c r="AX35" s="145"/>
    </row>
    <row r="36" spans="2:50" ht="23.25" customHeight="1" x14ac:dyDescent="0.3">
      <c r="B36" s="119" t="s">
        <v>96</v>
      </c>
      <c r="C36" s="154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6"/>
      <c r="V36" s="150"/>
      <c r="W36" s="150"/>
      <c r="X36" s="151"/>
      <c r="Y36" s="151"/>
      <c r="Z36" s="151"/>
      <c r="AA36" s="152">
        <f>IF(COUNTIF($B$6:$BK$6,"L")&gt;=$BL$6*2,$BL$6,COUNTIF($B$6:$BK$6,"L")/2)</f>
        <v>0</v>
      </c>
      <c r="AB36" s="153"/>
      <c r="AC36" s="152">
        <f>IF(COUNTIF($B$7:$BK$7,"L")&gt;=$BL$7*2,$BL$7,COUNTIF($B$7:$BK$7,"L")/2)</f>
        <v>0</v>
      </c>
      <c r="AD36" s="153"/>
      <c r="AE36" s="152">
        <f>IF(COUNTIF($B$8:$BK$8,"L")&gt;=$BL$8*2,$BL$8,COUNTIF($B$8:$BK$8,"L")/2)</f>
        <v>0</v>
      </c>
      <c r="AF36" s="153"/>
      <c r="AG36" s="152">
        <f>IF(COUNTIF($B$9:$BK$9,"L")&gt;=$BL$9*2,$BL$9,COUNTIF($B$9:$BK$9,"L")/2)</f>
        <v>0</v>
      </c>
      <c r="AH36" s="153"/>
      <c r="AI36" s="145">
        <f>IF(COUNTIF($B$10:$BK$10,"L")&gt;=$BL$10*2,$BL$10,COUNTIF($B$10:$BK$10,"L")/2)</f>
        <v>0</v>
      </c>
      <c r="AJ36" s="145"/>
      <c r="AK36" s="145">
        <f>IF(COUNTIF($B$11:$BK$11,"L")&gt;=$BL$11*2,$BL$11,COUNTIF($B$11:$BK$11,"L")/2)</f>
        <v>0</v>
      </c>
      <c r="AL36" s="145"/>
      <c r="AM36" s="145">
        <f>IF(COUNTIF($B$12:$BK$12,"L")&gt;=$BL$12*2,$BL$12,COUNTIF($B$12:$BK$12,"L")/2)</f>
        <v>0</v>
      </c>
      <c r="AN36" s="145"/>
      <c r="AO36" s="145">
        <f>IF(COUNTIF($B$13:$BK$13,"L")&gt;=$BL$13*2,$BL$13,COUNTIF($B$13:$BK$13,"L")/2)</f>
        <v>0</v>
      </c>
      <c r="AP36" s="145"/>
      <c r="AQ36" s="145">
        <f>IF(COUNTIF($B$14:$BK$14,"L")&gt;=$BL$14*2,$BL$14,COUNTIF($B$14:$BK$14,"L")/2)</f>
        <v>0</v>
      </c>
      <c r="AR36" s="145"/>
      <c r="AS36" s="145">
        <f>IF(COUNTIF($B$15:$BK$15,"L")&gt;=$BL$15*2,$BL$15,COUNTIF($B$15:$BK$15,"L")/2)</f>
        <v>0</v>
      </c>
      <c r="AT36" s="145"/>
      <c r="AU36" s="145">
        <f>IF(COUNTIF($B$16:$BK$16,"L")&gt;=$BL$16*2,$BL$16,COUNTIF($B$16:$BK$16,"L")/2)</f>
        <v>0</v>
      </c>
      <c r="AV36" s="145"/>
      <c r="AW36" s="145">
        <f>IF(COUNTIF($B$17:$BK$17,"L")&gt;=$BL$17*2,$BL$17,COUNTIF($B$17:$BK$17,"L")/2)</f>
        <v>0</v>
      </c>
      <c r="AX36" s="145"/>
    </row>
    <row r="37" spans="2:50" ht="23.25" customHeight="1" x14ac:dyDescent="0.3">
      <c r="B37" s="119" t="s">
        <v>97</v>
      </c>
      <c r="C37" s="154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155"/>
      <c r="U37" s="156"/>
      <c r="V37" s="150"/>
      <c r="W37" s="150"/>
      <c r="X37" s="151"/>
      <c r="Y37" s="151"/>
      <c r="Z37" s="151"/>
      <c r="AA37" s="152">
        <f>IF(COUNTIF($B$6:$BK$6,"M")&gt;=$BL$6*2,$BL$6,COUNTIF($B$6:$BK$6,"M")/2)</f>
        <v>0</v>
      </c>
      <c r="AB37" s="153"/>
      <c r="AC37" s="152">
        <f>IF(COUNTIF($B$7:$BK$7,"M")&gt;=$BL$7*2,$BL$7,COUNTIF($B$7:$BK$7,"M")/2)</f>
        <v>0</v>
      </c>
      <c r="AD37" s="153"/>
      <c r="AE37" s="152">
        <f>IF(COUNTIF($B$8:$BK$8,"M")&gt;=$BL$8*2,$BL$8,COUNTIF($B$8:$BK$8,"M")/2)</f>
        <v>0</v>
      </c>
      <c r="AF37" s="153"/>
      <c r="AG37" s="152">
        <f>IF(COUNTIF($B$9:$BK$9,"M")&gt;=$BL$9*2,$BL$9,COUNTIF($B$9:$BK$9,"M")/2)</f>
        <v>0</v>
      </c>
      <c r="AH37" s="153"/>
      <c r="AI37" s="145">
        <f>IF(COUNTIF($B$10:$BK$10,"M")&gt;=$BL$10*2,$BL$10,COUNTIF($B$10:$BK$10,"M")/2)</f>
        <v>0</v>
      </c>
      <c r="AJ37" s="145"/>
      <c r="AK37" s="145">
        <f>IF(COUNTIF($B$11:$BK$11,"M")&gt;=$BL$11*2,$BL$11,COUNTIF($B$11:$BK$11,"M")/2)</f>
        <v>0</v>
      </c>
      <c r="AL37" s="145"/>
      <c r="AM37" s="145">
        <f>IF(COUNTIF($B$12:$BK$12,"M")&gt;=$BL$12*2,$BL$12,COUNTIF($B$12:$BK$12,"M")/2)</f>
        <v>0</v>
      </c>
      <c r="AN37" s="145"/>
      <c r="AO37" s="145">
        <f>IF(COUNTIF($B$13:$BK$13,"M")&gt;=$BL$13*2,$BL$13,COUNTIF($B$13:$BK$13,"M")/2)</f>
        <v>0</v>
      </c>
      <c r="AP37" s="145"/>
      <c r="AQ37" s="145">
        <f>IF(COUNTIF($B$14:$BK$14,"M")&gt;=$BL$14*2,$BL$14,COUNTIF($B$14:$BK$14,"M")/2)</f>
        <v>0</v>
      </c>
      <c r="AR37" s="145"/>
      <c r="AS37" s="145">
        <f>IF(COUNTIF($B$15:$BK$15,"M")&gt;=$BL$15*2,$BL$15,COUNTIF($B$15:$BK$15,"M")/2)</f>
        <v>0</v>
      </c>
      <c r="AT37" s="145"/>
      <c r="AU37" s="145">
        <f>IF(COUNTIF($B$16:$BK$16,"M")&gt;=$BL$16*2,$BL$16,COUNTIF($B$16:$BK$16,"M")/2)</f>
        <v>0</v>
      </c>
      <c r="AV37" s="145"/>
      <c r="AW37" s="145">
        <f>IF(COUNTIF($B$17:$BK$17,"M")&gt;=$BL$17*2,$BL$17,COUNTIF($B$17:$BK$17,"M")/2)</f>
        <v>0</v>
      </c>
      <c r="AX37" s="145"/>
    </row>
    <row r="38" spans="2:50" ht="23.25" customHeight="1" x14ac:dyDescent="0.3">
      <c r="B38" s="119" t="s">
        <v>98</v>
      </c>
      <c r="C38" s="154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6"/>
      <c r="V38" s="150"/>
      <c r="W38" s="150"/>
      <c r="X38" s="151"/>
      <c r="Y38" s="151"/>
      <c r="Z38" s="151"/>
      <c r="AA38" s="152">
        <f>IF(COUNTIF($B$6:$BK$6,"N")&gt;=$BL$6*2,$BL$6,COUNTIF($B$6:$BK$6,"N")/2)</f>
        <v>0</v>
      </c>
      <c r="AB38" s="153"/>
      <c r="AC38" s="152">
        <f>IF(COUNTIF($B$7:$BK$7,"N")&gt;=$BL$7*2,$BL$7,COUNTIF($B$7:$BK$7,"N")/2)</f>
        <v>0</v>
      </c>
      <c r="AD38" s="153"/>
      <c r="AE38" s="152">
        <f>IF(COUNTIF($B$8:$BK$8,"N")&gt;=$BL$8*2,$BL$8,COUNTIF($B$8:$BK$8,"N")/2)</f>
        <v>0</v>
      </c>
      <c r="AF38" s="153"/>
      <c r="AG38" s="152">
        <f>IF(COUNTIF($B$9:$BK$9,"N")&gt;=$BL$9*2,$BL$9,COUNTIF($B$9:$BK$9,"N")/2)</f>
        <v>0</v>
      </c>
      <c r="AH38" s="153"/>
      <c r="AI38" s="145">
        <f>IF(COUNTIF($B$10:$BK$10,"N")&gt;=$BL$10*2,$BL$10,COUNTIF($B$10:$BK$10,"N")/2)</f>
        <v>0</v>
      </c>
      <c r="AJ38" s="145"/>
      <c r="AK38" s="145">
        <f>IF(COUNTIF($B$11:$BK$11,"N")&gt;=$BL$11*2,$BL$11,COUNTIF($B$11:$BK$11,"N")/2)</f>
        <v>0</v>
      </c>
      <c r="AL38" s="145"/>
      <c r="AM38" s="145">
        <f>IF(COUNTIF($B$12:$BK$12,"N")&gt;=$BL$12*2,$BL$12,COUNTIF($B$12:$BK$12,"N")/2)</f>
        <v>0</v>
      </c>
      <c r="AN38" s="145"/>
      <c r="AO38" s="145">
        <f>IF(COUNTIF($B$13:$BK$13,"N")&gt;=$BL$13*2,$BL$13,COUNTIF($B$13:$BK$13,"N")/2)</f>
        <v>0</v>
      </c>
      <c r="AP38" s="145"/>
      <c r="AQ38" s="145">
        <f>IF(COUNTIF($B$14:$BK$14,"N")&gt;=$BL$14*2,$BL$14,COUNTIF($B$14:$BK$14,"N")/2)</f>
        <v>0</v>
      </c>
      <c r="AR38" s="145"/>
      <c r="AS38" s="145">
        <f>IF(COUNTIF($B$15:$BK$15,"N")&gt;=$BL$15*2,$BL$15,COUNTIF($B$15:$BK$15,"N")/2)</f>
        <v>0</v>
      </c>
      <c r="AT38" s="145"/>
      <c r="AU38" s="145">
        <f>IF(COUNTIF($B$16:$BK$16,"N")&gt;=$BL$16*2,$BL$16,COUNTIF($B$16:$BK$16,"N")/2)</f>
        <v>0</v>
      </c>
      <c r="AV38" s="145"/>
      <c r="AW38" s="145">
        <f>IF(COUNTIF($B$17:$BK$17,"N")&gt;=$BL$17*2,$BL$17,COUNTIF($B$17:$BK$17,"N")/2)</f>
        <v>0</v>
      </c>
      <c r="AX38" s="145"/>
    </row>
    <row r="39" spans="2:50" ht="23.25" customHeight="1" x14ac:dyDescent="0.3">
      <c r="B39" s="119" t="s">
        <v>99</v>
      </c>
      <c r="C39" s="154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6"/>
      <c r="V39" s="150"/>
      <c r="W39" s="150"/>
      <c r="X39" s="151"/>
      <c r="Y39" s="151"/>
      <c r="Z39" s="151"/>
      <c r="AA39" s="152">
        <f>IF(COUNTIF($B$6:$BK$6,"O")&gt;=$BL$6*2,$BL$6,COUNTIF($B$6:$BK$6,"O")/2)</f>
        <v>0</v>
      </c>
      <c r="AB39" s="153"/>
      <c r="AC39" s="152">
        <f>IF(COUNTIF($B$7:$BK$7,"O")&gt;=$BL$7*2,$BL$7,COUNTIF($B$7:$BK$7,"O")/2)</f>
        <v>0</v>
      </c>
      <c r="AD39" s="153"/>
      <c r="AE39" s="152">
        <f>IF(COUNTIF($B$8:$BK$8,"O")&gt;=$BL$8*2,$BL$8,COUNTIF($B$8:$BK$8,"O")/2)</f>
        <v>0</v>
      </c>
      <c r="AF39" s="153"/>
      <c r="AG39" s="152">
        <f>IF(COUNTIF($B$9:$BK$9,"O")&gt;=$BL$9*2,$BL$9,COUNTIF($B$9:$BK$9,"O")/2)</f>
        <v>0</v>
      </c>
      <c r="AH39" s="153"/>
      <c r="AI39" s="145">
        <f>IF(COUNTIF($B$10:$BK$10,"O")&gt;=$BL$10*2,$BL$10,COUNTIF($B$10:$BK$10,"O")/2)</f>
        <v>0</v>
      </c>
      <c r="AJ39" s="145"/>
      <c r="AK39" s="145">
        <f>IF(COUNTIF($B$11:$BK$11,"O")&gt;=$BL$11*2,$BL$11,COUNTIF($B$11:$BK$11,"O")/2)</f>
        <v>0</v>
      </c>
      <c r="AL39" s="145"/>
      <c r="AM39" s="145">
        <f>IF(COUNTIF($B$12:$BK$12,"O")&gt;=$BL$12*2,$BL$12,COUNTIF($B$12:$BK$12,"O")/2)</f>
        <v>0</v>
      </c>
      <c r="AN39" s="145"/>
      <c r="AO39" s="145">
        <f>IF(COUNTIF($B$13:$BK$13,"O")&gt;=$BL$13*2,$BL$13,COUNTIF($B$13:$BK$13,"O")/2)</f>
        <v>0</v>
      </c>
      <c r="AP39" s="145"/>
      <c r="AQ39" s="145">
        <f>IF(COUNTIF($B$14:$BK$14,"O")&gt;=$BL$14*2,$BL$14,COUNTIF($B$14:$BK$14,"O")/2)</f>
        <v>0</v>
      </c>
      <c r="AR39" s="145"/>
      <c r="AS39" s="145">
        <f>IF(COUNTIF($B$15:$BK$15,"O")&gt;=$BL$15*2,$BL$15,COUNTIF($B$15:$BK$15,"O")/2)</f>
        <v>0</v>
      </c>
      <c r="AT39" s="145"/>
      <c r="AU39" s="145">
        <f>IF(COUNTIF($B$16:$BK$16,"O")&gt;=$BL$16*2,$BL$16,COUNTIF($B$16:$BK$16,"O")/2)</f>
        <v>0</v>
      </c>
      <c r="AV39" s="145"/>
      <c r="AW39" s="145">
        <f>IF(COUNTIF($B$17:$BK$17,"O")&gt;=$BL$17*2,$BL$17,COUNTIF($B$17:$BK$17,"O")/2)</f>
        <v>0</v>
      </c>
      <c r="AX39" s="145"/>
    </row>
    <row r="40" spans="2:50" ht="23.25" customHeight="1" x14ac:dyDescent="0.3">
      <c r="B40" s="119" t="s">
        <v>100</v>
      </c>
      <c r="C40" s="154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6"/>
      <c r="V40" s="150"/>
      <c r="W40" s="150"/>
      <c r="X40" s="151"/>
      <c r="Y40" s="151"/>
      <c r="Z40" s="151"/>
      <c r="AA40" s="152">
        <f>IF(COUNTIF($B$6:$BK$6,"P")&gt;=$BL$6*2,$BL$6,COUNTIF($B$6:$BK$6,"P")/2)</f>
        <v>0</v>
      </c>
      <c r="AB40" s="153"/>
      <c r="AC40" s="152">
        <f>IF(COUNTIF($B$7:$BK$7,"P")&gt;=$BL$7*2,$BL$7,COUNTIF($B$7:$BK$7,"P")/2)</f>
        <v>0</v>
      </c>
      <c r="AD40" s="153"/>
      <c r="AE40" s="152">
        <f>IF(COUNTIF($B$8:$BK$8,"P")&gt;=$BL$8*2,$BL$8,COUNTIF($B$8:$BK$8,"P")/2)</f>
        <v>0</v>
      </c>
      <c r="AF40" s="153"/>
      <c r="AG40" s="152">
        <f>IF(COUNTIF($B$9:$BK$9,"P")&gt;=$BL$9*2,$BL$9,COUNTIF($B$9:$BK$9,"P")/2)</f>
        <v>0</v>
      </c>
      <c r="AH40" s="153"/>
      <c r="AI40" s="145">
        <f>IF(COUNTIF($B$10:$BK$10,"P")&gt;=$BL$10*2,$BL$10,COUNTIF($B$10:$BK$10,"P")/2)</f>
        <v>0</v>
      </c>
      <c r="AJ40" s="145"/>
      <c r="AK40" s="145">
        <f>IF(COUNTIF($B$11:$BK$11,"P")&gt;=$BL$11*2,$BL$11,COUNTIF($B$11:$BK$11,"P")/2)</f>
        <v>0</v>
      </c>
      <c r="AL40" s="145"/>
      <c r="AM40" s="145">
        <f>IF(COUNTIF($B$12:$BK$12,"P")&gt;=$BL$12*2,$BL$12,COUNTIF($B$12:$BK$12,"P")/2)</f>
        <v>0</v>
      </c>
      <c r="AN40" s="145"/>
      <c r="AO40" s="145">
        <f>IF(COUNTIF($B$13:$BK$13,"P")&gt;=$BL$13*2,$BL$13,COUNTIF($B$13:$BK$13,"P")/2)</f>
        <v>0</v>
      </c>
      <c r="AP40" s="145"/>
      <c r="AQ40" s="145">
        <f>IF(COUNTIF($B$14:$BK$14,"P")&gt;=$BL$14*2,$BL$14,COUNTIF($B$14:$BK$14,"P")/2)</f>
        <v>0</v>
      </c>
      <c r="AR40" s="145"/>
      <c r="AS40" s="145">
        <f>IF(COUNTIF($B$15:$BK$15,"P")&gt;=$BL$15*2,$BL$15,COUNTIF($B$15:$BK$15,"P")/2)</f>
        <v>0</v>
      </c>
      <c r="AT40" s="145"/>
      <c r="AU40" s="145">
        <f>IF(COUNTIF($B$16:$BK$16,"P")&gt;=$BL$16*2,$BL$16,COUNTIF($B$16:$BK$16,"P")/2)</f>
        <v>0</v>
      </c>
      <c r="AV40" s="145"/>
      <c r="AW40" s="145">
        <f>IF(COUNTIF($B$17:$BK$17,"P")&gt;=$BL$17*2,$BL$17,COUNTIF($B$17:$BK$17,"P")/2)</f>
        <v>0</v>
      </c>
      <c r="AX40" s="145"/>
    </row>
    <row r="41" spans="2:50" ht="23.25" customHeight="1" x14ac:dyDescent="0.3">
      <c r="B41" s="119" t="s">
        <v>101</v>
      </c>
      <c r="C41" s="154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6"/>
      <c r="V41" s="150"/>
      <c r="W41" s="150"/>
      <c r="X41" s="151"/>
      <c r="Y41" s="151"/>
      <c r="Z41" s="151"/>
      <c r="AA41" s="152">
        <f>IF(COUNTIF($B$6:$BK$6,"Q")&gt;=$BL$6*2,$BL$6,COUNTIF($B$6:$BK$6,"Q")/2)</f>
        <v>0</v>
      </c>
      <c r="AB41" s="153"/>
      <c r="AC41" s="152">
        <f>IF(COUNTIF($B$7:$BK$7,"Q")&gt;=$BL$7*2,$BL$7,COUNTIF($B$7:$BK$7,"Q")/2)</f>
        <v>0</v>
      </c>
      <c r="AD41" s="153"/>
      <c r="AE41" s="152">
        <f>IF(COUNTIF($B$8:$BK$8,"Q")&gt;=$BL$8*2,$BL$8,COUNTIF($B$8:$BK$8,"Q")/2)</f>
        <v>0</v>
      </c>
      <c r="AF41" s="153"/>
      <c r="AG41" s="152">
        <f>IF(COUNTIF($B$9:$BK$9,"Q")&gt;=$BL$9*2,$BL$9,COUNTIF($B$9:$BK$9,"Q")/2)</f>
        <v>0</v>
      </c>
      <c r="AH41" s="153"/>
      <c r="AI41" s="145">
        <f>IF(COUNTIF($B$10:$BK$10,"Q")&gt;=$BL$10*2,$BL$10,COUNTIF($B$10:$BK$10,"Q")/2)</f>
        <v>0</v>
      </c>
      <c r="AJ41" s="145"/>
      <c r="AK41" s="145">
        <f>IF(COUNTIF($B$11:$BK$11,"Q")&gt;=$BL$11*2,$BL$11,COUNTIF($B$11:$BK$11,"Q")/2)</f>
        <v>0</v>
      </c>
      <c r="AL41" s="145"/>
      <c r="AM41" s="145">
        <f>IF(COUNTIF($B$12:$BK$12,"Q")&gt;=$BL$12*2,$BL$12,COUNTIF($B$12:$BK$12,"Q")/2)</f>
        <v>0</v>
      </c>
      <c r="AN41" s="145"/>
      <c r="AO41" s="145">
        <f>IF(COUNTIF($B$13:$BK$13,"Q")&gt;=$BL$13*2,$BL$13,COUNTIF($B$13:$BK$13,"Q")/2)</f>
        <v>0</v>
      </c>
      <c r="AP41" s="145"/>
      <c r="AQ41" s="145">
        <f>IF(COUNTIF($B$14:$BK$14,"Q")&gt;=$BL$14*2,$BL$14,COUNTIF($B$14:$BK$14,"Q")/2)</f>
        <v>0</v>
      </c>
      <c r="AR41" s="145"/>
      <c r="AS41" s="145">
        <f>IF(COUNTIF($B$15:$BK$15,"Q")&gt;=$BL$15*2,$BL$15,COUNTIF($B$15:$BK$15,"Q")/2)</f>
        <v>0</v>
      </c>
      <c r="AT41" s="145"/>
      <c r="AU41" s="145">
        <f>IF(COUNTIF($B$16:$BK$16,"Q")&gt;=$BL$16*2,$BL$16,COUNTIF($B$16:$BK$16,"Q")/2)</f>
        <v>0</v>
      </c>
      <c r="AV41" s="145"/>
      <c r="AW41" s="145">
        <f>IF(COUNTIF($B$17:$BK$17,"Q")&gt;=$BL$17*2,$BL$17,COUNTIF($B$17:$BK$17,"Q")/2)</f>
        <v>0</v>
      </c>
      <c r="AX41" s="145"/>
    </row>
    <row r="42" spans="2:50" ht="23.25" customHeight="1" x14ac:dyDescent="0.3">
      <c r="B42" s="119" t="s">
        <v>102</v>
      </c>
      <c r="C42" s="154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6"/>
      <c r="V42" s="150"/>
      <c r="W42" s="150"/>
      <c r="X42" s="151"/>
      <c r="Y42" s="151"/>
      <c r="Z42" s="151"/>
      <c r="AA42" s="152">
        <f>IF(COUNTIF($B$6:$BK$6,"R")&gt;=$BL$6*2,$BL$6,COUNTIF($B$6:$BK$6,"R")/2)</f>
        <v>0</v>
      </c>
      <c r="AB42" s="153"/>
      <c r="AC42" s="152">
        <f>IF(COUNTIF($B$7:$BK$7,"R")&gt;=$BL$7*2,$BL$7,COUNTIF($B$7:$BK$7,"R")/2)</f>
        <v>0</v>
      </c>
      <c r="AD42" s="153"/>
      <c r="AE42" s="152">
        <f>IF(COUNTIF($B$8:$BK$8,"R")&gt;=$BL$8*2,$BL$8,COUNTIF($B$8:$BK$8,"R")/2)</f>
        <v>0</v>
      </c>
      <c r="AF42" s="153"/>
      <c r="AG42" s="152">
        <f>IF(COUNTIF($B$9:$BK$9,"R")&gt;=$BL$9*2,$BL$9,COUNTIF($B$9:$BK$9,"R")/2)</f>
        <v>0</v>
      </c>
      <c r="AH42" s="153"/>
      <c r="AI42" s="145">
        <f>IF(COUNTIF($B$10:$BK$10,"R")&gt;=$BL$10*2,$BL$10,COUNTIF($B$10:$BK$10,"R")/2)</f>
        <v>0</v>
      </c>
      <c r="AJ42" s="145"/>
      <c r="AK42" s="145">
        <f>IF(COUNTIF($B$11:$BK$11,"R")&gt;=$BL$11*2,$BL$11,COUNTIF($B$11:$BK$11,"R")/2)</f>
        <v>0</v>
      </c>
      <c r="AL42" s="145"/>
      <c r="AM42" s="145">
        <f>IF(COUNTIF($B$12:$BK$12,"R")&gt;=$BL$12*2,$BL$12,COUNTIF($B$12:$BK$12,"R")/2)</f>
        <v>0</v>
      </c>
      <c r="AN42" s="145"/>
      <c r="AO42" s="145">
        <f>IF(COUNTIF($B$13:$BK$13,"R")&gt;=$BL$13*2,$BL$13,COUNTIF($B$13:$BK$13,"R")/2)</f>
        <v>0</v>
      </c>
      <c r="AP42" s="145"/>
      <c r="AQ42" s="145">
        <f>IF(COUNTIF($B$14:$BK$14,"R")&gt;=$BL$14*2,$BL$14,COUNTIF($B$14:$BK$14,"R")/2)</f>
        <v>0</v>
      </c>
      <c r="AR42" s="145"/>
      <c r="AS42" s="145">
        <f>IF(COUNTIF($B$15:$BK$15,"R")&gt;=$BL$15*2,$BL$15,COUNTIF($B$15:$BK$15,"R")/2)</f>
        <v>0</v>
      </c>
      <c r="AT42" s="145"/>
      <c r="AU42" s="145">
        <f>IF(COUNTIF($B$16:$BK$16,"R")&gt;=$BL$16*2,$BL$16,COUNTIF($B$16:$BK$16,"R")/2)</f>
        <v>0</v>
      </c>
      <c r="AV42" s="145"/>
      <c r="AW42" s="145">
        <f>IF(COUNTIF($B$17:$BK$17,"R")&gt;=$BL$17*2,$BL$17,COUNTIF($B$17:$BK$17,"R")/2)</f>
        <v>0</v>
      </c>
      <c r="AX42" s="145"/>
    </row>
    <row r="43" spans="2:50" ht="23.25" customHeight="1" x14ac:dyDescent="0.3">
      <c r="B43" s="119" t="s">
        <v>103</v>
      </c>
      <c r="C43" s="154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6"/>
      <c r="V43" s="150"/>
      <c r="W43" s="150"/>
      <c r="X43" s="151"/>
      <c r="Y43" s="151"/>
      <c r="Z43" s="151"/>
      <c r="AA43" s="152">
        <f>IF(COUNTIF($B$6:$BK$6,"S")&gt;=$BL$6*2,$BL$6,COUNTIF($B$6:$BK$6,"S")/2)</f>
        <v>0</v>
      </c>
      <c r="AB43" s="153"/>
      <c r="AC43" s="152">
        <f>IF(COUNTIF($B$7:$BK$7,"S")&gt;=$BL$7*2,$BL$7,COUNTIF($B$7:$BK$7,"S")/2)</f>
        <v>0</v>
      </c>
      <c r="AD43" s="153"/>
      <c r="AE43" s="152">
        <f>IF(COUNTIF($B$8:$BK$8,"S")&gt;=$BL$8*2,$BL$8,COUNTIF($B$8:$BK$8,"S")/2)</f>
        <v>0</v>
      </c>
      <c r="AF43" s="153"/>
      <c r="AG43" s="152">
        <f>IF(COUNTIF($B$9:$BK$9,"S")&gt;=$BL$9*2,$BL$9,COUNTIF($B$9:$BK$9,"S")/2)</f>
        <v>0</v>
      </c>
      <c r="AH43" s="153"/>
      <c r="AI43" s="145">
        <f>IF(COUNTIF($B$10:$BK$10,"S")&gt;=$BL$10*2,$BL$10,COUNTIF($B$10:$BK$10,"S")/2)</f>
        <v>0</v>
      </c>
      <c r="AJ43" s="145"/>
      <c r="AK43" s="145">
        <f>IF(COUNTIF($B$11:$BK$11,"S")&gt;=$BL$11*2,$BL$11,COUNTIF($B$11:$BK$11,"S")/2)</f>
        <v>0</v>
      </c>
      <c r="AL43" s="145"/>
      <c r="AM43" s="145">
        <f>IF(COUNTIF($B$12:$BK$12,"S")&gt;=$BL$12*2,$BL$12,COUNTIF($B$12:$BK$12,"S")/2)</f>
        <v>0</v>
      </c>
      <c r="AN43" s="145"/>
      <c r="AO43" s="145">
        <f>IF(COUNTIF($B$13:$BK$13,"S")&gt;=$BL$13*2,$BL$13,COUNTIF($B$13:$BK$13,"S")/2)</f>
        <v>0</v>
      </c>
      <c r="AP43" s="145"/>
      <c r="AQ43" s="145">
        <f>IF(COUNTIF($B$14:$BK$14,"S")&gt;=$BL$14*2,$BL$14,COUNTIF($B$14:$BK$14,"S")/2)</f>
        <v>0</v>
      </c>
      <c r="AR43" s="145"/>
      <c r="AS43" s="145">
        <f>IF(COUNTIF($B$15:$BK$15,"S")&gt;=$BL$15*2,$BL$15,COUNTIF($B$15:$BK$15,"S")/2)</f>
        <v>0</v>
      </c>
      <c r="AT43" s="145"/>
      <c r="AU43" s="145">
        <f>IF(COUNTIF($B$16:$BK$16,"S")&gt;=$BL$16*2,$BL$16,COUNTIF($B$16:$BK$16,"S")/2)</f>
        <v>0</v>
      </c>
      <c r="AV43" s="145"/>
      <c r="AW43" s="145">
        <f>IF(COUNTIF($B$17:$BK$17,"S")&gt;=$BL$17*2,$BL$17,COUNTIF($B$17:$BK$17,"S")/2)</f>
        <v>0</v>
      </c>
      <c r="AX43" s="145"/>
    </row>
    <row r="44" spans="2:50" ht="23.25" customHeight="1" x14ac:dyDescent="0.3">
      <c r="B44" s="119" t="s">
        <v>104</v>
      </c>
      <c r="C44" s="154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6"/>
      <c r="V44" s="150"/>
      <c r="W44" s="150"/>
      <c r="X44" s="151"/>
      <c r="Y44" s="151"/>
      <c r="Z44" s="151"/>
      <c r="AA44" s="152">
        <f>IF(COUNTIF($B$6:$BK$6,"T")&gt;=$BL$6*2,$BL$6,COUNTIF($B$6:$BK$6,"T")/2)</f>
        <v>0</v>
      </c>
      <c r="AB44" s="153"/>
      <c r="AC44" s="152">
        <f>IF(COUNTIF($B$7:$BK$7,"T")&gt;=$BL$7*2,$BL$7,COUNTIF($B$7:$BK$7,"T")/2)</f>
        <v>0</v>
      </c>
      <c r="AD44" s="153"/>
      <c r="AE44" s="152">
        <f>IF(COUNTIF($B$8:$BK$8,"T")&gt;=$BL$8*2,$BL$8,COUNTIF($B$8:$BK$8,"T")/2)</f>
        <v>0</v>
      </c>
      <c r="AF44" s="153"/>
      <c r="AG44" s="152">
        <f>IF(COUNTIF($B$9:$BK$9,"T")&gt;=$BL$9*2,$BL$9,COUNTIF($B$9:$BK$9,"T")/2)</f>
        <v>0</v>
      </c>
      <c r="AH44" s="153"/>
      <c r="AI44" s="145">
        <f>IF(COUNTIF($B$10:$BK$10,"T")&gt;=$BL$10*2,$BL$10,COUNTIF($B$10:$BK$10,"T")/2)</f>
        <v>0</v>
      </c>
      <c r="AJ44" s="145"/>
      <c r="AK44" s="145">
        <f>IF(COUNTIF($B$11:$BK$11,"T")&gt;=$BL$11*2,$BL$11,COUNTIF($B$11:$BK$11,"T")/2)</f>
        <v>0</v>
      </c>
      <c r="AL44" s="145"/>
      <c r="AM44" s="145">
        <f>IF(COUNTIF($B$12:$BK$12,"T")&gt;=$BL$12*2,$BL$12,COUNTIF($B$12:$BK$12,"T")/2)</f>
        <v>0</v>
      </c>
      <c r="AN44" s="145"/>
      <c r="AO44" s="145">
        <f>IF(COUNTIF($B$13:$BK$13,"T")&gt;=$BL$13*2,$BL$13,COUNTIF($B$13:$BK$13,"T")/2)</f>
        <v>0</v>
      </c>
      <c r="AP44" s="145"/>
      <c r="AQ44" s="145">
        <f>IF(COUNTIF($B$14:$BK$14,"T")&gt;=$BL$14*2,$BL$14,COUNTIF($B$14:$BK$14,"T")/2)</f>
        <v>0</v>
      </c>
      <c r="AR44" s="145"/>
      <c r="AS44" s="145">
        <f>IF(COUNTIF($B$15:$BK$15,"T")&gt;=$BL$15*2,$BL$15,COUNTIF($B$15:$BK$15,"T")/2)</f>
        <v>0</v>
      </c>
      <c r="AT44" s="145"/>
      <c r="AU44" s="145">
        <f>IF(COUNTIF($B$16:$BK$16,"T")&gt;=$BL$16*2,$BL$16,COUNTIF($B$16:$BK$16,"T")/2)</f>
        <v>0</v>
      </c>
      <c r="AV44" s="145"/>
      <c r="AW44" s="145">
        <f>IF(COUNTIF($B$17:$BK$17,"T")&gt;=$BL$17*2,$BL$17,COUNTIF($B$17:$BK$17,"T")/2)</f>
        <v>0</v>
      </c>
      <c r="AX44" s="145"/>
    </row>
    <row r="45" spans="2:50" ht="23.25" customHeight="1" x14ac:dyDescent="0.3">
      <c r="B45" s="119" t="s">
        <v>105</v>
      </c>
      <c r="C45" s="154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6"/>
      <c r="V45" s="150"/>
      <c r="W45" s="150"/>
      <c r="X45" s="151"/>
      <c r="Y45" s="151"/>
      <c r="Z45" s="151"/>
      <c r="AA45" s="152">
        <f>IF(COUNTIF($B$6:$BK$6,"U")&gt;=$BL$6*2,$BL$6,COUNTIF($B$6:$BK$6,"U")/2)</f>
        <v>0</v>
      </c>
      <c r="AB45" s="153"/>
      <c r="AC45" s="152">
        <f>IF(COUNTIF($B$7:$BK$7,"U")&gt;=$BL$7*2,$BL$7,COUNTIF($B$7:$BK$7,"U")/2)</f>
        <v>0</v>
      </c>
      <c r="AD45" s="153"/>
      <c r="AE45" s="152">
        <f>IF(COUNTIF($B$8:$BK$8,"U")&gt;=$BL$8*2,$BL$8,COUNTIF($B$8:$BK$8,"U")/2)</f>
        <v>0</v>
      </c>
      <c r="AF45" s="153"/>
      <c r="AG45" s="152">
        <f>IF(COUNTIF($B$9:$BK$9,"U")&gt;=$BL$9*2,$BL$9,COUNTIF($B$9:$BK$9,"U")/2)</f>
        <v>0</v>
      </c>
      <c r="AH45" s="153"/>
      <c r="AI45" s="145">
        <f>IF(COUNTIF($B$10:$BK$10,"U")&gt;=$BL$10*2,$BL$10,COUNTIF($B$10:$BK$10,"U")/2)</f>
        <v>0</v>
      </c>
      <c r="AJ45" s="145"/>
      <c r="AK45" s="145">
        <f>IF(COUNTIF($B$11:$BK$11,"U")&gt;=$BL$11*2,$BL$11,COUNTIF($B$11:$BK$11,"U")/2)</f>
        <v>0</v>
      </c>
      <c r="AL45" s="145"/>
      <c r="AM45" s="145">
        <f>IF(COUNTIF($B$12:$BK$12,"U")&gt;=$BL$12*2,$BL$12,COUNTIF($B$12:$BK$12,"U")/2)</f>
        <v>0</v>
      </c>
      <c r="AN45" s="145"/>
      <c r="AO45" s="145">
        <f>IF(COUNTIF($B$13:$BK$13,"U")&gt;=$BL$13*2,$BL$13,COUNTIF($B$13:$BK$13,"U")/2)</f>
        <v>0</v>
      </c>
      <c r="AP45" s="145"/>
      <c r="AQ45" s="145">
        <f>IF(COUNTIF($B$14:$BK$14,"U")&gt;=$BL$14*2,$BL$14,COUNTIF($B$14:$BK$14,"U")/2)</f>
        <v>0</v>
      </c>
      <c r="AR45" s="145"/>
      <c r="AS45" s="145">
        <f>IF(COUNTIF($B$15:$BK$15,"U")&gt;=$BL$15*2,$BL$15,COUNTIF($B$15:$BK$15,"U")/2)</f>
        <v>0</v>
      </c>
      <c r="AT45" s="145"/>
      <c r="AU45" s="145">
        <f>IF(COUNTIF($B$16:$BK$16,"U")&gt;=$BL$16*2,$BL$16,COUNTIF($B$16:$BK$16,"U")/2)</f>
        <v>0</v>
      </c>
      <c r="AV45" s="145"/>
      <c r="AW45" s="145">
        <f>IF(COUNTIF($B$17:$BK$17,"U")&gt;=$BL$17*2,$BL$17,COUNTIF($B$17:$BK$17,"U")/2)</f>
        <v>0</v>
      </c>
      <c r="AX45" s="145"/>
    </row>
    <row r="46" spans="2:50" ht="23.25" customHeight="1" x14ac:dyDescent="0.3">
      <c r="B46" s="119" t="s">
        <v>106</v>
      </c>
      <c r="C46" s="154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6"/>
      <c r="V46" s="150"/>
      <c r="W46" s="150"/>
      <c r="X46" s="151"/>
      <c r="Y46" s="151"/>
      <c r="Z46" s="151"/>
      <c r="AA46" s="152">
        <f>IF(COUNTIF($B$6:$BK$6,"V")&gt;=$BL$6*2,$BL$6,COUNTIF($B$6:$BK$6,"V")/2)</f>
        <v>0</v>
      </c>
      <c r="AB46" s="153"/>
      <c r="AC46" s="152">
        <f>IF(COUNTIF($B$7:$BK$7,"V")&gt;=$BL$7*2,$BL$7,COUNTIF($B$7:$BK$7,"V")/2)</f>
        <v>0</v>
      </c>
      <c r="AD46" s="153"/>
      <c r="AE46" s="152">
        <f>IF(COUNTIF($B$8:$BK$8,"V")&gt;=$BL$8*2,$BL$8,COUNTIF($B$8:$BK$8,"V")/2)</f>
        <v>0</v>
      </c>
      <c r="AF46" s="153"/>
      <c r="AG46" s="152">
        <f>IF(COUNTIF($B$9:$BK$9,"V")&gt;=$BL$9*2,$BL$9,COUNTIF($B$9:$BK$9,"V")/2)</f>
        <v>0</v>
      </c>
      <c r="AH46" s="153"/>
      <c r="AI46" s="145">
        <f>IF(COUNTIF($B$10:$BK$10,"V")&gt;=$BL$10*2,$BL$10,COUNTIF($B$10:$BK$10,"V")/2)</f>
        <v>0</v>
      </c>
      <c r="AJ46" s="145"/>
      <c r="AK46" s="145">
        <f>IF(COUNTIF($B$11:$BK$11,"V")&gt;=$BL$11*2,$BL$11,COUNTIF($B$11:$BK$11,"V")/2)</f>
        <v>0</v>
      </c>
      <c r="AL46" s="145"/>
      <c r="AM46" s="145">
        <f>IF(COUNTIF($B$12:$BK$12,"V")&gt;=$BL$12*2,$BL$12,COUNTIF($B$12:$BK$12,"V")/2)</f>
        <v>0</v>
      </c>
      <c r="AN46" s="145"/>
      <c r="AO46" s="145">
        <f>IF(COUNTIF($B$13:$BK$13,"V")&gt;=$BL$13*2,$BL$13,COUNTIF($B$13:$BK$13,"V")/2)</f>
        <v>0</v>
      </c>
      <c r="AP46" s="145"/>
      <c r="AQ46" s="145">
        <f>IF(COUNTIF($B$14:$BK$14,"V")&gt;=$BL$14*2,$BL$14,COUNTIF($B$14:$BK$14,"V")/2)</f>
        <v>0</v>
      </c>
      <c r="AR46" s="145"/>
      <c r="AS46" s="145">
        <f>IF(COUNTIF($B$15:$BK$15,"V")&gt;=$BL$15*2,$BL$15,COUNTIF($B$15:$BK$15,"V")/2)</f>
        <v>0</v>
      </c>
      <c r="AT46" s="145"/>
      <c r="AU46" s="145">
        <f>IF(COUNTIF($B$16:$BK$16,"V")&gt;=$BL$16*2,$BL$16,COUNTIF($B$16:$BK$16,"V")/2)</f>
        <v>0</v>
      </c>
      <c r="AV46" s="145"/>
      <c r="AW46" s="145">
        <f>IF(COUNTIF($B$17:$BK$17,"V")&gt;=$BL$17*2,$BL$17,COUNTIF($B$17:$BK$17,"V")/2)</f>
        <v>0</v>
      </c>
      <c r="AX46" s="145"/>
    </row>
    <row r="47" spans="2:50" ht="23.25" customHeight="1" x14ac:dyDescent="0.3">
      <c r="B47" s="119" t="s">
        <v>107</v>
      </c>
      <c r="C47" s="154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6"/>
      <c r="V47" s="150"/>
      <c r="W47" s="150"/>
      <c r="X47" s="151"/>
      <c r="Y47" s="151"/>
      <c r="Z47" s="151"/>
      <c r="AA47" s="152">
        <f>IF(COUNTIF($B$6:$BK$6,"W")&gt;=$BL$6*2,$BL$6,COUNTIF($B$6:$BK$6,"W")/2)</f>
        <v>0</v>
      </c>
      <c r="AB47" s="153"/>
      <c r="AC47" s="152">
        <f>IF(COUNTIF($B$7:$BK$7,"W")&gt;=$BL$7*2,$BL$7,COUNTIF($B$7:$BK$7,"W")/2)</f>
        <v>0</v>
      </c>
      <c r="AD47" s="153"/>
      <c r="AE47" s="152">
        <f>IF(COUNTIF($B$8:$BK$8,"W")&gt;=$BL$8*2,$BL$8,COUNTIF($B$8:$BK$8,"W")/2)</f>
        <v>0</v>
      </c>
      <c r="AF47" s="153"/>
      <c r="AG47" s="152">
        <f>IF(COUNTIF($B$9:$BK$9,"W")&gt;=$BL$9*2,$BL$9,COUNTIF($B$9:$BK$9,"W")/2)</f>
        <v>0</v>
      </c>
      <c r="AH47" s="153"/>
      <c r="AI47" s="145">
        <f>IF(COUNTIF($B$10:$BK$10,"W")&gt;=$BL$10*2,$BL$10,COUNTIF($B$10:$BK$10,"W")/2)</f>
        <v>0</v>
      </c>
      <c r="AJ47" s="145"/>
      <c r="AK47" s="145">
        <f>IF(COUNTIF($B$11:$BK$11,"W")&gt;=$BL$11*2,$BL$11,COUNTIF($B$11:$BK$11,"W")/2)</f>
        <v>0</v>
      </c>
      <c r="AL47" s="145"/>
      <c r="AM47" s="145">
        <f>IF(COUNTIF($B$12:$BK$12,"W")&gt;=$BL$12*2,$BL$12,COUNTIF($B$12:$BK$12,"W")/2)</f>
        <v>0</v>
      </c>
      <c r="AN47" s="145"/>
      <c r="AO47" s="145">
        <f>IF(COUNTIF($B$13:$BK$13,"W")&gt;=$BL$13*2,$BL$13,COUNTIF($B$13:$BK$13,"W")/2)</f>
        <v>0</v>
      </c>
      <c r="AP47" s="145"/>
      <c r="AQ47" s="145">
        <f>IF(COUNTIF($B$14:$BK$14,"W")&gt;=$BL$14*2,$BL$14,COUNTIF($B$14:$BK$14,"W")/2)</f>
        <v>0</v>
      </c>
      <c r="AR47" s="145"/>
      <c r="AS47" s="145">
        <f>IF(COUNTIF($B$15:$BK$15,"W")&gt;=$BL$15*2,$BL$15,COUNTIF($B$15:$BK$15,"W")/2)</f>
        <v>0</v>
      </c>
      <c r="AT47" s="145"/>
      <c r="AU47" s="145">
        <f>IF(COUNTIF($B$16:$BK$16,"W")&gt;=$BL$16*2,$BL$16,COUNTIF($B$16:$BK$16,"W")/2)</f>
        <v>0</v>
      </c>
      <c r="AV47" s="145"/>
      <c r="AW47" s="145">
        <f>IF(COUNTIF($B$17:$BK$17,"W")&gt;=$BL$17*2,$BL$17,COUNTIF($B$17:$BK$17,"W")/2)</f>
        <v>0</v>
      </c>
      <c r="AX47" s="145"/>
    </row>
    <row r="48" spans="2:50" ht="23.25" customHeight="1" x14ac:dyDescent="0.3">
      <c r="B48" s="119" t="s">
        <v>108</v>
      </c>
      <c r="C48" s="154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6"/>
      <c r="V48" s="150"/>
      <c r="W48" s="150"/>
      <c r="X48" s="151"/>
      <c r="Y48" s="151"/>
      <c r="Z48" s="151"/>
      <c r="AA48" s="152">
        <f>IF(COUNTIF($B$6:$BK$6,"X")&gt;=$BL$6*2,$BL$6,COUNTIF($B$6:$BK$6,"X")/2)</f>
        <v>0</v>
      </c>
      <c r="AB48" s="153"/>
      <c r="AC48" s="152">
        <f>IF(COUNTIF($B$7:$BK$7,"X")&gt;=$BL$7*2,$BL$7,COUNTIF($B$7:$BK$7,"X")/2)</f>
        <v>0</v>
      </c>
      <c r="AD48" s="153"/>
      <c r="AE48" s="152">
        <f>IF(COUNTIF($B$8:$BK$8,"X")&gt;=$BL$8*2,$BL$8,COUNTIF($B$8:$BK$8,"X")/2)</f>
        <v>0</v>
      </c>
      <c r="AF48" s="153"/>
      <c r="AG48" s="152">
        <f>IF(COUNTIF($B$9:$BK$9,"X")&gt;=$BL$9*2,$BL$9,COUNTIF($B$9:$BK$9,"X")/2)</f>
        <v>0</v>
      </c>
      <c r="AH48" s="153"/>
      <c r="AI48" s="145">
        <f>IF(COUNTIF($B$10:$BK$10,"X")&gt;=$BL$10*2,$BL$10,COUNTIF($B$10:$BK$10,"X")/2)</f>
        <v>0</v>
      </c>
      <c r="AJ48" s="145"/>
      <c r="AK48" s="145">
        <f>IF(COUNTIF($B$11:$BK$11,"X")&gt;=$BL$11*2,$BL$11,COUNTIF($B$11:$BK$11,"X")/2)</f>
        <v>0</v>
      </c>
      <c r="AL48" s="145"/>
      <c r="AM48" s="145">
        <f>IF(COUNTIF($B$12:$BK$12,"X")&gt;=$BL$12*2,$BL$12,COUNTIF($B$12:$BK$12,"X")/2)</f>
        <v>0</v>
      </c>
      <c r="AN48" s="145"/>
      <c r="AO48" s="145">
        <f>IF(COUNTIF($B$13:$BK$13,"X")&gt;=$BL$13*2,$BL$13,COUNTIF($B$13:$BK$13,"X")/2)</f>
        <v>0</v>
      </c>
      <c r="AP48" s="145"/>
      <c r="AQ48" s="145">
        <f>IF(COUNTIF($B$14:$BK$14,"X")&gt;=$BL$14*2,$BL$14,COUNTIF($B$14:$BK$14,"X")/2)</f>
        <v>0</v>
      </c>
      <c r="AR48" s="145"/>
      <c r="AS48" s="145">
        <f>IF(COUNTIF($B$15:$BK$15,"X")&gt;=$BL$15*2,$BL$15,COUNTIF($B$15:$BK$15,"X")/2)</f>
        <v>0</v>
      </c>
      <c r="AT48" s="145"/>
      <c r="AU48" s="145">
        <f>IF(COUNTIF($B$16:$BK$16,"X")&gt;=$BL$16*2,$BL$16,COUNTIF($B$16:$BK$16,"X")/2)</f>
        <v>0</v>
      </c>
      <c r="AV48" s="145"/>
      <c r="AW48" s="145">
        <f>IF(COUNTIF($B$17:$BK$17,"X")&gt;=$BL$17*2,$BL$17,COUNTIF($B$17:$BK$17,"X")/2)</f>
        <v>0</v>
      </c>
      <c r="AX48" s="145"/>
    </row>
    <row r="49" spans="2:54" ht="23.25" customHeight="1" x14ac:dyDescent="0.3">
      <c r="B49" s="119" t="s">
        <v>109</v>
      </c>
      <c r="C49" s="154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6"/>
      <c r="V49" s="150"/>
      <c r="W49" s="150"/>
      <c r="X49" s="151"/>
      <c r="Y49" s="151"/>
      <c r="Z49" s="151"/>
      <c r="AA49" s="152">
        <f>IF(COUNTIF($B$6:$BK$6,"Y")&gt;=$BL$6*2,$BL$6,COUNTIF($B$6:$BK$6,"Y")/2)</f>
        <v>0</v>
      </c>
      <c r="AB49" s="153"/>
      <c r="AC49" s="152">
        <f>IF(COUNTIF($B$7:$BK$7,"Y")&gt;=$BL$7*2,$BL$7,COUNTIF($B$7:$BK$7,"Y")/2)</f>
        <v>0</v>
      </c>
      <c r="AD49" s="153"/>
      <c r="AE49" s="152">
        <f>IF(COUNTIF($B$8:$BK$8,"Y")&gt;=$BL$8*2,$BL$8,COUNTIF($B$8:$BK$8,"Y")/2)</f>
        <v>0</v>
      </c>
      <c r="AF49" s="153"/>
      <c r="AG49" s="152">
        <f>IF(COUNTIF($B$9:$BK$9,"Y")&gt;=$BL$9*2,$BL$9,COUNTIF($B$9:$BK$9,"Y")/2)</f>
        <v>0</v>
      </c>
      <c r="AH49" s="153"/>
      <c r="AI49" s="145">
        <f>IF(COUNTIF($B$10:$BK$10,"Y")&gt;=$BL$10*2,$BL$10,COUNTIF($B$10:$BK$10,"Y")/2)</f>
        <v>0</v>
      </c>
      <c r="AJ49" s="145"/>
      <c r="AK49" s="145">
        <f>IF(COUNTIF($B$11:$BK$11,"Y")&gt;=$BL$11*2,$BL$11,COUNTIF($B$11:$BK$11,"Y")/2)</f>
        <v>0</v>
      </c>
      <c r="AL49" s="145"/>
      <c r="AM49" s="145">
        <f>IF(COUNTIF($B$12:$BK$12,"Y")&gt;=$BL$12*2,$BL$12,COUNTIF($B$12:$BK$12,"Y")/2)</f>
        <v>0</v>
      </c>
      <c r="AN49" s="145"/>
      <c r="AO49" s="145">
        <f>IF(COUNTIF($B$13:$BK$13,"Y")&gt;=$BL$13*2,$BL$13,COUNTIF($B$13:$BK$13,"Y")/2)</f>
        <v>0</v>
      </c>
      <c r="AP49" s="145"/>
      <c r="AQ49" s="145">
        <f>IF(COUNTIF($B$14:$BK$14,"Y")&gt;=$BL$14*2,$BL$14,COUNTIF($B$14:$BK$14,"Y")/2)</f>
        <v>0</v>
      </c>
      <c r="AR49" s="145"/>
      <c r="AS49" s="145">
        <f>IF(COUNTIF($B$15:$BK$15,"Y")&gt;=$BL$15*2,$BL$15,COUNTIF($B$15:$BK$15,"Y")/2)</f>
        <v>0</v>
      </c>
      <c r="AT49" s="145"/>
      <c r="AU49" s="145">
        <f>IF(COUNTIF($B$16:$BK$16,"Y")&gt;=$BL$16*2,$BL$16,COUNTIF($B$16:$BK$16,"Y")/2)</f>
        <v>0</v>
      </c>
      <c r="AV49" s="145"/>
      <c r="AW49" s="145">
        <f>IF(COUNTIF($B$17:$BK$17,"Y")&gt;=$BL$17*2,$BL$17,COUNTIF($B$17:$BK$17,"Y")/2)</f>
        <v>0</v>
      </c>
      <c r="AX49" s="145"/>
    </row>
    <row r="50" spans="2:54" ht="23.25" customHeight="1" thickBot="1" x14ac:dyDescent="0.35">
      <c r="B50" s="120" t="s">
        <v>110</v>
      </c>
      <c r="C50" s="147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9"/>
      <c r="V50" s="150"/>
      <c r="W50" s="150"/>
      <c r="X50" s="151"/>
      <c r="Y50" s="151"/>
      <c r="Z50" s="151"/>
      <c r="AA50" s="152">
        <f>IF(COUNTIF($B$6:$BK$6,"Z")&gt;=$BL$6*2,$BL$6,COUNTIF($B$6:$BK$6,"Z")/2)</f>
        <v>0</v>
      </c>
      <c r="AB50" s="153"/>
      <c r="AC50" s="152">
        <f>IF(COUNTIF($B$7:$BK$7,"Z")&gt;=$BL$7*2,$BL$7,COUNTIF($B$7:$BK$7,"Z")/2)</f>
        <v>0</v>
      </c>
      <c r="AD50" s="153"/>
      <c r="AE50" s="152">
        <f>IF(COUNTIF($B$8:$BK$8,"Z")&gt;=$BL$8*2,$BL$8,COUNTIF($B$8:$BK$8,"Z")/2)</f>
        <v>0</v>
      </c>
      <c r="AF50" s="153"/>
      <c r="AG50" s="152">
        <f>IF(COUNTIF($B$9:$BK$9,"Z")&gt;=$BL$9*2,$BL$9,COUNTIF($B$9:$BK$9,"Z")/2)</f>
        <v>0</v>
      </c>
      <c r="AH50" s="153"/>
      <c r="AI50" s="145">
        <f>IF(COUNTIF($B$10:$BK$10,"Z")&gt;=$BL$10*2,$BL$10,COUNTIF($B$10:$BK$10,"Z")/2)</f>
        <v>0</v>
      </c>
      <c r="AJ50" s="145"/>
      <c r="AK50" s="145">
        <f>IF(COUNTIF($B$11:$BK$11,"Z")&gt;=$BL$11*2,$BL$11,COUNTIF($B$11:$BK$11,"Z")/2)</f>
        <v>0</v>
      </c>
      <c r="AL50" s="145"/>
      <c r="AM50" s="145">
        <f>IF(COUNTIF($B$12:$BK$12,"Z")&gt;=$BL$12*2,$BL$12,COUNTIF($B$12:$BK$12,"Z")/2)</f>
        <v>0</v>
      </c>
      <c r="AN50" s="145"/>
      <c r="AO50" s="145">
        <f>IF(COUNTIF($B$13:$BK$13,"Z")&gt;=$BL$13*2,$BL$13,COUNTIF($B$13:$BK$13,"Z")/2)</f>
        <v>0</v>
      </c>
      <c r="AP50" s="145"/>
      <c r="AQ50" s="145">
        <f>IF(COUNTIF($B$14:$BK$14,"Z")&gt;=$BL$14*2,$BL$14,COUNTIF($B$14:$BK$14,"Z")/2)</f>
        <v>0</v>
      </c>
      <c r="AR50" s="145"/>
      <c r="AS50" s="145">
        <f>IF(COUNTIF($B$15:$BK$15,"Z")&gt;=$BL$15*2,$BL$15,COUNTIF($B$15:$BK$15,"Z")/2)</f>
        <v>0</v>
      </c>
      <c r="AT50" s="145"/>
      <c r="AU50" s="145">
        <f>IF(COUNTIF($B$16:$BK$16,"Z")&gt;=$BL$16*2,$BL$16,COUNTIF($B$16:$BK$16,"Z")/2)</f>
        <v>0</v>
      </c>
      <c r="AV50" s="145"/>
      <c r="AW50" s="145">
        <f>IF(COUNTIF($B$17:$BK$17,"Z")&gt;=$BL$17*2,$BL$17,COUNTIF($B$17:$BK$17,"Z")/2)</f>
        <v>0</v>
      </c>
      <c r="AX50" s="145"/>
    </row>
    <row r="51" spans="2:54" ht="23.25" customHeight="1" thickBot="1" x14ac:dyDescent="0.35">
      <c r="V51" s="121"/>
      <c r="W51" s="121"/>
      <c r="X51" s="146" t="s">
        <v>111</v>
      </c>
      <c r="Y51" s="146"/>
      <c r="Z51" s="146"/>
      <c r="AA51" s="140">
        <f>SUM(AA25:AB50)</f>
        <v>20</v>
      </c>
      <c r="AB51" s="141"/>
      <c r="AC51" s="140">
        <f t="shared" ref="AC51" si="1">SUM(AC25:AD50)</f>
        <v>0</v>
      </c>
      <c r="AD51" s="141"/>
      <c r="AE51" s="140">
        <f t="shared" ref="AE51" si="2">SUM(AE25:AF50)</f>
        <v>0</v>
      </c>
      <c r="AF51" s="141"/>
      <c r="AG51" s="140">
        <f t="shared" ref="AG51" si="3">SUM(AG25:AH50)</f>
        <v>0</v>
      </c>
      <c r="AH51" s="141"/>
      <c r="AI51" s="140">
        <f t="shared" ref="AI51" si="4">SUM(AI25:AJ50)</f>
        <v>0</v>
      </c>
      <c r="AJ51" s="141"/>
      <c r="AK51" s="140">
        <f t="shared" ref="AK51" si="5">SUM(AK25:AL50)</f>
        <v>0</v>
      </c>
      <c r="AL51" s="141"/>
      <c r="AM51" s="140">
        <f t="shared" ref="AM51" si="6">SUM(AM25:AN50)</f>
        <v>0</v>
      </c>
      <c r="AN51" s="141"/>
      <c r="AO51" s="140">
        <f t="shared" ref="AO51" si="7">SUM(AO25:AP50)</f>
        <v>0</v>
      </c>
      <c r="AP51" s="141"/>
      <c r="AQ51" s="140">
        <f t="shared" ref="AQ51" si="8">SUM(AQ25:AR50)</f>
        <v>0</v>
      </c>
      <c r="AR51" s="141"/>
      <c r="AS51" s="140">
        <f t="shared" ref="AS51" si="9">SUM(AS25:AT50)</f>
        <v>0</v>
      </c>
      <c r="AT51" s="141"/>
      <c r="AU51" s="140">
        <f t="shared" ref="AU51" si="10">SUM(AU25:AV50)</f>
        <v>0</v>
      </c>
      <c r="AV51" s="141"/>
      <c r="AW51" s="140">
        <f t="shared" ref="AW51" si="11">SUM(AW25:AX50)</f>
        <v>0</v>
      </c>
      <c r="AX51" s="141"/>
    </row>
    <row r="52" spans="2:54" ht="23.25" customHeight="1" x14ac:dyDescent="0.3">
      <c r="B52" s="142" t="s">
        <v>112</v>
      </c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4"/>
      <c r="X52" s="139" t="s">
        <v>113</v>
      </c>
      <c r="Y52" s="139"/>
      <c r="Z52" s="139"/>
      <c r="AA52" s="137">
        <f ca="1">SUMIF($X$25:$Z$50,"0",AA$25:AB$50)</f>
        <v>0</v>
      </c>
      <c r="AB52" s="138"/>
      <c r="AC52" s="137">
        <f t="shared" ref="AC52" ca="1" si="12">SUMIF($X$25:$Z$50,"0",AC$25:AD$50)</f>
        <v>0</v>
      </c>
      <c r="AD52" s="138"/>
      <c r="AE52" s="137">
        <f t="shared" ref="AE52" ca="1" si="13">SUMIF($X$25:$Z$50,"0",AE$25:AF$50)</f>
        <v>0</v>
      </c>
      <c r="AF52" s="138"/>
      <c r="AG52" s="137">
        <f t="shared" ref="AG52" ca="1" si="14">SUMIF($X$25:$Z$50,"0",AG$25:AH$50)</f>
        <v>0</v>
      </c>
      <c r="AH52" s="138"/>
      <c r="AI52" s="137">
        <f t="shared" ref="AI52" ca="1" si="15">SUMIF($X$25:$Z$50,"0",AI$25:AJ$50)</f>
        <v>0</v>
      </c>
      <c r="AJ52" s="138"/>
      <c r="AK52" s="137">
        <f t="shared" ref="AK52" ca="1" si="16">SUMIF($X$25:$Z$50,"0",AK$25:AL$50)</f>
        <v>0</v>
      </c>
      <c r="AL52" s="138"/>
      <c r="AM52" s="137">
        <f t="shared" ref="AM52" ca="1" si="17">SUMIF($X$25:$Z$50,"0",AM$25:AN$50)</f>
        <v>0</v>
      </c>
      <c r="AN52" s="138"/>
      <c r="AO52" s="137">
        <f t="shared" ref="AO52" ca="1" si="18">SUMIF($X$25:$Z$50,"0",AO$25:AP$50)</f>
        <v>0</v>
      </c>
      <c r="AP52" s="138"/>
      <c r="AQ52" s="137">
        <f t="shared" ref="AQ52" ca="1" si="19">SUMIF($X$25:$Z$50,"0",AQ$25:AR$50)</f>
        <v>0</v>
      </c>
      <c r="AR52" s="138"/>
      <c r="AS52" s="137">
        <f t="shared" ref="AS52" ca="1" si="20">SUMIF($X$25:$Z$50,"0",AS$25:AT$50)</f>
        <v>0</v>
      </c>
      <c r="AT52" s="138"/>
      <c r="AU52" s="137">
        <f t="shared" ref="AU52" ca="1" si="21">SUMIF($X$25:$Z$50,"0",AU$25:AV$50)</f>
        <v>0</v>
      </c>
      <c r="AV52" s="138"/>
      <c r="AW52" s="137">
        <f t="shared" ref="AW52" ca="1" si="22">SUMIF($X$25:$Z$50,"0",AW$25:AX$50)</f>
        <v>0</v>
      </c>
      <c r="AX52" s="138"/>
    </row>
    <row r="53" spans="2:54" ht="23.25" customHeight="1" x14ac:dyDescent="0.3">
      <c r="B53" s="118" t="s">
        <v>114</v>
      </c>
      <c r="C53" s="122" t="s">
        <v>115</v>
      </c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4"/>
      <c r="U53" s="125"/>
      <c r="X53" s="139" t="s">
        <v>116</v>
      </c>
      <c r="Y53" s="139"/>
      <c r="Z53" s="139"/>
      <c r="AA53" s="137">
        <f ca="1">AA51-AA52</f>
        <v>20</v>
      </c>
      <c r="AB53" s="138"/>
      <c r="AC53" s="137">
        <f t="shared" ref="AC53" ca="1" si="23">AC51-AC52</f>
        <v>0</v>
      </c>
      <c r="AD53" s="138"/>
      <c r="AE53" s="137">
        <f t="shared" ref="AE53" ca="1" si="24">AE51-AE52</f>
        <v>0</v>
      </c>
      <c r="AF53" s="138"/>
      <c r="AG53" s="137">
        <f t="shared" ref="AG53" ca="1" si="25">AG51-AG52</f>
        <v>0</v>
      </c>
      <c r="AH53" s="138"/>
      <c r="AI53" s="137">
        <f t="shared" ref="AI53" ca="1" si="26">AI51-AI52</f>
        <v>0</v>
      </c>
      <c r="AJ53" s="138"/>
      <c r="AK53" s="137">
        <f t="shared" ref="AK53" ca="1" si="27">AK51-AK52</f>
        <v>0</v>
      </c>
      <c r="AL53" s="138"/>
      <c r="AM53" s="137">
        <f t="shared" ref="AM53" ca="1" si="28">AM51-AM52</f>
        <v>0</v>
      </c>
      <c r="AN53" s="138"/>
      <c r="AO53" s="137">
        <f t="shared" ref="AO53" ca="1" si="29">AO51-AO52</f>
        <v>0</v>
      </c>
      <c r="AP53" s="138"/>
      <c r="AQ53" s="137">
        <f t="shared" ref="AQ53" ca="1" si="30">AQ51-AQ52</f>
        <v>0</v>
      </c>
      <c r="AR53" s="138"/>
      <c r="AS53" s="137">
        <f t="shared" ref="AS53" ca="1" si="31">AS51-AS52</f>
        <v>0</v>
      </c>
      <c r="AT53" s="138"/>
      <c r="AU53" s="137">
        <f t="shared" ref="AU53" ca="1" si="32">AU51-AU52</f>
        <v>0</v>
      </c>
      <c r="AV53" s="138"/>
      <c r="AW53" s="137">
        <f t="shared" ref="AW53" ca="1" si="33">AW51-AW52</f>
        <v>0</v>
      </c>
      <c r="AX53" s="138"/>
    </row>
    <row r="54" spans="2:54" ht="23.25" customHeight="1" x14ac:dyDescent="0.3">
      <c r="B54" s="119" t="s">
        <v>117</v>
      </c>
      <c r="C54" s="126" t="s">
        <v>118</v>
      </c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8"/>
      <c r="AL54" s="52"/>
      <c r="AQ54" s="49"/>
    </row>
    <row r="55" spans="2:54" ht="23.25" customHeight="1" x14ac:dyDescent="0.3">
      <c r="B55" s="119" t="s">
        <v>119</v>
      </c>
      <c r="C55" s="126" t="s">
        <v>120</v>
      </c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8"/>
      <c r="X55" s="136" t="s">
        <v>84</v>
      </c>
      <c r="Y55" s="136"/>
      <c r="Z55" s="136"/>
      <c r="AA55" s="136" t="s">
        <v>35</v>
      </c>
      <c r="AB55" s="136"/>
      <c r="AC55" s="136" t="s">
        <v>36</v>
      </c>
      <c r="AD55" s="136"/>
      <c r="AE55" s="136" t="s">
        <v>37</v>
      </c>
      <c r="AF55" s="136"/>
      <c r="AG55" s="136" t="s">
        <v>38</v>
      </c>
      <c r="AH55" s="136"/>
      <c r="AI55" s="136" t="s">
        <v>39</v>
      </c>
      <c r="AJ55" s="136"/>
      <c r="AK55" s="136" t="s">
        <v>40</v>
      </c>
      <c r="AL55" s="136"/>
      <c r="AM55" s="136" t="s">
        <v>41</v>
      </c>
      <c r="AN55" s="136"/>
      <c r="AO55" s="136" t="s">
        <v>42</v>
      </c>
      <c r="AP55" s="136"/>
      <c r="AQ55" s="136" t="s">
        <v>43</v>
      </c>
      <c r="AR55" s="136"/>
      <c r="AS55" s="136" t="s">
        <v>44</v>
      </c>
      <c r="AT55" s="136"/>
      <c r="AU55" s="136" t="s">
        <v>45</v>
      </c>
      <c r="AV55" s="136"/>
      <c r="AW55" s="136" t="s">
        <v>46</v>
      </c>
      <c r="AX55" s="136"/>
      <c r="AY55" s="136" t="s">
        <v>121</v>
      </c>
      <c r="AZ55" s="136"/>
      <c r="BA55" s="136"/>
      <c r="BB55" s="136"/>
    </row>
    <row r="56" spans="2:54" ht="23.25" customHeight="1" thickBot="1" x14ac:dyDescent="0.35">
      <c r="B56" s="120" t="s">
        <v>122</v>
      </c>
      <c r="C56" s="129" t="s">
        <v>123</v>
      </c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1"/>
      <c r="X56" s="135">
        <f>X25</f>
        <v>18000000</v>
      </c>
      <c r="Y56" s="135"/>
      <c r="Z56" s="135"/>
      <c r="AA56" s="133">
        <f>$X25*(AA25/$BL$6)</f>
        <v>18000000</v>
      </c>
      <c r="AB56" s="133"/>
      <c r="AC56" s="133">
        <f>$X25*(AC25/$BL$7)</f>
        <v>0</v>
      </c>
      <c r="AD56" s="133"/>
      <c r="AE56" s="133">
        <f>$X25*(AE25/$BL$8)</f>
        <v>0</v>
      </c>
      <c r="AF56" s="133"/>
      <c r="AG56" s="133">
        <f>$X25*(AG25/$BL$9)</f>
        <v>0</v>
      </c>
      <c r="AH56" s="133"/>
      <c r="AI56" s="133">
        <f>$X25*(AI25/$BL$10)</f>
        <v>0</v>
      </c>
      <c r="AJ56" s="133"/>
      <c r="AK56" s="133">
        <f>$X25*(AK25/$BL$11)</f>
        <v>0</v>
      </c>
      <c r="AL56" s="133"/>
      <c r="AM56" s="133">
        <f>$X25*(AM25/$BL$12)</f>
        <v>0</v>
      </c>
      <c r="AN56" s="133"/>
      <c r="AO56" s="133">
        <f>$X25*(AO25/$BL$13)</f>
        <v>0</v>
      </c>
      <c r="AP56" s="133"/>
      <c r="AQ56" s="133">
        <f>$X25*(AQ25/$BL$14)</f>
        <v>0</v>
      </c>
      <c r="AR56" s="133"/>
      <c r="AS56" s="133">
        <f>$X25*(AS25/$BL$15)</f>
        <v>0</v>
      </c>
      <c r="AT56" s="133"/>
      <c r="AU56" s="133">
        <f>$X25*(AU25/$BL$16)</f>
        <v>0</v>
      </c>
      <c r="AV56" s="133"/>
      <c r="AW56" s="133">
        <f>$X25*(AW25/$BL$17)</f>
        <v>0</v>
      </c>
      <c r="AX56" s="133"/>
      <c r="AY56" s="133">
        <f>SUM(AA56:AX56)</f>
        <v>18000000</v>
      </c>
      <c r="AZ56" s="133"/>
      <c r="BA56" s="133"/>
      <c r="BB56" s="133"/>
    </row>
    <row r="57" spans="2:54" ht="23.25" customHeight="1" x14ac:dyDescent="0.3">
      <c r="X57" s="135">
        <f t="shared" ref="X57:X81" si="34">X26</f>
        <v>0</v>
      </c>
      <c r="Y57" s="135"/>
      <c r="Z57" s="135"/>
      <c r="AA57" s="133">
        <f t="shared" ref="AA57:AA81" si="35">$X26*(AA26/$BL$6)</f>
        <v>0</v>
      </c>
      <c r="AB57" s="133"/>
      <c r="AC57" s="133">
        <f t="shared" ref="AC57:AC81" si="36">$X26*(AC26/$BL$7)</f>
        <v>0</v>
      </c>
      <c r="AD57" s="133"/>
      <c r="AE57" s="133">
        <f t="shared" ref="AE57:AE81" si="37">$X26*(AE26/$BL$8)</f>
        <v>0</v>
      </c>
      <c r="AF57" s="133"/>
      <c r="AG57" s="133">
        <f t="shared" ref="AG57:AG81" si="38">$X26*(AG26/$BL$9)</f>
        <v>0</v>
      </c>
      <c r="AH57" s="133"/>
      <c r="AI57" s="133">
        <f t="shared" ref="AI57:AI81" si="39">$X26*(AI26/$BL$10)</f>
        <v>0</v>
      </c>
      <c r="AJ57" s="133"/>
      <c r="AK57" s="133">
        <f t="shared" ref="AK57:AK81" si="40">$X26*(AK26/$BL$11)</f>
        <v>0</v>
      </c>
      <c r="AL57" s="133"/>
      <c r="AM57" s="133">
        <f t="shared" ref="AM57:AM81" si="41">$X26*(AM26/$BL$12)</f>
        <v>0</v>
      </c>
      <c r="AN57" s="133"/>
      <c r="AO57" s="133">
        <f t="shared" ref="AO57:AO81" si="42">$X26*(AO26/$BL$13)</f>
        <v>0</v>
      </c>
      <c r="AP57" s="133"/>
      <c r="AQ57" s="133">
        <f t="shared" ref="AQ57:AQ81" si="43">$X26*(AQ26/$BL$14)</f>
        <v>0</v>
      </c>
      <c r="AR57" s="133"/>
      <c r="AS57" s="133">
        <f t="shared" ref="AS57:AS81" si="44">$X26*(AS26/$BL$15)</f>
        <v>0</v>
      </c>
      <c r="AT57" s="133"/>
      <c r="AU57" s="133">
        <f t="shared" ref="AU57:AU81" si="45">$X26*(AU26/$BL$16)</f>
        <v>0</v>
      </c>
      <c r="AV57" s="133"/>
      <c r="AW57" s="133">
        <f t="shared" ref="AW57:AW81" si="46">$X26*(AW26/$BL$17)</f>
        <v>0</v>
      </c>
      <c r="AX57" s="133"/>
      <c r="AY57" s="133">
        <f>SUM(AA57:AX57)</f>
        <v>0</v>
      </c>
      <c r="AZ57" s="133"/>
      <c r="BA57" s="133"/>
      <c r="BB57" s="133"/>
    </row>
    <row r="58" spans="2:54" ht="23.25" customHeight="1" x14ac:dyDescent="0.3">
      <c r="X58" s="135">
        <f t="shared" si="34"/>
        <v>0</v>
      </c>
      <c r="Y58" s="135"/>
      <c r="Z58" s="135"/>
      <c r="AA58" s="133">
        <f t="shared" si="35"/>
        <v>0</v>
      </c>
      <c r="AB58" s="133"/>
      <c r="AC58" s="133">
        <f t="shared" si="36"/>
        <v>0</v>
      </c>
      <c r="AD58" s="133"/>
      <c r="AE58" s="133">
        <f t="shared" si="37"/>
        <v>0</v>
      </c>
      <c r="AF58" s="133"/>
      <c r="AG58" s="133">
        <f t="shared" si="38"/>
        <v>0</v>
      </c>
      <c r="AH58" s="133"/>
      <c r="AI58" s="133">
        <f t="shared" si="39"/>
        <v>0</v>
      </c>
      <c r="AJ58" s="133"/>
      <c r="AK58" s="133">
        <f t="shared" si="40"/>
        <v>0</v>
      </c>
      <c r="AL58" s="133"/>
      <c r="AM58" s="133">
        <f t="shared" si="41"/>
        <v>0</v>
      </c>
      <c r="AN58" s="133"/>
      <c r="AO58" s="133">
        <f t="shared" si="42"/>
        <v>0</v>
      </c>
      <c r="AP58" s="133"/>
      <c r="AQ58" s="133">
        <f t="shared" si="43"/>
        <v>0</v>
      </c>
      <c r="AR58" s="133"/>
      <c r="AS58" s="133">
        <f t="shared" si="44"/>
        <v>0</v>
      </c>
      <c r="AT58" s="133"/>
      <c r="AU58" s="133">
        <f t="shared" si="45"/>
        <v>0</v>
      </c>
      <c r="AV58" s="133"/>
      <c r="AW58" s="133">
        <f t="shared" si="46"/>
        <v>0</v>
      </c>
      <c r="AX58" s="133"/>
      <c r="AY58" s="133">
        <f>SUM(AA58:AX58)</f>
        <v>0</v>
      </c>
      <c r="AZ58" s="133"/>
      <c r="BA58" s="133"/>
      <c r="BB58" s="133"/>
    </row>
    <row r="59" spans="2:54" ht="23.25" customHeight="1" x14ac:dyDescent="0.3">
      <c r="X59" s="135">
        <f t="shared" si="34"/>
        <v>0</v>
      </c>
      <c r="Y59" s="135"/>
      <c r="Z59" s="135"/>
      <c r="AA59" s="133">
        <f t="shared" si="35"/>
        <v>0</v>
      </c>
      <c r="AB59" s="133"/>
      <c r="AC59" s="133">
        <f t="shared" si="36"/>
        <v>0</v>
      </c>
      <c r="AD59" s="133"/>
      <c r="AE59" s="133">
        <f t="shared" si="37"/>
        <v>0</v>
      </c>
      <c r="AF59" s="133"/>
      <c r="AG59" s="133">
        <f t="shared" si="38"/>
        <v>0</v>
      </c>
      <c r="AH59" s="133"/>
      <c r="AI59" s="133">
        <f t="shared" si="39"/>
        <v>0</v>
      </c>
      <c r="AJ59" s="133"/>
      <c r="AK59" s="133">
        <f t="shared" si="40"/>
        <v>0</v>
      </c>
      <c r="AL59" s="133"/>
      <c r="AM59" s="133">
        <f t="shared" si="41"/>
        <v>0</v>
      </c>
      <c r="AN59" s="133"/>
      <c r="AO59" s="133">
        <f t="shared" si="42"/>
        <v>0</v>
      </c>
      <c r="AP59" s="133"/>
      <c r="AQ59" s="133">
        <f t="shared" si="43"/>
        <v>0</v>
      </c>
      <c r="AR59" s="133"/>
      <c r="AS59" s="133">
        <f t="shared" si="44"/>
        <v>0</v>
      </c>
      <c r="AT59" s="133"/>
      <c r="AU59" s="133">
        <f t="shared" si="45"/>
        <v>0</v>
      </c>
      <c r="AV59" s="133"/>
      <c r="AW59" s="133">
        <f t="shared" si="46"/>
        <v>0</v>
      </c>
      <c r="AX59" s="133"/>
      <c r="AY59" s="133">
        <f t="shared" ref="AY59:AY81" si="47">SUM(AA59:AX59)</f>
        <v>0</v>
      </c>
      <c r="AZ59" s="133"/>
      <c r="BA59" s="133"/>
      <c r="BB59" s="133"/>
    </row>
    <row r="60" spans="2:54" ht="23.25" customHeight="1" x14ac:dyDescent="0.3">
      <c r="X60" s="135">
        <f t="shared" si="34"/>
        <v>0</v>
      </c>
      <c r="Y60" s="135"/>
      <c r="Z60" s="135"/>
      <c r="AA60" s="133">
        <f t="shared" si="35"/>
        <v>0</v>
      </c>
      <c r="AB60" s="133"/>
      <c r="AC60" s="133">
        <f t="shared" si="36"/>
        <v>0</v>
      </c>
      <c r="AD60" s="133"/>
      <c r="AE60" s="133">
        <f t="shared" si="37"/>
        <v>0</v>
      </c>
      <c r="AF60" s="133"/>
      <c r="AG60" s="133">
        <f t="shared" si="38"/>
        <v>0</v>
      </c>
      <c r="AH60" s="133"/>
      <c r="AI60" s="133">
        <f t="shared" si="39"/>
        <v>0</v>
      </c>
      <c r="AJ60" s="133"/>
      <c r="AK60" s="133">
        <f t="shared" si="40"/>
        <v>0</v>
      </c>
      <c r="AL60" s="133"/>
      <c r="AM60" s="133">
        <f t="shared" si="41"/>
        <v>0</v>
      </c>
      <c r="AN60" s="133"/>
      <c r="AO60" s="133">
        <f t="shared" si="42"/>
        <v>0</v>
      </c>
      <c r="AP60" s="133"/>
      <c r="AQ60" s="133">
        <f t="shared" si="43"/>
        <v>0</v>
      </c>
      <c r="AR60" s="133"/>
      <c r="AS60" s="133">
        <f t="shared" si="44"/>
        <v>0</v>
      </c>
      <c r="AT60" s="133"/>
      <c r="AU60" s="133">
        <f t="shared" si="45"/>
        <v>0</v>
      </c>
      <c r="AV60" s="133"/>
      <c r="AW60" s="133">
        <f t="shared" si="46"/>
        <v>0</v>
      </c>
      <c r="AX60" s="133"/>
      <c r="AY60" s="133">
        <f t="shared" si="47"/>
        <v>0</v>
      </c>
      <c r="AZ60" s="133"/>
      <c r="BA60" s="133"/>
      <c r="BB60" s="133"/>
    </row>
    <row r="61" spans="2:54" ht="23.25" customHeight="1" x14ac:dyDescent="0.3">
      <c r="X61" s="135">
        <f t="shared" si="34"/>
        <v>0</v>
      </c>
      <c r="Y61" s="135"/>
      <c r="Z61" s="135"/>
      <c r="AA61" s="133">
        <f t="shared" si="35"/>
        <v>0</v>
      </c>
      <c r="AB61" s="133"/>
      <c r="AC61" s="133">
        <f t="shared" si="36"/>
        <v>0</v>
      </c>
      <c r="AD61" s="133"/>
      <c r="AE61" s="133">
        <f t="shared" si="37"/>
        <v>0</v>
      </c>
      <c r="AF61" s="133"/>
      <c r="AG61" s="133">
        <f t="shared" si="38"/>
        <v>0</v>
      </c>
      <c r="AH61" s="133"/>
      <c r="AI61" s="133">
        <f t="shared" si="39"/>
        <v>0</v>
      </c>
      <c r="AJ61" s="133"/>
      <c r="AK61" s="133">
        <f t="shared" si="40"/>
        <v>0</v>
      </c>
      <c r="AL61" s="133"/>
      <c r="AM61" s="133">
        <f t="shared" si="41"/>
        <v>0</v>
      </c>
      <c r="AN61" s="133"/>
      <c r="AO61" s="133">
        <f t="shared" si="42"/>
        <v>0</v>
      </c>
      <c r="AP61" s="133"/>
      <c r="AQ61" s="133">
        <f t="shared" si="43"/>
        <v>0</v>
      </c>
      <c r="AR61" s="133"/>
      <c r="AS61" s="133">
        <f t="shared" si="44"/>
        <v>0</v>
      </c>
      <c r="AT61" s="133"/>
      <c r="AU61" s="133">
        <f t="shared" si="45"/>
        <v>0</v>
      </c>
      <c r="AV61" s="133"/>
      <c r="AW61" s="133">
        <f t="shared" si="46"/>
        <v>0</v>
      </c>
      <c r="AX61" s="133"/>
      <c r="AY61" s="133">
        <f t="shared" si="47"/>
        <v>0</v>
      </c>
      <c r="AZ61" s="133"/>
      <c r="BA61" s="133"/>
      <c r="BB61" s="133"/>
    </row>
    <row r="62" spans="2:54" ht="23.25" customHeight="1" x14ac:dyDescent="0.3">
      <c r="X62" s="135">
        <f t="shared" si="34"/>
        <v>0</v>
      </c>
      <c r="Y62" s="135"/>
      <c r="Z62" s="135"/>
      <c r="AA62" s="133">
        <f t="shared" si="35"/>
        <v>0</v>
      </c>
      <c r="AB62" s="133"/>
      <c r="AC62" s="133">
        <f t="shared" si="36"/>
        <v>0</v>
      </c>
      <c r="AD62" s="133"/>
      <c r="AE62" s="133">
        <f t="shared" si="37"/>
        <v>0</v>
      </c>
      <c r="AF62" s="133"/>
      <c r="AG62" s="133">
        <f t="shared" si="38"/>
        <v>0</v>
      </c>
      <c r="AH62" s="133"/>
      <c r="AI62" s="133">
        <f t="shared" si="39"/>
        <v>0</v>
      </c>
      <c r="AJ62" s="133"/>
      <c r="AK62" s="133">
        <f t="shared" si="40"/>
        <v>0</v>
      </c>
      <c r="AL62" s="133"/>
      <c r="AM62" s="133">
        <f t="shared" si="41"/>
        <v>0</v>
      </c>
      <c r="AN62" s="133"/>
      <c r="AO62" s="133">
        <f t="shared" si="42"/>
        <v>0</v>
      </c>
      <c r="AP62" s="133"/>
      <c r="AQ62" s="133">
        <f t="shared" si="43"/>
        <v>0</v>
      </c>
      <c r="AR62" s="133"/>
      <c r="AS62" s="133">
        <f t="shared" si="44"/>
        <v>0</v>
      </c>
      <c r="AT62" s="133"/>
      <c r="AU62" s="133">
        <f t="shared" si="45"/>
        <v>0</v>
      </c>
      <c r="AV62" s="133"/>
      <c r="AW62" s="133">
        <f t="shared" si="46"/>
        <v>0</v>
      </c>
      <c r="AX62" s="133"/>
      <c r="AY62" s="133">
        <f t="shared" si="47"/>
        <v>0</v>
      </c>
      <c r="AZ62" s="133"/>
      <c r="BA62" s="133"/>
      <c r="BB62" s="133"/>
    </row>
    <row r="63" spans="2:54" ht="23.25" customHeight="1" x14ac:dyDescent="0.3">
      <c r="X63" s="135">
        <f t="shared" si="34"/>
        <v>0</v>
      </c>
      <c r="Y63" s="135"/>
      <c r="Z63" s="135"/>
      <c r="AA63" s="133">
        <f t="shared" si="35"/>
        <v>0</v>
      </c>
      <c r="AB63" s="133"/>
      <c r="AC63" s="133">
        <f t="shared" si="36"/>
        <v>0</v>
      </c>
      <c r="AD63" s="133"/>
      <c r="AE63" s="133">
        <f t="shared" si="37"/>
        <v>0</v>
      </c>
      <c r="AF63" s="133"/>
      <c r="AG63" s="133">
        <f t="shared" si="38"/>
        <v>0</v>
      </c>
      <c r="AH63" s="133"/>
      <c r="AI63" s="133">
        <f t="shared" si="39"/>
        <v>0</v>
      </c>
      <c r="AJ63" s="133"/>
      <c r="AK63" s="133">
        <f t="shared" si="40"/>
        <v>0</v>
      </c>
      <c r="AL63" s="133"/>
      <c r="AM63" s="133">
        <f t="shared" si="41"/>
        <v>0</v>
      </c>
      <c r="AN63" s="133"/>
      <c r="AO63" s="133">
        <f t="shared" si="42"/>
        <v>0</v>
      </c>
      <c r="AP63" s="133"/>
      <c r="AQ63" s="133">
        <f t="shared" si="43"/>
        <v>0</v>
      </c>
      <c r="AR63" s="133"/>
      <c r="AS63" s="133">
        <f t="shared" si="44"/>
        <v>0</v>
      </c>
      <c r="AT63" s="133"/>
      <c r="AU63" s="133">
        <f t="shared" si="45"/>
        <v>0</v>
      </c>
      <c r="AV63" s="133"/>
      <c r="AW63" s="133">
        <f t="shared" si="46"/>
        <v>0</v>
      </c>
      <c r="AX63" s="133"/>
      <c r="AY63" s="133">
        <f t="shared" si="47"/>
        <v>0</v>
      </c>
      <c r="AZ63" s="133"/>
      <c r="BA63" s="133"/>
      <c r="BB63" s="133"/>
    </row>
    <row r="64" spans="2:54" ht="23.25" customHeight="1" x14ac:dyDescent="0.3">
      <c r="X64" s="135">
        <f t="shared" si="34"/>
        <v>0</v>
      </c>
      <c r="Y64" s="135"/>
      <c r="Z64" s="135"/>
      <c r="AA64" s="133">
        <f t="shared" si="35"/>
        <v>0</v>
      </c>
      <c r="AB64" s="133"/>
      <c r="AC64" s="133">
        <f t="shared" si="36"/>
        <v>0</v>
      </c>
      <c r="AD64" s="133"/>
      <c r="AE64" s="133">
        <f t="shared" si="37"/>
        <v>0</v>
      </c>
      <c r="AF64" s="133"/>
      <c r="AG64" s="133">
        <f t="shared" si="38"/>
        <v>0</v>
      </c>
      <c r="AH64" s="133"/>
      <c r="AI64" s="133">
        <f t="shared" si="39"/>
        <v>0</v>
      </c>
      <c r="AJ64" s="133"/>
      <c r="AK64" s="133">
        <f t="shared" si="40"/>
        <v>0</v>
      </c>
      <c r="AL64" s="133"/>
      <c r="AM64" s="133">
        <f t="shared" si="41"/>
        <v>0</v>
      </c>
      <c r="AN64" s="133"/>
      <c r="AO64" s="133">
        <f t="shared" si="42"/>
        <v>0</v>
      </c>
      <c r="AP64" s="133"/>
      <c r="AQ64" s="133">
        <f t="shared" si="43"/>
        <v>0</v>
      </c>
      <c r="AR64" s="133"/>
      <c r="AS64" s="133">
        <f t="shared" si="44"/>
        <v>0</v>
      </c>
      <c r="AT64" s="133"/>
      <c r="AU64" s="133">
        <f t="shared" si="45"/>
        <v>0</v>
      </c>
      <c r="AV64" s="133"/>
      <c r="AW64" s="133">
        <f t="shared" si="46"/>
        <v>0</v>
      </c>
      <c r="AX64" s="133"/>
      <c r="AY64" s="133">
        <f t="shared" si="47"/>
        <v>0</v>
      </c>
      <c r="AZ64" s="133"/>
      <c r="BA64" s="133"/>
      <c r="BB64" s="133"/>
    </row>
    <row r="65" spans="24:54" ht="23.25" customHeight="1" x14ac:dyDescent="0.3">
      <c r="X65" s="135">
        <f t="shared" si="34"/>
        <v>0</v>
      </c>
      <c r="Y65" s="135"/>
      <c r="Z65" s="135"/>
      <c r="AA65" s="133">
        <f t="shared" si="35"/>
        <v>0</v>
      </c>
      <c r="AB65" s="133"/>
      <c r="AC65" s="133">
        <f t="shared" si="36"/>
        <v>0</v>
      </c>
      <c r="AD65" s="133"/>
      <c r="AE65" s="133">
        <f t="shared" si="37"/>
        <v>0</v>
      </c>
      <c r="AF65" s="133"/>
      <c r="AG65" s="133">
        <f t="shared" si="38"/>
        <v>0</v>
      </c>
      <c r="AH65" s="133"/>
      <c r="AI65" s="133">
        <f t="shared" si="39"/>
        <v>0</v>
      </c>
      <c r="AJ65" s="133"/>
      <c r="AK65" s="133">
        <f t="shared" si="40"/>
        <v>0</v>
      </c>
      <c r="AL65" s="133"/>
      <c r="AM65" s="133">
        <f t="shared" si="41"/>
        <v>0</v>
      </c>
      <c r="AN65" s="133"/>
      <c r="AO65" s="133">
        <f t="shared" si="42"/>
        <v>0</v>
      </c>
      <c r="AP65" s="133"/>
      <c r="AQ65" s="133">
        <f t="shared" si="43"/>
        <v>0</v>
      </c>
      <c r="AR65" s="133"/>
      <c r="AS65" s="133">
        <f t="shared" si="44"/>
        <v>0</v>
      </c>
      <c r="AT65" s="133"/>
      <c r="AU65" s="133">
        <f t="shared" si="45"/>
        <v>0</v>
      </c>
      <c r="AV65" s="133"/>
      <c r="AW65" s="133">
        <f t="shared" si="46"/>
        <v>0</v>
      </c>
      <c r="AX65" s="133"/>
      <c r="AY65" s="133">
        <f t="shared" si="47"/>
        <v>0</v>
      </c>
      <c r="AZ65" s="133"/>
      <c r="BA65" s="133"/>
      <c r="BB65" s="133"/>
    </row>
    <row r="66" spans="24:54" ht="23.25" customHeight="1" x14ac:dyDescent="0.3">
      <c r="X66" s="135">
        <f t="shared" si="34"/>
        <v>0</v>
      </c>
      <c r="Y66" s="135"/>
      <c r="Z66" s="135"/>
      <c r="AA66" s="133">
        <f t="shared" si="35"/>
        <v>0</v>
      </c>
      <c r="AB66" s="133"/>
      <c r="AC66" s="133">
        <f t="shared" si="36"/>
        <v>0</v>
      </c>
      <c r="AD66" s="133"/>
      <c r="AE66" s="133">
        <f t="shared" si="37"/>
        <v>0</v>
      </c>
      <c r="AF66" s="133"/>
      <c r="AG66" s="133">
        <f t="shared" si="38"/>
        <v>0</v>
      </c>
      <c r="AH66" s="133"/>
      <c r="AI66" s="133">
        <f t="shared" si="39"/>
        <v>0</v>
      </c>
      <c r="AJ66" s="133"/>
      <c r="AK66" s="133">
        <f t="shared" si="40"/>
        <v>0</v>
      </c>
      <c r="AL66" s="133"/>
      <c r="AM66" s="133">
        <f t="shared" si="41"/>
        <v>0</v>
      </c>
      <c r="AN66" s="133"/>
      <c r="AO66" s="133">
        <f t="shared" si="42"/>
        <v>0</v>
      </c>
      <c r="AP66" s="133"/>
      <c r="AQ66" s="133">
        <f t="shared" si="43"/>
        <v>0</v>
      </c>
      <c r="AR66" s="133"/>
      <c r="AS66" s="133">
        <f t="shared" si="44"/>
        <v>0</v>
      </c>
      <c r="AT66" s="133"/>
      <c r="AU66" s="133">
        <f t="shared" si="45"/>
        <v>0</v>
      </c>
      <c r="AV66" s="133"/>
      <c r="AW66" s="133">
        <f t="shared" si="46"/>
        <v>0</v>
      </c>
      <c r="AX66" s="133"/>
      <c r="AY66" s="133">
        <f t="shared" si="47"/>
        <v>0</v>
      </c>
      <c r="AZ66" s="133"/>
      <c r="BA66" s="133"/>
      <c r="BB66" s="133"/>
    </row>
    <row r="67" spans="24:54" ht="23.25" customHeight="1" x14ac:dyDescent="0.3">
      <c r="X67" s="135">
        <f t="shared" si="34"/>
        <v>0</v>
      </c>
      <c r="Y67" s="135"/>
      <c r="Z67" s="135"/>
      <c r="AA67" s="133">
        <f t="shared" si="35"/>
        <v>0</v>
      </c>
      <c r="AB67" s="133"/>
      <c r="AC67" s="133">
        <f t="shared" si="36"/>
        <v>0</v>
      </c>
      <c r="AD67" s="133"/>
      <c r="AE67" s="133">
        <f t="shared" si="37"/>
        <v>0</v>
      </c>
      <c r="AF67" s="133"/>
      <c r="AG67" s="133">
        <f t="shared" si="38"/>
        <v>0</v>
      </c>
      <c r="AH67" s="133"/>
      <c r="AI67" s="133">
        <f t="shared" si="39"/>
        <v>0</v>
      </c>
      <c r="AJ67" s="133"/>
      <c r="AK67" s="133">
        <f t="shared" si="40"/>
        <v>0</v>
      </c>
      <c r="AL67" s="133"/>
      <c r="AM67" s="133">
        <f t="shared" si="41"/>
        <v>0</v>
      </c>
      <c r="AN67" s="133"/>
      <c r="AO67" s="133">
        <f t="shared" si="42"/>
        <v>0</v>
      </c>
      <c r="AP67" s="133"/>
      <c r="AQ67" s="133">
        <f t="shared" si="43"/>
        <v>0</v>
      </c>
      <c r="AR67" s="133"/>
      <c r="AS67" s="133">
        <f t="shared" si="44"/>
        <v>0</v>
      </c>
      <c r="AT67" s="133"/>
      <c r="AU67" s="133">
        <f t="shared" si="45"/>
        <v>0</v>
      </c>
      <c r="AV67" s="133"/>
      <c r="AW67" s="133">
        <f t="shared" si="46"/>
        <v>0</v>
      </c>
      <c r="AX67" s="133"/>
      <c r="AY67" s="133">
        <f t="shared" si="47"/>
        <v>0</v>
      </c>
      <c r="AZ67" s="133"/>
      <c r="BA67" s="133"/>
      <c r="BB67" s="133"/>
    </row>
    <row r="68" spans="24:54" ht="23.25" customHeight="1" x14ac:dyDescent="0.3">
      <c r="X68" s="135">
        <f t="shared" si="34"/>
        <v>0</v>
      </c>
      <c r="Y68" s="135"/>
      <c r="Z68" s="135"/>
      <c r="AA68" s="133">
        <f t="shared" si="35"/>
        <v>0</v>
      </c>
      <c r="AB68" s="133"/>
      <c r="AC68" s="133">
        <f t="shared" si="36"/>
        <v>0</v>
      </c>
      <c r="AD68" s="133"/>
      <c r="AE68" s="133">
        <f t="shared" si="37"/>
        <v>0</v>
      </c>
      <c r="AF68" s="133"/>
      <c r="AG68" s="133">
        <f t="shared" si="38"/>
        <v>0</v>
      </c>
      <c r="AH68" s="133"/>
      <c r="AI68" s="133">
        <f t="shared" si="39"/>
        <v>0</v>
      </c>
      <c r="AJ68" s="133"/>
      <c r="AK68" s="133">
        <f t="shared" si="40"/>
        <v>0</v>
      </c>
      <c r="AL68" s="133"/>
      <c r="AM68" s="133">
        <f t="shared" si="41"/>
        <v>0</v>
      </c>
      <c r="AN68" s="133"/>
      <c r="AO68" s="133">
        <f t="shared" si="42"/>
        <v>0</v>
      </c>
      <c r="AP68" s="133"/>
      <c r="AQ68" s="133">
        <f t="shared" si="43"/>
        <v>0</v>
      </c>
      <c r="AR68" s="133"/>
      <c r="AS68" s="133">
        <f t="shared" si="44"/>
        <v>0</v>
      </c>
      <c r="AT68" s="133"/>
      <c r="AU68" s="133">
        <f t="shared" si="45"/>
        <v>0</v>
      </c>
      <c r="AV68" s="133"/>
      <c r="AW68" s="133">
        <f t="shared" si="46"/>
        <v>0</v>
      </c>
      <c r="AX68" s="133"/>
      <c r="AY68" s="133">
        <f t="shared" si="47"/>
        <v>0</v>
      </c>
      <c r="AZ68" s="133"/>
      <c r="BA68" s="133"/>
      <c r="BB68" s="133"/>
    </row>
    <row r="69" spans="24:54" ht="23.25" customHeight="1" x14ac:dyDescent="0.3">
      <c r="X69" s="135">
        <f t="shared" si="34"/>
        <v>0</v>
      </c>
      <c r="Y69" s="135"/>
      <c r="Z69" s="135"/>
      <c r="AA69" s="133">
        <f t="shared" si="35"/>
        <v>0</v>
      </c>
      <c r="AB69" s="133"/>
      <c r="AC69" s="133">
        <f t="shared" si="36"/>
        <v>0</v>
      </c>
      <c r="AD69" s="133"/>
      <c r="AE69" s="133">
        <f t="shared" si="37"/>
        <v>0</v>
      </c>
      <c r="AF69" s="133"/>
      <c r="AG69" s="133">
        <f t="shared" si="38"/>
        <v>0</v>
      </c>
      <c r="AH69" s="133"/>
      <c r="AI69" s="133">
        <f t="shared" si="39"/>
        <v>0</v>
      </c>
      <c r="AJ69" s="133"/>
      <c r="AK69" s="133">
        <f t="shared" si="40"/>
        <v>0</v>
      </c>
      <c r="AL69" s="133"/>
      <c r="AM69" s="133">
        <f t="shared" si="41"/>
        <v>0</v>
      </c>
      <c r="AN69" s="133"/>
      <c r="AO69" s="133">
        <f t="shared" si="42"/>
        <v>0</v>
      </c>
      <c r="AP69" s="133"/>
      <c r="AQ69" s="133">
        <f t="shared" si="43"/>
        <v>0</v>
      </c>
      <c r="AR69" s="133"/>
      <c r="AS69" s="133">
        <f t="shared" si="44"/>
        <v>0</v>
      </c>
      <c r="AT69" s="133"/>
      <c r="AU69" s="133">
        <f t="shared" si="45"/>
        <v>0</v>
      </c>
      <c r="AV69" s="133"/>
      <c r="AW69" s="133">
        <f t="shared" si="46"/>
        <v>0</v>
      </c>
      <c r="AX69" s="133"/>
      <c r="AY69" s="133">
        <f t="shared" si="47"/>
        <v>0</v>
      </c>
      <c r="AZ69" s="133"/>
      <c r="BA69" s="133"/>
      <c r="BB69" s="133"/>
    </row>
    <row r="70" spans="24:54" ht="23.25" customHeight="1" x14ac:dyDescent="0.3">
      <c r="X70" s="135">
        <f t="shared" si="34"/>
        <v>0</v>
      </c>
      <c r="Y70" s="135"/>
      <c r="Z70" s="135"/>
      <c r="AA70" s="133">
        <f t="shared" si="35"/>
        <v>0</v>
      </c>
      <c r="AB70" s="133"/>
      <c r="AC70" s="133">
        <f t="shared" si="36"/>
        <v>0</v>
      </c>
      <c r="AD70" s="133"/>
      <c r="AE70" s="133">
        <f t="shared" si="37"/>
        <v>0</v>
      </c>
      <c r="AF70" s="133"/>
      <c r="AG70" s="133">
        <f t="shared" si="38"/>
        <v>0</v>
      </c>
      <c r="AH70" s="133"/>
      <c r="AI70" s="133">
        <f t="shared" si="39"/>
        <v>0</v>
      </c>
      <c r="AJ70" s="133"/>
      <c r="AK70" s="133">
        <f t="shared" si="40"/>
        <v>0</v>
      </c>
      <c r="AL70" s="133"/>
      <c r="AM70" s="133">
        <f t="shared" si="41"/>
        <v>0</v>
      </c>
      <c r="AN70" s="133"/>
      <c r="AO70" s="133">
        <f t="shared" si="42"/>
        <v>0</v>
      </c>
      <c r="AP70" s="133"/>
      <c r="AQ70" s="133">
        <f t="shared" si="43"/>
        <v>0</v>
      </c>
      <c r="AR70" s="133"/>
      <c r="AS70" s="133">
        <f t="shared" si="44"/>
        <v>0</v>
      </c>
      <c r="AT70" s="133"/>
      <c r="AU70" s="133">
        <f t="shared" si="45"/>
        <v>0</v>
      </c>
      <c r="AV70" s="133"/>
      <c r="AW70" s="133">
        <f t="shared" si="46"/>
        <v>0</v>
      </c>
      <c r="AX70" s="133"/>
      <c r="AY70" s="133">
        <f t="shared" si="47"/>
        <v>0</v>
      </c>
      <c r="AZ70" s="133"/>
      <c r="BA70" s="133"/>
      <c r="BB70" s="133"/>
    </row>
    <row r="71" spans="24:54" ht="23.25" customHeight="1" x14ac:dyDescent="0.3">
      <c r="X71" s="135">
        <f t="shared" si="34"/>
        <v>0</v>
      </c>
      <c r="Y71" s="135"/>
      <c r="Z71" s="135"/>
      <c r="AA71" s="133">
        <f t="shared" si="35"/>
        <v>0</v>
      </c>
      <c r="AB71" s="133"/>
      <c r="AC71" s="133">
        <f t="shared" si="36"/>
        <v>0</v>
      </c>
      <c r="AD71" s="133"/>
      <c r="AE71" s="133">
        <f t="shared" si="37"/>
        <v>0</v>
      </c>
      <c r="AF71" s="133"/>
      <c r="AG71" s="133">
        <f t="shared" si="38"/>
        <v>0</v>
      </c>
      <c r="AH71" s="133"/>
      <c r="AI71" s="133">
        <f t="shared" si="39"/>
        <v>0</v>
      </c>
      <c r="AJ71" s="133"/>
      <c r="AK71" s="133">
        <f t="shared" si="40"/>
        <v>0</v>
      </c>
      <c r="AL71" s="133"/>
      <c r="AM71" s="133">
        <f t="shared" si="41"/>
        <v>0</v>
      </c>
      <c r="AN71" s="133"/>
      <c r="AO71" s="133">
        <f t="shared" si="42"/>
        <v>0</v>
      </c>
      <c r="AP71" s="133"/>
      <c r="AQ71" s="133">
        <f t="shared" si="43"/>
        <v>0</v>
      </c>
      <c r="AR71" s="133"/>
      <c r="AS71" s="133">
        <f t="shared" si="44"/>
        <v>0</v>
      </c>
      <c r="AT71" s="133"/>
      <c r="AU71" s="133">
        <f t="shared" si="45"/>
        <v>0</v>
      </c>
      <c r="AV71" s="133"/>
      <c r="AW71" s="133">
        <f t="shared" si="46"/>
        <v>0</v>
      </c>
      <c r="AX71" s="133"/>
      <c r="AY71" s="133">
        <f t="shared" si="47"/>
        <v>0</v>
      </c>
      <c r="AZ71" s="133"/>
      <c r="BA71" s="133"/>
      <c r="BB71" s="133"/>
    </row>
    <row r="72" spans="24:54" ht="23.25" customHeight="1" x14ac:dyDescent="0.3">
      <c r="X72" s="135">
        <f t="shared" si="34"/>
        <v>0</v>
      </c>
      <c r="Y72" s="135"/>
      <c r="Z72" s="135"/>
      <c r="AA72" s="133">
        <f t="shared" si="35"/>
        <v>0</v>
      </c>
      <c r="AB72" s="133"/>
      <c r="AC72" s="133">
        <f t="shared" si="36"/>
        <v>0</v>
      </c>
      <c r="AD72" s="133"/>
      <c r="AE72" s="133">
        <f t="shared" si="37"/>
        <v>0</v>
      </c>
      <c r="AF72" s="133"/>
      <c r="AG72" s="133">
        <f t="shared" si="38"/>
        <v>0</v>
      </c>
      <c r="AH72" s="133"/>
      <c r="AI72" s="133">
        <f t="shared" si="39"/>
        <v>0</v>
      </c>
      <c r="AJ72" s="133"/>
      <c r="AK72" s="133">
        <f t="shared" si="40"/>
        <v>0</v>
      </c>
      <c r="AL72" s="133"/>
      <c r="AM72" s="133">
        <f t="shared" si="41"/>
        <v>0</v>
      </c>
      <c r="AN72" s="133"/>
      <c r="AO72" s="133">
        <f t="shared" si="42"/>
        <v>0</v>
      </c>
      <c r="AP72" s="133"/>
      <c r="AQ72" s="133">
        <f t="shared" si="43"/>
        <v>0</v>
      </c>
      <c r="AR72" s="133"/>
      <c r="AS72" s="133">
        <f t="shared" si="44"/>
        <v>0</v>
      </c>
      <c r="AT72" s="133"/>
      <c r="AU72" s="133">
        <f t="shared" si="45"/>
        <v>0</v>
      </c>
      <c r="AV72" s="133"/>
      <c r="AW72" s="133">
        <f t="shared" si="46"/>
        <v>0</v>
      </c>
      <c r="AX72" s="133"/>
      <c r="AY72" s="133">
        <f t="shared" si="47"/>
        <v>0</v>
      </c>
      <c r="AZ72" s="133"/>
      <c r="BA72" s="133"/>
      <c r="BB72" s="133"/>
    </row>
    <row r="73" spans="24:54" ht="23.25" customHeight="1" x14ac:dyDescent="0.3">
      <c r="X73" s="135">
        <f t="shared" si="34"/>
        <v>0</v>
      </c>
      <c r="Y73" s="135"/>
      <c r="Z73" s="135"/>
      <c r="AA73" s="133">
        <f t="shared" si="35"/>
        <v>0</v>
      </c>
      <c r="AB73" s="133"/>
      <c r="AC73" s="133">
        <f t="shared" si="36"/>
        <v>0</v>
      </c>
      <c r="AD73" s="133"/>
      <c r="AE73" s="133">
        <f t="shared" si="37"/>
        <v>0</v>
      </c>
      <c r="AF73" s="133"/>
      <c r="AG73" s="133">
        <f t="shared" si="38"/>
        <v>0</v>
      </c>
      <c r="AH73" s="133"/>
      <c r="AI73" s="133">
        <f t="shared" si="39"/>
        <v>0</v>
      </c>
      <c r="AJ73" s="133"/>
      <c r="AK73" s="133">
        <f t="shared" si="40"/>
        <v>0</v>
      </c>
      <c r="AL73" s="133"/>
      <c r="AM73" s="133">
        <f t="shared" si="41"/>
        <v>0</v>
      </c>
      <c r="AN73" s="133"/>
      <c r="AO73" s="133">
        <f t="shared" si="42"/>
        <v>0</v>
      </c>
      <c r="AP73" s="133"/>
      <c r="AQ73" s="133">
        <f t="shared" si="43"/>
        <v>0</v>
      </c>
      <c r="AR73" s="133"/>
      <c r="AS73" s="133">
        <f t="shared" si="44"/>
        <v>0</v>
      </c>
      <c r="AT73" s="133"/>
      <c r="AU73" s="133">
        <f t="shared" si="45"/>
        <v>0</v>
      </c>
      <c r="AV73" s="133"/>
      <c r="AW73" s="133">
        <f t="shared" si="46"/>
        <v>0</v>
      </c>
      <c r="AX73" s="133"/>
      <c r="AY73" s="133">
        <f t="shared" si="47"/>
        <v>0</v>
      </c>
      <c r="AZ73" s="133"/>
      <c r="BA73" s="133"/>
      <c r="BB73" s="133"/>
    </row>
    <row r="74" spans="24:54" ht="23.25" customHeight="1" x14ac:dyDescent="0.3">
      <c r="X74" s="135">
        <f t="shared" si="34"/>
        <v>0</v>
      </c>
      <c r="Y74" s="135"/>
      <c r="Z74" s="135"/>
      <c r="AA74" s="133">
        <f t="shared" si="35"/>
        <v>0</v>
      </c>
      <c r="AB74" s="133"/>
      <c r="AC74" s="133">
        <f t="shared" si="36"/>
        <v>0</v>
      </c>
      <c r="AD74" s="133"/>
      <c r="AE74" s="133">
        <f t="shared" si="37"/>
        <v>0</v>
      </c>
      <c r="AF74" s="133"/>
      <c r="AG74" s="133">
        <f t="shared" si="38"/>
        <v>0</v>
      </c>
      <c r="AH74" s="133"/>
      <c r="AI74" s="133">
        <f t="shared" si="39"/>
        <v>0</v>
      </c>
      <c r="AJ74" s="133"/>
      <c r="AK74" s="133">
        <f t="shared" si="40"/>
        <v>0</v>
      </c>
      <c r="AL74" s="133"/>
      <c r="AM74" s="133">
        <f t="shared" si="41"/>
        <v>0</v>
      </c>
      <c r="AN74" s="133"/>
      <c r="AO74" s="133">
        <f t="shared" si="42"/>
        <v>0</v>
      </c>
      <c r="AP74" s="133"/>
      <c r="AQ74" s="133">
        <f t="shared" si="43"/>
        <v>0</v>
      </c>
      <c r="AR74" s="133"/>
      <c r="AS74" s="133">
        <f t="shared" si="44"/>
        <v>0</v>
      </c>
      <c r="AT74" s="133"/>
      <c r="AU74" s="133">
        <f t="shared" si="45"/>
        <v>0</v>
      </c>
      <c r="AV74" s="133"/>
      <c r="AW74" s="133">
        <f t="shared" si="46"/>
        <v>0</v>
      </c>
      <c r="AX74" s="133"/>
      <c r="AY74" s="133">
        <f t="shared" si="47"/>
        <v>0</v>
      </c>
      <c r="AZ74" s="133"/>
      <c r="BA74" s="133"/>
      <c r="BB74" s="133"/>
    </row>
    <row r="75" spans="24:54" ht="23.25" customHeight="1" x14ac:dyDescent="0.3">
      <c r="X75" s="135">
        <f t="shared" si="34"/>
        <v>0</v>
      </c>
      <c r="Y75" s="135"/>
      <c r="Z75" s="135"/>
      <c r="AA75" s="133">
        <f t="shared" si="35"/>
        <v>0</v>
      </c>
      <c r="AB75" s="133"/>
      <c r="AC75" s="133">
        <f t="shared" si="36"/>
        <v>0</v>
      </c>
      <c r="AD75" s="133"/>
      <c r="AE75" s="133">
        <f t="shared" si="37"/>
        <v>0</v>
      </c>
      <c r="AF75" s="133"/>
      <c r="AG75" s="133">
        <f t="shared" si="38"/>
        <v>0</v>
      </c>
      <c r="AH75" s="133"/>
      <c r="AI75" s="133">
        <f t="shared" si="39"/>
        <v>0</v>
      </c>
      <c r="AJ75" s="133"/>
      <c r="AK75" s="133">
        <f t="shared" si="40"/>
        <v>0</v>
      </c>
      <c r="AL75" s="133"/>
      <c r="AM75" s="133">
        <f t="shared" si="41"/>
        <v>0</v>
      </c>
      <c r="AN75" s="133"/>
      <c r="AO75" s="133">
        <f t="shared" si="42"/>
        <v>0</v>
      </c>
      <c r="AP75" s="133"/>
      <c r="AQ75" s="133">
        <f t="shared" si="43"/>
        <v>0</v>
      </c>
      <c r="AR75" s="133"/>
      <c r="AS75" s="133">
        <f t="shared" si="44"/>
        <v>0</v>
      </c>
      <c r="AT75" s="133"/>
      <c r="AU75" s="133">
        <f t="shared" si="45"/>
        <v>0</v>
      </c>
      <c r="AV75" s="133"/>
      <c r="AW75" s="133">
        <f t="shared" si="46"/>
        <v>0</v>
      </c>
      <c r="AX75" s="133"/>
      <c r="AY75" s="133">
        <f t="shared" si="47"/>
        <v>0</v>
      </c>
      <c r="AZ75" s="133"/>
      <c r="BA75" s="133"/>
      <c r="BB75" s="133"/>
    </row>
    <row r="76" spans="24:54" ht="23.25" customHeight="1" x14ac:dyDescent="0.3">
      <c r="X76" s="135">
        <f t="shared" si="34"/>
        <v>0</v>
      </c>
      <c r="Y76" s="135"/>
      <c r="Z76" s="135"/>
      <c r="AA76" s="133">
        <f t="shared" si="35"/>
        <v>0</v>
      </c>
      <c r="AB76" s="133"/>
      <c r="AC76" s="133">
        <f t="shared" si="36"/>
        <v>0</v>
      </c>
      <c r="AD76" s="133"/>
      <c r="AE76" s="133">
        <f t="shared" si="37"/>
        <v>0</v>
      </c>
      <c r="AF76" s="133"/>
      <c r="AG76" s="133">
        <f t="shared" si="38"/>
        <v>0</v>
      </c>
      <c r="AH76" s="133"/>
      <c r="AI76" s="133">
        <f t="shared" si="39"/>
        <v>0</v>
      </c>
      <c r="AJ76" s="133"/>
      <c r="AK76" s="133">
        <f t="shared" si="40"/>
        <v>0</v>
      </c>
      <c r="AL76" s="133"/>
      <c r="AM76" s="133">
        <f t="shared" si="41"/>
        <v>0</v>
      </c>
      <c r="AN76" s="133"/>
      <c r="AO76" s="133">
        <f t="shared" si="42"/>
        <v>0</v>
      </c>
      <c r="AP76" s="133"/>
      <c r="AQ76" s="133">
        <f t="shared" si="43"/>
        <v>0</v>
      </c>
      <c r="AR76" s="133"/>
      <c r="AS76" s="133">
        <f t="shared" si="44"/>
        <v>0</v>
      </c>
      <c r="AT76" s="133"/>
      <c r="AU76" s="133">
        <f t="shared" si="45"/>
        <v>0</v>
      </c>
      <c r="AV76" s="133"/>
      <c r="AW76" s="133">
        <f t="shared" si="46"/>
        <v>0</v>
      </c>
      <c r="AX76" s="133"/>
      <c r="AY76" s="133">
        <f t="shared" si="47"/>
        <v>0</v>
      </c>
      <c r="AZ76" s="133"/>
      <c r="BA76" s="133"/>
      <c r="BB76" s="133"/>
    </row>
    <row r="77" spans="24:54" ht="23.25" customHeight="1" x14ac:dyDescent="0.3">
      <c r="X77" s="135">
        <f t="shared" si="34"/>
        <v>0</v>
      </c>
      <c r="Y77" s="135"/>
      <c r="Z77" s="135"/>
      <c r="AA77" s="133">
        <f t="shared" si="35"/>
        <v>0</v>
      </c>
      <c r="AB77" s="133"/>
      <c r="AC77" s="133">
        <f t="shared" si="36"/>
        <v>0</v>
      </c>
      <c r="AD77" s="133"/>
      <c r="AE77" s="133">
        <f t="shared" si="37"/>
        <v>0</v>
      </c>
      <c r="AF77" s="133"/>
      <c r="AG77" s="133">
        <f t="shared" si="38"/>
        <v>0</v>
      </c>
      <c r="AH77" s="133"/>
      <c r="AI77" s="133">
        <f t="shared" si="39"/>
        <v>0</v>
      </c>
      <c r="AJ77" s="133"/>
      <c r="AK77" s="133">
        <f t="shared" si="40"/>
        <v>0</v>
      </c>
      <c r="AL77" s="133"/>
      <c r="AM77" s="133">
        <f t="shared" si="41"/>
        <v>0</v>
      </c>
      <c r="AN77" s="133"/>
      <c r="AO77" s="133">
        <f t="shared" si="42"/>
        <v>0</v>
      </c>
      <c r="AP77" s="133"/>
      <c r="AQ77" s="133">
        <f t="shared" si="43"/>
        <v>0</v>
      </c>
      <c r="AR77" s="133"/>
      <c r="AS77" s="133">
        <f t="shared" si="44"/>
        <v>0</v>
      </c>
      <c r="AT77" s="133"/>
      <c r="AU77" s="133">
        <f t="shared" si="45"/>
        <v>0</v>
      </c>
      <c r="AV77" s="133"/>
      <c r="AW77" s="133">
        <f t="shared" si="46"/>
        <v>0</v>
      </c>
      <c r="AX77" s="133"/>
      <c r="AY77" s="133">
        <f t="shared" si="47"/>
        <v>0</v>
      </c>
      <c r="AZ77" s="133"/>
      <c r="BA77" s="133"/>
      <c r="BB77" s="133"/>
    </row>
    <row r="78" spans="24:54" ht="23.25" customHeight="1" x14ac:dyDescent="0.3">
      <c r="X78" s="135">
        <f t="shared" si="34"/>
        <v>0</v>
      </c>
      <c r="Y78" s="135"/>
      <c r="Z78" s="135"/>
      <c r="AA78" s="133">
        <f t="shared" si="35"/>
        <v>0</v>
      </c>
      <c r="AB78" s="133"/>
      <c r="AC78" s="133">
        <f t="shared" si="36"/>
        <v>0</v>
      </c>
      <c r="AD78" s="133"/>
      <c r="AE78" s="133">
        <f t="shared" si="37"/>
        <v>0</v>
      </c>
      <c r="AF78" s="133"/>
      <c r="AG78" s="133">
        <f t="shared" si="38"/>
        <v>0</v>
      </c>
      <c r="AH78" s="133"/>
      <c r="AI78" s="133">
        <f t="shared" si="39"/>
        <v>0</v>
      </c>
      <c r="AJ78" s="133"/>
      <c r="AK78" s="133">
        <f t="shared" si="40"/>
        <v>0</v>
      </c>
      <c r="AL78" s="133"/>
      <c r="AM78" s="133">
        <f t="shared" si="41"/>
        <v>0</v>
      </c>
      <c r="AN78" s="133"/>
      <c r="AO78" s="133">
        <f t="shared" si="42"/>
        <v>0</v>
      </c>
      <c r="AP78" s="133"/>
      <c r="AQ78" s="133">
        <f t="shared" si="43"/>
        <v>0</v>
      </c>
      <c r="AR78" s="133"/>
      <c r="AS78" s="133">
        <f t="shared" si="44"/>
        <v>0</v>
      </c>
      <c r="AT78" s="133"/>
      <c r="AU78" s="133">
        <f t="shared" si="45"/>
        <v>0</v>
      </c>
      <c r="AV78" s="133"/>
      <c r="AW78" s="133">
        <f t="shared" si="46"/>
        <v>0</v>
      </c>
      <c r="AX78" s="133"/>
      <c r="AY78" s="133">
        <f t="shared" si="47"/>
        <v>0</v>
      </c>
      <c r="AZ78" s="133"/>
      <c r="BA78" s="133"/>
      <c r="BB78" s="133"/>
    </row>
    <row r="79" spans="24:54" ht="23.25" customHeight="1" x14ac:dyDescent="0.3">
      <c r="X79" s="135">
        <f t="shared" si="34"/>
        <v>0</v>
      </c>
      <c r="Y79" s="135"/>
      <c r="Z79" s="135"/>
      <c r="AA79" s="133">
        <f t="shared" si="35"/>
        <v>0</v>
      </c>
      <c r="AB79" s="133"/>
      <c r="AC79" s="133">
        <f t="shared" si="36"/>
        <v>0</v>
      </c>
      <c r="AD79" s="133"/>
      <c r="AE79" s="133">
        <f t="shared" si="37"/>
        <v>0</v>
      </c>
      <c r="AF79" s="133"/>
      <c r="AG79" s="133">
        <f t="shared" si="38"/>
        <v>0</v>
      </c>
      <c r="AH79" s="133"/>
      <c r="AI79" s="133">
        <f t="shared" si="39"/>
        <v>0</v>
      </c>
      <c r="AJ79" s="133"/>
      <c r="AK79" s="133">
        <f t="shared" si="40"/>
        <v>0</v>
      </c>
      <c r="AL79" s="133"/>
      <c r="AM79" s="133">
        <f t="shared" si="41"/>
        <v>0</v>
      </c>
      <c r="AN79" s="133"/>
      <c r="AO79" s="133">
        <f t="shared" si="42"/>
        <v>0</v>
      </c>
      <c r="AP79" s="133"/>
      <c r="AQ79" s="133">
        <f t="shared" si="43"/>
        <v>0</v>
      </c>
      <c r="AR79" s="133"/>
      <c r="AS79" s="133">
        <f t="shared" si="44"/>
        <v>0</v>
      </c>
      <c r="AT79" s="133"/>
      <c r="AU79" s="133">
        <f t="shared" si="45"/>
        <v>0</v>
      </c>
      <c r="AV79" s="133"/>
      <c r="AW79" s="133">
        <f t="shared" si="46"/>
        <v>0</v>
      </c>
      <c r="AX79" s="133"/>
      <c r="AY79" s="133">
        <f t="shared" si="47"/>
        <v>0</v>
      </c>
      <c r="AZ79" s="133"/>
      <c r="BA79" s="133"/>
      <c r="BB79" s="133"/>
    </row>
    <row r="80" spans="24:54" ht="23.25" customHeight="1" x14ac:dyDescent="0.3">
      <c r="X80" s="135">
        <f t="shared" si="34"/>
        <v>0</v>
      </c>
      <c r="Y80" s="135"/>
      <c r="Z80" s="135"/>
      <c r="AA80" s="133">
        <f t="shared" si="35"/>
        <v>0</v>
      </c>
      <c r="AB80" s="133"/>
      <c r="AC80" s="133">
        <f t="shared" si="36"/>
        <v>0</v>
      </c>
      <c r="AD80" s="133"/>
      <c r="AE80" s="133">
        <f t="shared" si="37"/>
        <v>0</v>
      </c>
      <c r="AF80" s="133"/>
      <c r="AG80" s="133">
        <f t="shared" si="38"/>
        <v>0</v>
      </c>
      <c r="AH80" s="133"/>
      <c r="AI80" s="133">
        <f t="shared" si="39"/>
        <v>0</v>
      </c>
      <c r="AJ80" s="133"/>
      <c r="AK80" s="133">
        <f t="shared" si="40"/>
        <v>0</v>
      </c>
      <c r="AL80" s="133"/>
      <c r="AM80" s="133">
        <f t="shared" si="41"/>
        <v>0</v>
      </c>
      <c r="AN80" s="133"/>
      <c r="AO80" s="133">
        <f t="shared" si="42"/>
        <v>0</v>
      </c>
      <c r="AP80" s="133"/>
      <c r="AQ80" s="133">
        <f t="shared" si="43"/>
        <v>0</v>
      </c>
      <c r="AR80" s="133"/>
      <c r="AS80" s="133">
        <f t="shared" si="44"/>
        <v>0</v>
      </c>
      <c r="AT80" s="133"/>
      <c r="AU80" s="133">
        <f t="shared" si="45"/>
        <v>0</v>
      </c>
      <c r="AV80" s="133"/>
      <c r="AW80" s="133">
        <f t="shared" si="46"/>
        <v>0</v>
      </c>
      <c r="AX80" s="133"/>
      <c r="AY80" s="133">
        <f t="shared" si="47"/>
        <v>0</v>
      </c>
      <c r="AZ80" s="133"/>
      <c r="BA80" s="133"/>
      <c r="BB80" s="133"/>
    </row>
    <row r="81" spans="24:54" ht="23.25" customHeight="1" x14ac:dyDescent="0.3">
      <c r="X81" s="135">
        <f t="shared" si="34"/>
        <v>0</v>
      </c>
      <c r="Y81" s="135"/>
      <c r="Z81" s="135"/>
      <c r="AA81" s="133">
        <f t="shared" si="35"/>
        <v>0</v>
      </c>
      <c r="AB81" s="133"/>
      <c r="AC81" s="133">
        <f t="shared" si="36"/>
        <v>0</v>
      </c>
      <c r="AD81" s="133"/>
      <c r="AE81" s="133">
        <f t="shared" si="37"/>
        <v>0</v>
      </c>
      <c r="AF81" s="133"/>
      <c r="AG81" s="133">
        <f t="shared" si="38"/>
        <v>0</v>
      </c>
      <c r="AH81" s="133"/>
      <c r="AI81" s="133">
        <f t="shared" si="39"/>
        <v>0</v>
      </c>
      <c r="AJ81" s="133"/>
      <c r="AK81" s="133">
        <f t="shared" si="40"/>
        <v>0</v>
      </c>
      <c r="AL81" s="133"/>
      <c r="AM81" s="133">
        <f t="shared" si="41"/>
        <v>0</v>
      </c>
      <c r="AN81" s="133"/>
      <c r="AO81" s="133">
        <f t="shared" si="42"/>
        <v>0</v>
      </c>
      <c r="AP81" s="133"/>
      <c r="AQ81" s="133">
        <f t="shared" si="43"/>
        <v>0</v>
      </c>
      <c r="AR81" s="133"/>
      <c r="AS81" s="133">
        <f t="shared" si="44"/>
        <v>0</v>
      </c>
      <c r="AT81" s="133"/>
      <c r="AU81" s="133">
        <f t="shared" si="45"/>
        <v>0</v>
      </c>
      <c r="AV81" s="133"/>
      <c r="AW81" s="133">
        <f t="shared" si="46"/>
        <v>0</v>
      </c>
      <c r="AX81" s="133"/>
      <c r="AY81" s="133">
        <f t="shared" si="47"/>
        <v>0</v>
      </c>
      <c r="AZ81" s="133"/>
      <c r="BA81" s="133"/>
      <c r="BB81" s="133"/>
    </row>
    <row r="82" spans="24:54" ht="23.25" customHeight="1" x14ac:dyDescent="0.3">
      <c r="X82" s="134" t="s">
        <v>124</v>
      </c>
      <c r="Y82" s="134"/>
      <c r="Z82" s="134"/>
      <c r="AA82" s="133">
        <f>SUM(AA56:AB81)</f>
        <v>18000000</v>
      </c>
      <c r="AB82" s="133"/>
      <c r="AC82" s="133">
        <f t="shared" ref="AC82" si="48">SUM(AC56:AD81)</f>
        <v>0</v>
      </c>
      <c r="AD82" s="133"/>
      <c r="AE82" s="133">
        <f t="shared" ref="AE82" si="49">SUM(AE56:AF81)</f>
        <v>0</v>
      </c>
      <c r="AF82" s="133"/>
      <c r="AG82" s="133">
        <f t="shared" ref="AG82" si="50">SUM(AG56:AH81)</f>
        <v>0</v>
      </c>
      <c r="AH82" s="133"/>
      <c r="AI82" s="133">
        <f t="shared" ref="AI82" si="51">SUM(AI56:AJ81)</f>
        <v>0</v>
      </c>
      <c r="AJ82" s="133"/>
      <c r="AK82" s="133">
        <f t="shared" ref="AK82" si="52">SUM(AK56:AL81)</f>
        <v>0</v>
      </c>
      <c r="AL82" s="133"/>
      <c r="AM82" s="133">
        <f t="shared" ref="AM82" si="53">SUM(AM56:AN81)</f>
        <v>0</v>
      </c>
      <c r="AN82" s="133"/>
      <c r="AO82" s="133">
        <f t="shared" ref="AO82" si="54">SUM(AO56:AP81)</f>
        <v>0</v>
      </c>
      <c r="AP82" s="133"/>
      <c r="AQ82" s="133">
        <f t="shared" ref="AQ82" si="55">SUM(AQ56:AR81)</f>
        <v>0</v>
      </c>
      <c r="AR82" s="133"/>
      <c r="AS82" s="133">
        <f t="shared" ref="AS82" si="56">SUM(AS56:AT81)</f>
        <v>0</v>
      </c>
      <c r="AT82" s="133"/>
      <c r="AU82" s="133">
        <f t="shared" ref="AU82" si="57">SUM(AU56:AV81)</f>
        <v>0</v>
      </c>
      <c r="AV82" s="133"/>
      <c r="AW82" s="133">
        <f t="shared" ref="AW82" si="58">SUM(AW56:AX81)</f>
        <v>0</v>
      </c>
      <c r="AX82" s="133"/>
      <c r="AY82" s="133">
        <f>SUM(AY56:BB81)</f>
        <v>18000000</v>
      </c>
      <c r="AZ82" s="133"/>
      <c r="BA82" s="133"/>
      <c r="BB82" s="133"/>
    </row>
  </sheetData>
  <sheetProtection selectLockedCells="1"/>
  <protectedRanges>
    <protectedRange sqref="B6:BK17" name="투입공수입력영역" securityDescriptor="O:WDG:WDD:(A;;CC;;;WD)(A;;CC;;;S-1-5-21-246666115-2863898840-1994594151-503)(A;;CC;;;LG)"/>
    <protectedRange sqref="C25:U50" name="프로젝트명입력영역" securityDescriptor="O:WDG:WDD:(A;;CC;;;WD)"/>
  </protectedRanges>
  <mergeCells count="884">
    <mergeCell ref="AI1:AJ1"/>
    <mergeCell ref="AK1:AM1"/>
    <mergeCell ref="AO1:AP1"/>
    <mergeCell ref="AQ1:AS1"/>
    <mergeCell ref="A4:A5"/>
    <mergeCell ref="B4:C4"/>
    <mergeCell ref="D4:E4"/>
    <mergeCell ref="F4:G4"/>
    <mergeCell ref="H4:I4"/>
    <mergeCell ref="J4:K4"/>
    <mergeCell ref="M1:N1"/>
    <mergeCell ref="Q1:S1"/>
    <mergeCell ref="U1:W1"/>
    <mergeCell ref="X1:Y1"/>
    <mergeCell ref="AA1:AB1"/>
    <mergeCell ref="AC1:AG1"/>
    <mergeCell ref="X4:Y4"/>
    <mergeCell ref="Z4:AA4"/>
    <mergeCell ref="AB4:AC4"/>
    <mergeCell ref="AD4:AE4"/>
    <mergeCell ref="AF4:AG4"/>
    <mergeCell ref="AH4:AI4"/>
    <mergeCell ref="L4:M4"/>
    <mergeCell ref="N4:O4"/>
    <mergeCell ref="P4:Q4"/>
    <mergeCell ref="R4:S4"/>
    <mergeCell ref="T4:U4"/>
    <mergeCell ref="V4:W4"/>
    <mergeCell ref="AZ4:BA4"/>
    <mergeCell ref="BB4:BC4"/>
    <mergeCell ref="BD4:BE4"/>
    <mergeCell ref="BF4:BG4"/>
    <mergeCell ref="AJ4:AK4"/>
    <mergeCell ref="AL4:AM4"/>
    <mergeCell ref="AN4:AO4"/>
    <mergeCell ref="AP4:AQ4"/>
    <mergeCell ref="AR4:AS4"/>
    <mergeCell ref="AT4:AU4"/>
    <mergeCell ref="AM24:AN24"/>
    <mergeCell ref="AO24:AP24"/>
    <mergeCell ref="AQ24:AR24"/>
    <mergeCell ref="AS24:AT24"/>
    <mergeCell ref="AU24:AV24"/>
    <mergeCell ref="AW24:AX24"/>
    <mergeCell ref="BP4:BP5"/>
    <mergeCell ref="B24:U24"/>
    <mergeCell ref="V24:W24"/>
    <mergeCell ref="X24:Z24"/>
    <mergeCell ref="AA24:AB24"/>
    <mergeCell ref="AC24:AD24"/>
    <mergeCell ref="AE24:AF24"/>
    <mergeCell ref="AG24:AH24"/>
    <mergeCell ref="AI24:AJ24"/>
    <mergeCell ref="AK24:AL24"/>
    <mergeCell ref="BH4:BI4"/>
    <mergeCell ref="BJ4:BK4"/>
    <mergeCell ref="BL4:BL5"/>
    <mergeCell ref="BM4:BM5"/>
    <mergeCell ref="BN4:BN5"/>
    <mergeCell ref="BO4:BO5"/>
    <mergeCell ref="AV4:AW4"/>
    <mergeCell ref="AX4:AY4"/>
    <mergeCell ref="AS25:AT25"/>
    <mergeCell ref="AU25:AV25"/>
    <mergeCell ref="AW25:AX25"/>
    <mergeCell ref="C26:U26"/>
    <mergeCell ref="V26:W26"/>
    <mergeCell ref="X26:Z26"/>
    <mergeCell ref="AA26:AB26"/>
    <mergeCell ref="AC26:AD26"/>
    <mergeCell ref="AE26:AF26"/>
    <mergeCell ref="AG26:AH26"/>
    <mergeCell ref="AG25:AH25"/>
    <mergeCell ref="AI25:AJ25"/>
    <mergeCell ref="AK25:AL25"/>
    <mergeCell ref="AM25:AN25"/>
    <mergeCell ref="AO25:AP25"/>
    <mergeCell ref="AQ25:AR25"/>
    <mergeCell ref="C25:U25"/>
    <mergeCell ref="V25:W25"/>
    <mergeCell ref="X25:Z25"/>
    <mergeCell ref="AA25:AB25"/>
    <mergeCell ref="AC25:AD25"/>
    <mergeCell ref="AE25:AF25"/>
    <mergeCell ref="AU26:AV26"/>
    <mergeCell ref="AW26:AX26"/>
    <mergeCell ref="C27:U27"/>
    <mergeCell ref="V27:W27"/>
    <mergeCell ref="X27:Z27"/>
    <mergeCell ref="AA27:AB27"/>
    <mergeCell ref="AC27:AD27"/>
    <mergeCell ref="AE27:AF27"/>
    <mergeCell ref="AG27:AH27"/>
    <mergeCell ref="AI27:AJ27"/>
    <mergeCell ref="AI26:AJ26"/>
    <mergeCell ref="AK26:AL26"/>
    <mergeCell ref="AM26:AN26"/>
    <mergeCell ref="AO26:AP26"/>
    <mergeCell ref="AQ26:AR26"/>
    <mergeCell ref="AS26:AT26"/>
    <mergeCell ref="AM28:AN28"/>
    <mergeCell ref="AO28:AP28"/>
    <mergeCell ref="AQ28:AR28"/>
    <mergeCell ref="AS28:AT28"/>
    <mergeCell ref="AU28:AV28"/>
    <mergeCell ref="AW28:AX28"/>
    <mergeCell ref="AW27:AX27"/>
    <mergeCell ref="C28:U28"/>
    <mergeCell ref="V28:W28"/>
    <mergeCell ref="X28:Z28"/>
    <mergeCell ref="AA28:AB28"/>
    <mergeCell ref="AC28:AD28"/>
    <mergeCell ref="AE28:AF28"/>
    <mergeCell ref="AG28:AH28"/>
    <mergeCell ref="AI28:AJ28"/>
    <mergeCell ref="AK28:AL28"/>
    <mergeCell ref="AK27:AL27"/>
    <mergeCell ref="AM27:AN27"/>
    <mergeCell ref="AO27:AP27"/>
    <mergeCell ref="AQ27:AR27"/>
    <mergeCell ref="AS27:AT27"/>
    <mergeCell ref="AU27:AV27"/>
    <mergeCell ref="AS29:AT29"/>
    <mergeCell ref="AU29:AV29"/>
    <mergeCell ref="AW29:AX29"/>
    <mergeCell ref="C30:U30"/>
    <mergeCell ref="V30:W30"/>
    <mergeCell ref="X30:Z30"/>
    <mergeCell ref="AA30:AB30"/>
    <mergeCell ref="AC30:AD30"/>
    <mergeCell ref="AE30:AF30"/>
    <mergeCell ref="AG30:AH30"/>
    <mergeCell ref="AG29:AH29"/>
    <mergeCell ref="AI29:AJ29"/>
    <mergeCell ref="AK29:AL29"/>
    <mergeCell ref="AM29:AN29"/>
    <mergeCell ref="AO29:AP29"/>
    <mergeCell ref="AQ29:AR29"/>
    <mergeCell ref="C29:U29"/>
    <mergeCell ref="V29:W29"/>
    <mergeCell ref="X29:Z29"/>
    <mergeCell ref="AA29:AB29"/>
    <mergeCell ref="AC29:AD29"/>
    <mergeCell ref="AE29:AF29"/>
    <mergeCell ref="AU30:AV30"/>
    <mergeCell ref="AW30:AX30"/>
    <mergeCell ref="C31:U31"/>
    <mergeCell ref="V31:W31"/>
    <mergeCell ref="X31:Z31"/>
    <mergeCell ref="AA31:AB31"/>
    <mergeCell ref="AC31:AD31"/>
    <mergeCell ref="AE31:AF31"/>
    <mergeCell ref="AG31:AH31"/>
    <mergeCell ref="AI31:AJ31"/>
    <mergeCell ref="AI30:AJ30"/>
    <mergeCell ref="AK30:AL30"/>
    <mergeCell ref="AM30:AN30"/>
    <mergeCell ref="AO30:AP30"/>
    <mergeCell ref="AQ30:AR30"/>
    <mergeCell ref="AS30:AT30"/>
    <mergeCell ref="AM32:AN32"/>
    <mergeCell ref="AO32:AP32"/>
    <mergeCell ref="AQ32:AR32"/>
    <mergeCell ref="AS32:AT32"/>
    <mergeCell ref="AU32:AV32"/>
    <mergeCell ref="AW32:AX32"/>
    <mergeCell ref="AW31:AX31"/>
    <mergeCell ref="C32:U32"/>
    <mergeCell ref="V32:W32"/>
    <mergeCell ref="X32:Z32"/>
    <mergeCell ref="AA32:AB32"/>
    <mergeCell ref="AC32:AD32"/>
    <mergeCell ref="AE32:AF32"/>
    <mergeCell ref="AG32:AH32"/>
    <mergeCell ref="AI32:AJ32"/>
    <mergeCell ref="AK32:AL32"/>
    <mergeCell ref="AK31:AL31"/>
    <mergeCell ref="AM31:AN31"/>
    <mergeCell ref="AO31:AP31"/>
    <mergeCell ref="AQ31:AR31"/>
    <mergeCell ref="AS31:AT31"/>
    <mergeCell ref="AU31:AV31"/>
    <mergeCell ref="AS33:AT33"/>
    <mergeCell ref="AU33:AV33"/>
    <mergeCell ref="AW33:AX33"/>
    <mergeCell ref="C34:U34"/>
    <mergeCell ref="V34:W34"/>
    <mergeCell ref="X34:Z34"/>
    <mergeCell ref="AA34:AB34"/>
    <mergeCell ref="AC34:AD34"/>
    <mergeCell ref="AE34:AF34"/>
    <mergeCell ref="AG34:AH34"/>
    <mergeCell ref="AG33:AH33"/>
    <mergeCell ref="AI33:AJ33"/>
    <mergeCell ref="AK33:AL33"/>
    <mergeCell ref="AM33:AN33"/>
    <mergeCell ref="AO33:AP33"/>
    <mergeCell ref="AQ33:AR33"/>
    <mergeCell ref="C33:U33"/>
    <mergeCell ref="V33:W33"/>
    <mergeCell ref="X33:Z33"/>
    <mergeCell ref="AA33:AB33"/>
    <mergeCell ref="AC33:AD33"/>
    <mergeCell ref="AE33:AF33"/>
    <mergeCell ref="AU34:AV34"/>
    <mergeCell ref="AW34:AX34"/>
    <mergeCell ref="C35:U35"/>
    <mergeCell ref="V35:W35"/>
    <mergeCell ref="X35:Z35"/>
    <mergeCell ref="AA35:AB35"/>
    <mergeCell ref="AC35:AD35"/>
    <mergeCell ref="AE35:AF35"/>
    <mergeCell ref="AG35:AH35"/>
    <mergeCell ref="AI35:AJ35"/>
    <mergeCell ref="AI34:AJ34"/>
    <mergeCell ref="AK34:AL34"/>
    <mergeCell ref="AM34:AN34"/>
    <mergeCell ref="AO34:AP34"/>
    <mergeCell ref="AQ34:AR34"/>
    <mergeCell ref="AS34:AT34"/>
    <mergeCell ref="AM36:AN36"/>
    <mergeCell ref="AO36:AP36"/>
    <mergeCell ref="AQ36:AR36"/>
    <mergeCell ref="AS36:AT36"/>
    <mergeCell ref="AU36:AV36"/>
    <mergeCell ref="AW36:AX36"/>
    <mergeCell ref="AW35:AX35"/>
    <mergeCell ref="C36:U36"/>
    <mergeCell ref="V36:W36"/>
    <mergeCell ref="X36:Z36"/>
    <mergeCell ref="AA36:AB36"/>
    <mergeCell ref="AC36:AD36"/>
    <mergeCell ref="AE36:AF36"/>
    <mergeCell ref="AG36:AH36"/>
    <mergeCell ref="AI36:AJ36"/>
    <mergeCell ref="AK36:AL36"/>
    <mergeCell ref="AK35:AL35"/>
    <mergeCell ref="AM35:AN35"/>
    <mergeCell ref="AO35:AP35"/>
    <mergeCell ref="AQ35:AR35"/>
    <mergeCell ref="AS35:AT35"/>
    <mergeCell ref="AU35:AV35"/>
    <mergeCell ref="AS37:AT37"/>
    <mergeCell ref="AU37:AV37"/>
    <mergeCell ref="AW37:AX37"/>
    <mergeCell ref="C38:U38"/>
    <mergeCell ref="V38:W38"/>
    <mergeCell ref="X38:Z38"/>
    <mergeCell ref="AA38:AB38"/>
    <mergeCell ref="AC38:AD38"/>
    <mergeCell ref="AE38:AF38"/>
    <mergeCell ref="AG38:AH38"/>
    <mergeCell ref="AG37:AH37"/>
    <mergeCell ref="AI37:AJ37"/>
    <mergeCell ref="AK37:AL37"/>
    <mergeCell ref="AM37:AN37"/>
    <mergeCell ref="AO37:AP37"/>
    <mergeCell ref="AQ37:AR37"/>
    <mergeCell ref="C37:U37"/>
    <mergeCell ref="V37:W37"/>
    <mergeCell ref="X37:Z37"/>
    <mergeCell ref="AA37:AB37"/>
    <mergeCell ref="AC37:AD37"/>
    <mergeCell ref="AE37:AF37"/>
    <mergeCell ref="AU38:AV38"/>
    <mergeCell ref="AW38:AX38"/>
    <mergeCell ref="C39:U39"/>
    <mergeCell ref="V39:W39"/>
    <mergeCell ref="X39:Z39"/>
    <mergeCell ref="AA39:AB39"/>
    <mergeCell ref="AC39:AD39"/>
    <mergeCell ref="AE39:AF39"/>
    <mergeCell ref="AG39:AH39"/>
    <mergeCell ref="AI39:AJ39"/>
    <mergeCell ref="AI38:AJ38"/>
    <mergeCell ref="AK38:AL38"/>
    <mergeCell ref="AM38:AN38"/>
    <mergeCell ref="AO38:AP38"/>
    <mergeCell ref="AQ38:AR38"/>
    <mergeCell ref="AS38:AT38"/>
    <mergeCell ref="AM40:AN40"/>
    <mergeCell ref="AO40:AP40"/>
    <mergeCell ref="AQ40:AR40"/>
    <mergeCell ref="AS40:AT40"/>
    <mergeCell ref="AU40:AV40"/>
    <mergeCell ref="AW40:AX40"/>
    <mergeCell ref="AW39:AX39"/>
    <mergeCell ref="C40:U40"/>
    <mergeCell ref="V40:W40"/>
    <mergeCell ref="X40:Z40"/>
    <mergeCell ref="AA40:AB40"/>
    <mergeCell ref="AC40:AD40"/>
    <mergeCell ref="AE40:AF40"/>
    <mergeCell ref="AG40:AH40"/>
    <mergeCell ref="AI40:AJ40"/>
    <mergeCell ref="AK40:AL40"/>
    <mergeCell ref="AK39:AL39"/>
    <mergeCell ref="AM39:AN39"/>
    <mergeCell ref="AO39:AP39"/>
    <mergeCell ref="AQ39:AR39"/>
    <mergeCell ref="AS39:AT39"/>
    <mergeCell ref="AU39:AV39"/>
    <mergeCell ref="AS41:AT41"/>
    <mergeCell ref="AU41:AV41"/>
    <mergeCell ref="AW41:AX41"/>
    <mergeCell ref="C42:U42"/>
    <mergeCell ref="V42:W42"/>
    <mergeCell ref="X42:Z42"/>
    <mergeCell ref="AA42:AB42"/>
    <mergeCell ref="AC42:AD42"/>
    <mergeCell ref="AE42:AF42"/>
    <mergeCell ref="AG42:AH42"/>
    <mergeCell ref="AG41:AH41"/>
    <mergeCell ref="AI41:AJ41"/>
    <mergeCell ref="AK41:AL41"/>
    <mergeCell ref="AM41:AN41"/>
    <mergeCell ref="AO41:AP41"/>
    <mergeCell ref="AQ41:AR41"/>
    <mergeCell ref="C41:U41"/>
    <mergeCell ref="V41:W41"/>
    <mergeCell ref="X41:Z41"/>
    <mergeCell ref="AA41:AB41"/>
    <mergeCell ref="AC41:AD41"/>
    <mergeCell ref="AE41:AF41"/>
    <mergeCell ref="AU42:AV42"/>
    <mergeCell ref="AW42:AX42"/>
    <mergeCell ref="C43:U43"/>
    <mergeCell ref="V43:W43"/>
    <mergeCell ref="X43:Z43"/>
    <mergeCell ref="AA43:AB43"/>
    <mergeCell ref="AC43:AD43"/>
    <mergeCell ref="AE43:AF43"/>
    <mergeCell ref="AG43:AH43"/>
    <mergeCell ref="AI43:AJ43"/>
    <mergeCell ref="AI42:AJ42"/>
    <mergeCell ref="AK42:AL42"/>
    <mergeCell ref="AM42:AN42"/>
    <mergeCell ref="AO42:AP42"/>
    <mergeCell ref="AQ42:AR42"/>
    <mergeCell ref="AS42:AT42"/>
    <mergeCell ref="AM44:AN44"/>
    <mergeCell ref="AO44:AP44"/>
    <mergeCell ref="AQ44:AR44"/>
    <mergeCell ref="AS44:AT44"/>
    <mergeCell ref="AU44:AV44"/>
    <mergeCell ref="AW44:AX44"/>
    <mergeCell ref="AW43:AX43"/>
    <mergeCell ref="C44:U44"/>
    <mergeCell ref="V44:W44"/>
    <mergeCell ref="X44:Z44"/>
    <mergeCell ref="AA44:AB44"/>
    <mergeCell ref="AC44:AD44"/>
    <mergeCell ref="AE44:AF44"/>
    <mergeCell ref="AG44:AH44"/>
    <mergeCell ref="AI44:AJ44"/>
    <mergeCell ref="AK44:AL44"/>
    <mergeCell ref="AK43:AL43"/>
    <mergeCell ref="AM43:AN43"/>
    <mergeCell ref="AO43:AP43"/>
    <mergeCell ref="AQ43:AR43"/>
    <mergeCell ref="AS43:AT43"/>
    <mergeCell ref="AU43:AV43"/>
    <mergeCell ref="AS45:AT45"/>
    <mergeCell ref="AU45:AV45"/>
    <mergeCell ref="AW45:AX45"/>
    <mergeCell ref="C46:U46"/>
    <mergeCell ref="V46:W46"/>
    <mergeCell ref="X46:Z46"/>
    <mergeCell ref="AA46:AB46"/>
    <mergeCell ref="AC46:AD46"/>
    <mergeCell ref="AE46:AF46"/>
    <mergeCell ref="AG46:AH46"/>
    <mergeCell ref="AG45:AH45"/>
    <mergeCell ref="AI45:AJ45"/>
    <mergeCell ref="AK45:AL45"/>
    <mergeCell ref="AM45:AN45"/>
    <mergeCell ref="AO45:AP45"/>
    <mergeCell ref="AQ45:AR45"/>
    <mergeCell ref="C45:U45"/>
    <mergeCell ref="V45:W45"/>
    <mergeCell ref="X45:Z45"/>
    <mergeCell ref="AA45:AB45"/>
    <mergeCell ref="AC45:AD45"/>
    <mergeCell ref="AE45:AF45"/>
    <mergeCell ref="AU46:AV46"/>
    <mergeCell ref="AW46:AX46"/>
    <mergeCell ref="C47:U47"/>
    <mergeCell ref="V47:W47"/>
    <mergeCell ref="X47:Z47"/>
    <mergeCell ref="AA47:AB47"/>
    <mergeCell ref="AC47:AD47"/>
    <mergeCell ref="AE47:AF47"/>
    <mergeCell ref="AG47:AH47"/>
    <mergeCell ref="AI47:AJ47"/>
    <mergeCell ref="AI46:AJ46"/>
    <mergeCell ref="AK46:AL46"/>
    <mergeCell ref="AM46:AN46"/>
    <mergeCell ref="AO46:AP46"/>
    <mergeCell ref="AQ46:AR46"/>
    <mergeCell ref="AS46:AT46"/>
    <mergeCell ref="AM48:AN48"/>
    <mergeCell ref="AO48:AP48"/>
    <mergeCell ref="AQ48:AR48"/>
    <mergeCell ref="AS48:AT48"/>
    <mergeCell ref="AU48:AV48"/>
    <mergeCell ref="AW48:AX48"/>
    <mergeCell ref="AW47:AX47"/>
    <mergeCell ref="C48:U48"/>
    <mergeCell ref="V48:W48"/>
    <mergeCell ref="X48:Z48"/>
    <mergeCell ref="AA48:AB48"/>
    <mergeCell ref="AC48:AD48"/>
    <mergeCell ref="AE48:AF48"/>
    <mergeCell ref="AG48:AH48"/>
    <mergeCell ref="AI48:AJ48"/>
    <mergeCell ref="AK48:AL48"/>
    <mergeCell ref="AK47:AL47"/>
    <mergeCell ref="AM47:AN47"/>
    <mergeCell ref="AO47:AP47"/>
    <mergeCell ref="AQ47:AR47"/>
    <mergeCell ref="AS47:AT47"/>
    <mergeCell ref="AU47:AV47"/>
    <mergeCell ref="AS49:AT49"/>
    <mergeCell ref="AU49:AV49"/>
    <mergeCell ref="AW49:AX49"/>
    <mergeCell ref="C50:U50"/>
    <mergeCell ref="V50:W50"/>
    <mergeCell ref="X50:Z50"/>
    <mergeCell ref="AA50:AB50"/>
    <mergeCell ref="AC50:AD50"/>
    <mergeCell ref="AE50:AF50"/>
    <mergeCell ref="AG50:AH50"/>
    <mergeCell ref="AG49:AH49"/>
    <mergeCell ref="AI49:AJ49"/>
    <mergeCell ref="AK49:AL49"/>
    <mergeCell ref="AM49:AN49"/>
    <mergeCell ref="AO49:AP49"/>
    <mergeCell ref="AQ49:AR49"/>
    <mergeCell ref="C49:U49"/>
    <mergeCell ref="V49:W49"/>
    <mergeCell ref="X49:Z49"/>
    <mergeCell ref="AA49:AB49"/>
    <mergeCell ref="AC49:AD49"/>
    <mergeCell ref="AE49:AF49"/>
    <mergeCell ref="AU50:AV50"/>
    <mergeCell ref="AW50:AX50"/>
    <mergeCell ref="X51:Z51"/>
    <mergeCell ref="AA51:AB51"/>
    <mergeCell ref="AC51:AD51"/>
    <mergeCell ref="AE51:AF51"/>
    <mergeCell ref="AG51:AH51"/>
    <mergeCell ref="AI51:AJ51"/>
    <mergeCell ref="AK51:AL51"/>
    <mergeCell ref="AM51:AN51"/>
    <mergeCell ref="AI50:AJ50"/>
    <mergeCell ref="AK50:AL50"/>
    <mergeCell ref="AM50:AN50"/>
    <mergeCell ref="AO50:AP50"/>
    <mergeCell ref="AQ50:AR50"/>
    <mergeCell ref="AS50:AT50"/>
    <mergeCell ref="AO51:AP51"/>
    <mergeCell ref="AQ51:AR51"/>
    <mergeCell ref="AS51:AT51"/>
    <mergeCell ref="AU51:AV51"/>
    <mergeCell ref="AW51:AX51"/>
    <mergeCell ref="B52:U52"/>
    <mergeCell ref="X52:Z52"/>
    <mergeCell ref="AA52:AB52"/>
    <mergeCell ref="AC52:AD52"/>
    <mergeCell ref="AE52:AF52"/>
    <mergeCell ref="X53:Z53"/>
    <mergeCell ref="AA53:AB53"/>
    <mergeCell ref="AC53:AD53"/>
    <mergeCell ref="AE53:AF53"/>
    <mergeCell ref="AG53:AH53"/>
    <mergeCell ref="AI53:AJ53"/>
    <mergeCell ref="AK53:AL53"/>
    <mergeCell ref="AG52:AH52"/>
    <mergeCell ref="AI52:AJ52"/>
    <mergeCell ref="AK52:AL52"/>
    <mergeCell ref="AM53:AN53"/>
    <mergeCell ref="AO53:AP53"/>
    <mergeCell ref="AQ53:AR53"/>
    <mergeCell ref="AS53:AT53"/>
    <mergeCell ref="AU53:AV53"/>
    <mergeCell ref="AW53:AX53"/>
    <mergeCell ref="AS52:AT52"/>
    <mergeCell ref="AU52:AV52"/>
    <mergeCell ref="AW52:AX52"/>
    <mergeCell ref="AM52:AN52"/>
    <mergeCell ref="AO52:AP52"/>
    <mergeCell ref="AQ52:AR52"/>
    <mergeCell ref="AY56:BB56"/>
    <mergeCell ref="AW55:AX55"/>
    <mergeCell ref="AY55:BB55"/>
    <mergeCell ref="X56:Z56"/>
    <mergeCell ref="AA56:AB56"/>
    <mergeCell ref="AC56:AD56"/>
    <mergeCell ref="AE56:AF56"/>
    <mergeCell ref="AG56:AH56"/>
    <mergeCell ref="AI56:AJ56"/>
    <mergeCell ref="AK56:AL56"/>
    <mergeCell ref="AM56:AN56"/>
    <mergeCell ref="AK55:AL55"/>
    <mergeCell ref="AM55:AN55"/>
    <mergeCell ref="AO55:AP55"/>
    <mergeCell ref="AQ55:AR55"/>
    <mergeCell ref="AS55:AT55"/>
    <mergeCell ref="AU55:AV55"/>
    <mergeCell ref="X55:Z55"/>
    <mergeCell ref="AA55:AB55"/>
    <mergeCell ref="AC55:AD55"/>
    <mergeCell ref="AE55:AF55"/>
    <mergeCell ref="AG55:AH55"/>
    <mergeCell ref="AI55:AJ55"/>
    <mergeCell ref="AC57:AD57"/>
    <mergeCell ref="AE57:AF57"/>
    <mergeCell ref="AG57:AH57"/>
    <mergeCell ref="AI57:AJ57"/>
    <mergeCell ref="AO56:AP56"/>
    <mergeCell ref="AQ56:AR56"/>
    <mergeCell ref="AS56:AT56"/>
    <mergeCell ref="AU56:AV56"/>
    <mergeCell ref="AW56:AX56"/>
    <mergeCell ref="AO58:AP58"/>
    <mergeCell ref="AQ58:AR58"/>
    <mergeCell ref="AS58:AT58"/>
    <mergeCell ref="AU58:AV58"/>
    <mergeCell ref="AW58:AX58"/>
    <mergeCell ref="AY58:BB58"/>
    <mergeCell ref="AW57:AX57"/>
    <mergeCell ref="AY57:BB57"/>
    <mergeCell ref="X58:Z58"/>
    <mergeCell ref="AA58:AB58"/>
    <mergeCell ref="AC58:AD58"/>
    <mergeCell ref="AE58:AF58"/>
    <mergeCell ref="AG58:AH58"/>
    <mergeCell ref="AI58:AJ58"/>
    <mergeCell ref="AK58:AL58"/>
    <mergeCell ref="AM58:AN58"/>
    <mergeCell ref="AK57:AL57"/>
    <mergeCell ref="AM57:AN57"/>
    <mergeCell ref="AO57:AP57"/>
    <mergeCell ref="AQ57:AR57"/>
    <mergeCell ref="AS57:AT57"/>
    <mergeCell ref="AU57:AV57"/>
    <mergeCell ref="X57:Z57"/>
    <mergeCell ref="AA57:AB57"/>
    <mergeCell ref="AY60:BB60"/>
    <mergeCell ref="AW59:AX59"/>
    <mergeCell ref="AY59:BB59"/>
    <mergeCell ref="X60:Z60"/>
    <mergeCell ref="AA60:AB60"/>
    <mergeCell ref="AC60:AD60"/>
    <mergeCell ref="AE60:AF60"/>
    <mergeCell ref="AG60:AH60"/>
    <mergeCell ref="AI60:AJ60"/>
    <mergeCell ref="AK60:AL60"/>
    <mergeCell ref="AM60:AN60"/>
    <mergeCell ref="AK59:AL59"/>
    <mergeCell ref="AM59:AN59"/>
    <mergeCell ref="AO59:AP59"/>
    <mergeCell ref="AQ59:AR59"/>
    <mergeCell ref="AS59:AT59"/>
    <mergeCell ref="AU59:AV59"/>
    <mergeCell ref="X59:Z59"/>
    <mergeCell ref="AA59:AB59"/>
    <mergeCell ref="AC59:AD59"/>
    <mergeCell ref="AE59:AF59"/>
    <mergeCell ref="AG59:AH59"/>
    <mergeCell ref="AI59:AJ59"/>
    <mergeCell ref="AC61:AD61"/>
    <mergeCell ref="AE61:AF61"/>
    <mergeCell ref="AG61:AH61"/>
    <mergeCell ref="AI61:AJ61"/>
    <mergeCell ref="AO60:AP60"/>
    <mergeCell ref="AQ60:AR60"/>
    <mergeCell ref="AS60:AT60"/>
    <mergeCell ref="AU60:AV60"/>
    <mergeCell ref="AW60:AX60"/>
    <mergeCell ref="AO62:AP62"/>
    <mergeCell ref="AQ62:AR62"/>
    <mergeCell ref="AS62:AT62"/>
    <mergeCell ref="AU62:AV62"/>
    <mergeCell ref="AW62:AX62"/>
    <mergeCell ref="AY62:BB62"/>
    <mergeCell ref="AW61:AX61"/>
    <mergeCell ref="AY61:BB61"/>
    <mergeCell ref="X62:Z62"/>
    <mergeCell ref="AA62:AB62"/>
    <mergeCell ref="AC62:AD62"/>
    <mergeCell ref="AE62:AF62"/>
    <mergeCell ref="AG62:AH62"/>
    <mergeCell ref="AI62:AJ62"/>
    <mergeCell ref="AK62:AL62"/>
    <mergeCell ref="AM62:AN62"/>
    <mergeCell ref="AK61:AL61"/>
    <mergeCell ref="AM61:AN61"/>
    <mergeCell ref="AO61:AP61"/>
    <mergeCell ref="AQ61:AR61"/>
    <mergeCell ref="AS61:AT61"/>
    <mergeCell ref="AU61:AV61"/>
    <mergeCell ref="X61:Z61"/>
    <mergeCell ref="AA61:AB61"/>
    <mergeCell ref="AY64:BB64"/>
    <mergeCell ref="AW63:AX63"/>
    <mergeCell ref="AY63:BB63"/>
    <mergeCell ref="X64:Z64"/>
    <mergeCell ref="AA64:AB64"/>
    <mergeCell ref="AC64:AD64"/>
    <mergeCell ref="AE64:AF64"/>
    <mergeCell ref="AG64:AH64"/>
    <mergeCell ref="AI64:AJ64"/>
    <mergeCell ref="AK64:AL64"/>
    <mergeCell ref="AM64:AN64"/>
    <mergeCell ref="AK63:AL63"/>
    <mergeCell ref="AM63:AN63"/>
    <mergeCell ref="AO63:AP63"/>
    <mergeCell ref="AQ63:AR63"/>
    <mergeCell ref="AS63:AT63"/>
    <mergeCell ref="AU63:AV63"/>
    <mergeCell ref="X63:Z63"/>
    <mergeCell ref="AA63:AB63"/>
    <mergeCell ref="AC63:AD63"/>
    <mergeCell ref="AE63:AF63"/>
    <mergeCell ref="AG63:AH63"/>
    <mergeCell ref="AI63:AJ63"/>
    <mergeCell ref="AC65:AD65"/>
    <mergeCell ref="AE65:AF65"/>
    <mergeCell ref="AG65:AH65"/>
    <mergeCell ref="AI65:AJ65"/>
    <mergeCell ref="AO64:AP64"/>
    <mergeCell ref="AQ64:AR64"/>
    <mergeCell ref="AS64:AT64"/>
    <mergeCell ref="AU64:AV64"/>
    <mergeCell ref="AW64:AX64"/>
    <mergeCell ref="AO66:AP66"/>
    <mergeCell ref="AQ66:AR66"/>
    <mergeCell ref="AS66:AT66"/>
    <mergeCell ref="AU66:AV66"/>
    <mergeCell ref="AW66:AX66"/>
    <mergeCell ref="AY66:BB66"/>
    <mergeCell ref="AW65:AX65"/>
    <mergeCell ref="AY65:BB65"/>
    <mergeCell ref="X66:Z66"/>
    <mergeCell ref="AA66:AB66"/>
    <mergeCell ref="AC66:AD66"/>
    <mergeCell ref="AE66:AF66"/>
    <mergeCell ref="AG66:AH66"/>
    <mergeCell ref="AI66:AJ66"/>
    <mergeCell ref="AK66:AL66"/>
    <mergeCell ref="AM66:AN66"/>
    <mergeCell ref="AK65:AL65"/>
    <mergeCell ref="AM65:AN65"/>
    <mergeCell ref="AO65:AP65"/>
    <mergeCell ref="AQ65:AR65"/>
    <mergeCell ref="AS65:AT65"/>
    <mergeCell ref="AU65:AV65"/>
    <mergeCell ref="X65:Z65"/>
    <mergeCell ref="AA65:AB65"/>
    <mergeCell ref="AY68:BB68"/>
    <mergeCell ref="AW67:AX67"/>
    <mergeCell ref="AY67:BB67"/>
    <mergeCell ref="X68:Z68"/>
    <mergeCell ref="AA68:AB68"/>
    <mergeCell ref="AC68:AD68"/>
    <mergeCell ref="AE68:AF68"/>
    <mergeCell ref="AG68:AH68"/>
    <mergeCell ref="AI68:AJ68"/>
    <mergeCell ref="AK68:AL68"/>
    <mergeCell ref="AM68:AN68"/>
    <mergeCell ref="AK67:AL67"/>
    <mergeCell ref="AM67:AN67"/>
    <mergeCell ref="AO67:AP67"/>
    <mergeCell ref="AQ67:AR67"/>
    <mergeCell ref="AS67:AT67"/>
    <mergeCell ref="AU67:AV67"/>
    <mergeCell ref="X67:Z67"/>
    <mergeCell ref="AA67:AB67"/>
    <mergeCell ref="AC67:AD67"/>
    <mergeCell ref="AE67:AF67"/>
    <mergeCell ref="AG67:AH67"/>
    <mergeCell ref="AI67:AJ67"/>
    <mergeCell ref="AC69:AD69"/>
    <mergeCell ref="AE69:AF69"/>
    <mergeCell ref="AG69:AH69"/>
    <mergeCell ref="AI69:AJ69"/>
    <mergeCell ref="AO68:AP68"/>
    <mergeCell ref="AQ68:AR68"/>
    <mergeCell ref="AS68:AT68"/>
    <mergeCell ref="AU68:AV68"/>
    <mergeCell ref="AW68:AX68"/>
    <mergeCell ref="AO70:AP70"/>
    <mergeCell ref="AQ70:AR70"/>
    <mergeCell ref="AS70:AT70"/>
    <mergeCell ref="AU70:AV70"/>
    <mergeCell ref="AW70:AX70"/>
    <mergeCell ref="AY70:BB70"/>
    <mergeCell ref="AW69:AX69"/>
    <mergeCell ref="AY69:BB69"/>
    <mergeCell ref="X70:Z70"/>
    <mergeCell ref="AA70:AB70"/>
    <mergeCell ref="AC70:AD70"/>
    <mergeCell ref="AE70:AF70"/>
    <mergeCell ref="AG70:AH70"/>
    <mergeCell ref="AI70:AJ70"/>
    <mergeCell ref="AK70:AL70"/>
    <mergeCell ref="AM70:AN70"/>
    <mergeCell ref="AK69:AL69"/>
    <mergeCell ref="AM69:AN69"/>
    <mergeCell ref="AO69:AP69"/>
    <mergeCell ref="AQ69:AR69"/>
    <mergeCell ref="AS69:AT69"/>
    <mergeCell ref="AU69:AV69"/>
    <mergeCell ref="X69:Z69"/>
    <mergeCell ref="AA69:AB69"/>
    <mergeCell ref="AY72:BB72"/>
    <mergeCell ref="AW71:AX71"/>
    <mergeCell ref="AY71:BB71"/>
    <mergeCell ref="X72:Z72"/>
    <mergeCell ref="AA72:AB72"/>
    <mergeCell ref="AC72:AD72"/>
    <mergeCell ref="AE72:AF72"/>
    <mergeCell ref="AG72:AH72"/>
    <mergeCell ref="AI72:AJ72"/>
    <mergeCell ref="AK72:AL72"/>
    <mergeCell ref="AM72:AN72"/>
    <mergeCell ref="AK71:AL71"/>
    <mergeCell ref="AM71:AN71"/>
    <mergeCell ref="AO71:AP71"/>
    <mergeCell ref="AQ71:AR71"/>
    <mergeCell ref="AS71:AT71"/>
    <mergeCell ref="AU71:AV71"/>
    <mergeCell ref="X71:Z71"/>
    <mergeCell ref="AA71:AB71"/>
    <mergeCell ref="AC71:AD71"/>
    <mergeCell ref="AE71:AF71"/>
    <mergeCell ref="AG71:AH71"/>
    <mergeCell ref="AI71:AJ71"/>
    <mergeCell ref="AC73:AD73"/>
    <mergeCell ref="AE73:AF73"/>
    <mergeCell ref="AG73:AH73"/>
    <mergeCell ref="AI73:AJ73"/>
    <mergeCell ref="AO72:AP72"/>
    <mergeCell ref="AQ72:AR72"/>
    <mergeCell ref="AS72:AT72"/>
    <mergeCell ref="AU72:AV72"/>
    <mergeCell ref="AW72:AX72"/>
    <mergeCell ref="AO74:AP74"/>
    <mergeCell ref="AQ74:AR74"/>
    <mergeCell ref="AS74:AT74"/>
    <mergeCell ref="AU74:AV74"/>
    <mergeCell ref="AW74:AX74"/>
    <mergeCell ref="AY74:BB74"/>
    <mergeCell ref="AW73:AX73"/>
    <mergeCell ref="AY73:BB73"/>
    <mergeCell ref="X74:Z74"/>
    <mergeCell ref="AA74:AB74"/>
    <mergeCell ref="AC74:AD74"/>
    <mergeCell ref="AE74:AF74"/>
    <mergeCell ref="AG74:AH74"/>
    <mergeCell ref="AI74:AJ74"/>
    <mergeCell ref="AK74:AL74"/>
    <mergeCell ref="AM74:AN74"/>
    <mergeCell ref="AK73:AL73"/>
    <mergeCell ref="AM73:AN73"/>
    <mergeCell ref="AO73:AP73"/>
    <mergeCell ref="AQ73:AR73"/>
    <mergeCell ref="AS73:AT73"/>
    <mergeCell ref="AU73:AV73"/>
    <mergeCell ref="X73:Z73"/>
    <mergeCell ref="AA73:AB73"/>
    <mergeCell ref="AY76:BB76"/>
    <mergeCell ref="AW75:AX75"/>
    <mergeCell ref="AY75:BB75"/>
    <mergeCell ref="X76:Z76"/>
    <mergeCell ref="AA76:AB76"/>
    <mergeCell ref="AC76:AD76"/>
    <mergeCell ref="AE76:AF76"/>
    <mergeCell ref="AG76:AH76"/>
    <mergeCell ref="AI76:AJ76"/>
    <mergeCell ref="AK76:AL76"/>
    <mergeCell ref="AM76:AN76"/>
    <mergeCell ref="AK75:AL75"/>
    <mergeCell ref="AM75:AN75"/>
    <mergeCell ref="AO75:AP75"/>
    <mergeCell ref="AQ75:AR75"/>
    <mergeCell ref="AS75:AT75"/>
    <mergeCell ref="AU75:AV75"/>
    <mergeCell ref="X75:Z75"/>
    <mergeCell ref="AA75:AB75"/>
    <mergeCell ref="AC75:AD75"/>
    <mergeCell ref="AE75:AF75"/>
    <mergeCell ref="AG75:AH75"/>
    <mergeCell ref="AI75:AJ75"/>
    <mergeCell ref="AC77:AD77"/>
    <mergeCell ref="AE77:AF77"/>
    <mergeCell ref="AG77:AH77"/>
    <mergeCell ref="AI77:AJ77"/>
    <mergeCell ref="AO76:AP76"/>
    <mergeCell ref="AQ76:AR76"/>
    <mergeCell ref="AS76:AT76"/>
    <mergeCell ref="AU76:AV76"/>
    <mergeCell ref="AW76:AX76"/>
    <mergeCell ref="AO78:AP78"/>
    <mergeCell ref="AQ78:AR78"/>
    <mergeCell ref="AS78:AT78"/>
    <mergeCell ref="AU78:AV78"/>
    <mergeCell ref="AW78:AX78"/>
    <mergeCell ref="AY78:BB78"/>
    <mergeCell ref="AW77:AX77"/>
    <mergeCell ref="AY77:BB77"/>
    <mergeCell ref="X78:Z78"/>
    <mergeCell ref="AA78:AB78"/>
    <mergeCell ref="AC78:AD78"/>
    <mergeCell ref="AE78:AF78"/>
    <mergeCell ref="AG78:AH78"/>
    <mergeCell ref="AI78:AJ78"/>
    <mergeCell ref="AK78:AL78"/>
    <mergeCell ref="AM78:AN78"/>
    <mergeCell ref="AK77:AL77"/>
    <mergeCell ref="AM77:AN77"/>
    <mergeCell ref="AO77:AP77"/>
    <mergeCell ref="AQ77:AR77"/>
    <mergeCell ref="AS77:AT77"/>
    <mergeCell ref="AU77:AV77"/>
    <mergeCell ref="X77:Z77"/>
    <mergeCell ref="AA77:AB77"/>
    <mergeCell ref="AY80:BB80"/>
    <mergeCell ref="AW79:AX79"/>
    <mergeCell ref="AY79:BB79"/>
    <mergeCell ref="X80:Z80"/>
    <mergeCell ref="AA80:AB80"/>
    <mergeCell ref="AC80:AD80"/>
    <mergeCell ref="AE80:AF80"/>
    <mergeCell ref="AG80:AH80"/>
    <mergeCell ref="AI80:AJ80"/>
    <mergeCell ref="AK80:AL80"/>
    <mergeCell ref="AM80:AN80"/>
    <mergeCell ref="AK79:AL79"/>
    <mergeCell ref="AM79:AN79"/>
    <mergeCell ref="AO79:AP79"/>
    <mergeCell ref="AQ79:AR79"/>
    <mergeCell ref="AS79:AT79"/>
    <mergeCell ref="AU79:AV79"/>
    <mergeCell ref="X79:Z79"/>
    <mergeCell ref="AA79:AB79"/>
    <mergeCell ref="AC79:AD79"/>
    <mergeCell ref="AE79:AF79"/>
    <mergeCell ref="AG79:AH79"/>
    <mergeCell ref="AI79:AJ79"/>
    <mergeCell ref="AC81:AD81"/>
    <mergeCell ref="AE81:AF81"/>
    <mergeCell ref="AG81:AH81"/>
    <mergeCell ref="AI81:AJ81"/>
    <mergeCell ref="AO80:AP80"/>
    <mergeCell ref="AQ80:AR80"/>
    <mergeCell ref="AS80:AT80"/>
    <mergeCell ref="AU80:AV80"/>
    <mergeCell ref="AW80:AX80"/>
    <mergeCell ref="AO82:AP82"/>
    <mergeCell ref="AQ82:AR82"/>
    <mergeCell ref="AS82:AT82"/>
    <mergeCell ref="AU82:AV82"/>
    <mergeCell ref="AW82:AX82"/>
    <mergeCell ref="AY82:BB82"/>
    <mergeCell ref="AW81:AX81"/>
    <mergeCell ref="AY81:BB81"/>
    <mergeCell ref="X82:Z82"/>
    <mergeCell ref="AA82:AB82"/>
    <mergeCell ref="AC82:AD82"/>
    <mergeCell ref="AE82:AF82"/>
    <mergeCell ref="AG82:AH82"/>
    <mergeCell ref="AI82:AJ82"/>
    <mergeCell ref="AK82:AL82"/>
    <mergeCell ref="AM82:AN82"/>
    <mergeCell ref="AK81:AL81"/>
    <mergeCell ref="AM81:AN81"/>
    <mergeCell ref="AO81:AP81"/>
    <mergeCell ref="AQ81:AR81"/>
    <mergeCell ref="AS81:AT81"/>
    <mergeCell ref="AU81:AV81"/>
    <mergeCell ref="X81:Z81"/>
    <mergeCell ref="AA81:AB81"/>
  </mergeCells>
  <phoneticPr fontId="3" type="noConversion"/>
  <conditionalFormatting sqref="BD20">
    <cfRule type="expression" dxfId="5" priority="6">
      <formula>WEEKDAY(INDEX($A$3:$BK$17,ROW()-2,1)+INDEX($A$3:$BK$17,1,COLUMN())-1)=7</formula>
    </cfRule>
  </conditionalFormatting>
  <conditionalFormatting sqref="B6:BG17 BH6:BK6 BH8:BK8 BH9:BI9 BH10:BK10 BH11:BI11 BH12:BK13 BH14:BI14 BH15:BK15 BH16:BI16 BH17:BK17">
    <cfRule type="cellIs" dxfId="4" priority="1" operator="equal">
      <formula>"정휴"</formula>
    </cfRule>
    <cfRule type="expression" dxfId="3" priority="3">
      <formula>COUNTIF(SET_HOLYDAYLIST,INDEX(WORK_AREA,ROW()-2,1)+INDEX(WORK_AREA,1,COLUMN())-1)&gt;0</formula>
    </cfRule>
    <cfRule type="expression" dxfId="2" priority="4">
      <formula>WEEKDAY(INDEX(WORK_AREA,ROW()-2,1)+INDEX(WORK_AREA,1,COLUMN())-1)=7</formula>
    </cfRule>
    <cfRule type="expression" dxfId="1" priority="5">
      <formula>WEEKDAY(INDEX($A$3:$BK$17,ROW()-2,1)+INDEX($A$3:$BK$17,1,COLUMN())-1)=1</formula>
    </cfRule>
  </conditionalFormatting>
  <conditionalFormatting sqref="B6:BK17">
    <cfRule type="expression" dxfId="0" priority="2">
      <formula>(INDEX(WORK_AREA,ROW()-2,1)+INDEX(WORK_AREA,1,COLUMN())-1)&gt;=(INDEX(WORK_AREA,ROW()-1,1))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51</vt:i4>
      </vt:variant>
    </vt:vector>
  </HeadingPairs>
  <TitlesOfParts>
    <vt:vector size="57" baseType="lpstr">
      <vt:lpstr>개인매출액</vt:lpstr>
      <vt:lpstr>원가투입율</vt:lpstr>
      <vt:lpstr>개별투입율</vt:lpstr>
      <vt:lpstr>test1</vt:lpstr>
      <vt:lpstr>test2</vt:lpstr>
      <vt:lpstr>test3</vt:lpstr>
      <vt:lpstr>test1!PROJECT_LIST</vt:lpstr>
      <vt:lpstr>test2!PROJECT_LIST</vt:lpstr>
      <vt:lpstr>test3!PROJECT_LIST</vt:lpstr>
      <vt:lpstr>test1!WORK_AREA</vt:lpstr>
      <vt:lpstr>test2!WORK_AREA</vt:lpstr>
      <vt:lpstr>test3!WORK_AREA</vt:lpstr>
      <vt:lpstr>test1!WORK_DAILY_AREA</vt:lpstr>
      <vt:lpstr>test2!WORK_DAILY_AREA</vt:lpstr>
      <vt:lpstr>test3!WORK_DAILY_AREA</vt:lpstr>
      <vt:lpstr>test1!WORK_DAILY_HDR</vt:lpstr>
      <vt:lpstr>test2!WORK_DAILY_HDR</vt:lpstr>
      <vt:lpstr>test3!WORK_DAILY_HDR</vt:lpstr>
      <vt:lpstr>test1!WORK_M01_AREA</vt:lpstr>
      <vt:lpstr>test2!WORK_M01_AREA</vt:lpstr>
      <vt:lpstr>test3!WORK_M01_AREA</vt:lpstr>
      <vt:lpstr>test1!WORK_M02_AREA</vt:lpstr>
      <vt:lpstr>test2!WORK_M02_AREA</vt:lpstr>
      <vt:lpstr>test3!WORK_M02_AREA</vt:lpstr>
      <vt:lpstr>test1!WORK_M03_AREA</vt:lpstr>
      <vt:lpstr>test2!WORK_M03_AREA</vt:lpstr>
      <vt:lpstr>test3!WORK_M03_AREA</vt:lpstr>
      <vt:lpstr>test1!WORK_M04_AREA</vt:lpstr>
      <vt:lpstr>test2!WORK_M04_AREA</vt:lpstr>
      <vt:lpstr>test3!WORK_M04_AREA</vt:lpstr>
      <vt:lpstr>test1!WORK_M05_AREA</vt:lpstr>
      <vt:lpstr>test2!WORK_M05_AREA</vt:lpstr>
      <vt:lpstr>test3!WORK_M05_AREA</vt:lpstr>
      <vt:lpstr>test1!WORK_M06_AREA</vt:lpstr>
      <vt:lpstr>test2!WORK_M06_AREA</vt:lpstr>
      <vt:lpstr>test3!WORK_M06_AREA</vt:lpstr>
      <vt:lpstr>test1!WORK_M07_AREA</vt:lpstr>
      <vt:lpstr>test2!WORK_M07_AREA</vt:lpstr>
      <vt:lpstr>test3!WORK_M07_AREA</vt:lpstr>
      <vt:lpstr>test1!WORK_M08_AREA</vt:lpstr>
      <vt:lpstr>test2!WORK_M08_AREA</vt:lpstr>
      <vt:lpstr>test3!WORK_M08_AREA</vt:lpstr>
      <vt:lpstr>test1!WORK_M09_AREA</vt:lpstr>
      <vt:lpstr>test2!WORK_M09_AREA</vt:lpstr>
      <vt:lpstr>test3!WORK_M09_AREA</vt:lpstr>
      <vt:lpstr>test1!WORK_M10_AREA</vt:lpstr>
      <vt:lpstr>test2!WORK_M10_AREA</vt:lpstr>
      <vt:lpstr>test3!WORK_M10_AREA</vt:lpstr>
      <vt:lpstr>test1!WORK_M11_AREA</vt:lpstr>
      <vt:lpstr>test2!WORK_M11_AREA</vt:lpstr>
      <vt:lpstr>test3!WORK_M11_AREA</vt:lpstr>
      <vt:lpstr>test1!WORK_M12_AREA</vt:lpstr>
      <vt:lpstr>test2!WORK_M12_AREA</vt:lpstr>
      <vt:lpstr>test3!WORK_M12_AREA</vt:lpstr>
      <vt:lpstr>test1!WORK_MONTH_HDR</vt:lpstr>
      <vt:lpstr>test2!WORK_MONTH_HDR</vt:lpstr>
      <vt:lpstr>test3!WORK_MONTH_HDR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ENC-DT-1113</dc:creator>
  <cp:lastModifiedBy>ENC-DT-1113</cp:lastModifiedBy>
  <dcterms:created xsi:type="dcterms:W3CDTF">2021-02-08T07:19:24Z</dcterms:created>
  <dcterms:modified xsi:type="dcterms:W3CDTF">2021-02-08T07:53:18Z</dcterms:modified>
</cp:coreProperties>
</file>