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E4C095AE-A006-4194-A40D-77AFEF763755}" xr6:coauthVersionLast="47" xr6:coauthVersionMax="47" xr10:uidLastSave="{00000000-0000-0000-0000-000000000000}"/>
  <bookViews>
    <workbookView xWindow="-30" yWindow="-30" windowWidth="23310" windowHeight="15480" tabRatio="690" activeTab="3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5" i="83" l="1"/>
  <c r="P15" i="83"/>
  <c r="J15" i="83"/>
  <c r="P11" i="83"/>
  <c r="J11" i="83"/>
  <c r="V4" i="115"/>
  <c r="Q5" i="114"/>
  <c r="S5" i="114" s="1"/>
  <c r="V471" i="114"/>
  <c r="V15" i="114"/>
  <c r="T569" i="114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2" i="114"/>
  <c r="BQ77" i="83"/>
  <c r="BN77" i="83"/>
  <c r="BL77" i="83"/>
  <c r="BJ77" i="83"/>
  <c r="P13" i="83"/>
  <c r="J13" i="83"/>
  <c r="V16" i="115" l="1"/>
  <c r="W5" i="114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77" i="83" s="1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BR77" i="83" s="1"/>
  <c r="AL9" i="83"/>
  <c r="AJ9" i="83"/>
  <c r="AA9" i="83"/>
  <c r="BM77" i="83" s="1"/>
  <c r="AX7" i="83"/>
  <c r="AG7" i="83"/>
  <c r="R7" i="83"/>
  <c r="BK77" i="83" s="1"/>
  <c r="L7" i="83"/>
  <c r="BI77" i="83" s="1"/>
  <c r="F7" i="83"/>
  <c r="H7" i="83" s="1"/>
  <c r="AT5" i="83"/>
  <c r="AP5" i="83"/>
  <c r="AN5" i="83"/>
  <c r="AL5" i="83"/>
  <c r="BP77" i="83" s="1"/>
  <c r="BO73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90" i="114" l="1"/>
  <c r="U390" i="114"/>
  <c r="W370" i="114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3" i="83"/>
  <c r="AF54" i="115" s="1"/>
  <c r="BM75" i="83"/>
  <c r="BK75" i="83"/>
  <c r="BI75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3" i="83"/>
  <c r="BR75" i="83"/>
  <c r="BO75" i="83"/>
  <c r="BO72" i="83"/>
  <c r="T9" i="83"/>
  <c r="AE6" i="114"/>
  <c r="AC6" i="114"/>
  <c r="P5" i="114"/>
  <c r="V1450" i="114"/>
  <c r="Y5" i="114" s="1"/>
  <c r="AA6" i="114"/>
  <c r="J5" i="114"/>
  <c r="C2" i="116"/>
  <c r="D3" i="116"/>
  <c r="D2" i="116"/>
  <c r="E2" i="116"/>
  <c r="E3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V10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5" i="83" l="1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3" authorId="0" shapeId="0" xr:uid="{BF7EEA42-34CF-4F45-A988-3C979949B32C}">
      <text>
        <r>
          <rPr>
            <b/>
            <sz val="8"/>
            <color indexed="81"/>
            <rFont val="Arial"/>
            <family val="2"/>
          </rPr>
          <t xml:space="preserve">il a plu:
de 09h51 à 10h49
</t>
        </r>
      </text>
    </comment>
    <comment ref="AP19" authorId="0" shapeId="0" xr:uid="{00A6E3AD-F657-494F-AC35-F55A5CB08F78}">
      <text>
        <r>
          <rPr>
            <b/>
            <sz val="8"/>
            <color indexed="81"/>
            <rFont val="Arial"/>
            <family val="2"/>
          </rPr>
          <t xml:space="preserve">il a plu:
de 07h28 à 08h26
</t>
        </r>
      </text>
    </comment>
  </commentList>
</comments>
</file>

<file path=xl/sharedStrings.xml><?xml version="1.0" encoding="utf-8"?>
<sst xmlns="http://schemas.openxmlformats.org/spreadsheetml/2006/main" count="1035" uniqueCount="254">
  <si>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</si>
  <si>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</si>
  <si>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</si>
  <si>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</si>
  <si>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</si>
  <si>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</si>
  <si>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</si>
  <si>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</si>
  <si>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</si>
  <si>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</si>
  <si>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</si>
  <si>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</si>
  <si>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</si>
  <si>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</si>
  <si>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</si>
  <si>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</si>
  <si>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</si>
  <si>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</si>
  <si>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</si>
  <si>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</si>
  <si>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</si>
  <si>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</si>
  <si>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</si>
  <si>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</si>
  <si>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</si>
  <si>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</si>
  <si>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</si>
  <si>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</si>
  <si>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</si>
  <si>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</si>
  <si>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</si>
  <si>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</si>
  <si>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</si>
  <si>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</si>
  <si>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</si>
  <si>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</si>
  <si>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</si>
  <si>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</si>
  <si>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</si>
  <si>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</si>
  <si>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</si>
  <si>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</si>
  <si>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</si>
  <si>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</si>
  <si>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</si>
  <si>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</si>
  <si>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</si>
  <si>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</si>
  <si>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</si>
  <si>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</si>
  <si>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</si>
  <si>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</si>
  <si>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</si>
  <si>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</si>
  <si>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</si>
  <si>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</si>
  <si>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</si>
  <si>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</si>
  <si>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</si>
  <si>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</si>
  <si>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</si>
  <si>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</si>
  <si>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</si>
  <si>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</si>
  <si>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</si>
  <si>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</si>
  <si>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</si>
  <si>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</si>
  <si>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</si>
  <si>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</si>
  <si>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</si>
  <si>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</si>
  <si>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</si>
  <si>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</si>
  <si>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</si>
  <si>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</si>
  <si>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</si>
  <si>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</si>
  <si>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</si>
  <si>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</si>
  <si>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</si>
  <si>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</si>
  <si>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</si>
  <si>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</si>
  <si>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</si>
  <si>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</si>
  <si>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</si>
  <si>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</si>
  <si>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</si>
  <si>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</si>
  <si>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</si>
  <si>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</si>
  <si>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</si>
  <si>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</si>
  <si>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</si>
  <si>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</si>
  <si>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</si>
  <si>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</si>
  <si>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</si>
  <si>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</si>
  <si>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</si>
  <si>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</si>
  <si>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</si>
  <si>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</si>
  <si>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</si>
  <si>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</si>
  <si>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</si>
  <si>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</si>
  <si>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</si>
  <si>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</si>
  <si>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</si>
  <si>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</si>
  <si>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</si>
  <si>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</si>
  <si>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</si>
  <si>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</si>
  <si>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</si>
  <si>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</si>
  <si>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</si>
  <si>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</si>
  <si>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</si>
  <si>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</si>
  <si>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</si>
  <si>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</si>
  <si>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</si>
  <si>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</si>
  <si>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</si>
  <si>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</si>
  <si>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</si>
  <si>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</si>
  <si>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</si>
  <si>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</si>
  <si>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</si>
  <si>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</si>
  <si>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</si>
  <si>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</si>
  <si>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</si>
  <si>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</si>
  <si>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</si>
  <si>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</si>
  <si>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</si>
  <si>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</si>
  <si>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</si>
  <si>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</si>
  <si>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</si>
  <si>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</si>
  <si>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</si>
  <si>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</si>
  <si>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</si>
  <si>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</si>
  <si>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</si>
  <si>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</si>
  <si>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</si>
  <si>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</si>
  <si>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</si>
  <si>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</si>
  <si>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</si>
  <si>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</si>
  <si>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</si>
  <si>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</si>
  <si>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</si>
  <si>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</si>
  <si>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</si>
  <si>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</si>
  <si>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</si>
  <si>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</si>
  <si>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</si>
  <si>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</si>
  <si>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</si>
  <si>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</si>
  <si>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</si>
  <si>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</si>
  <si>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</si>
  <si>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</si>
  <si>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</si>
  <si>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</si>
  <si>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</si>
  <si>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</si>
  <si>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</si>
  <si>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</si>
  <si>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</si>
  <si>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</si>
  <si>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</si>
  <si>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</si>
  <si>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</si>
  <si>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</si>
  <si>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</si>
  <si>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</si>
  <si>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</si>
  <si>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</si>
  <si>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</si>
  <si>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</si>
  <si>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</si>
  <si>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</si>
  <si>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</si>
  <si>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</si>
  <si>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</si>
  <si>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</si>
  <si>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</si>
  <si>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</si>
  <si>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</si>
  <si>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</si>
  <si>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</si>
  <si>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</si>
  <si>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</si>
  <si>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</si>
  <si>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</si>
  <si>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</si>
  <si>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</si>
  <si>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</si>
  <si>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</si>
  <si>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</si>
  <si>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</si>
  <si>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</si>
  <si>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</si>
  <si>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</si>
  <si>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</si>
  <si>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</si>
  <si>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</si>
  <si>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</si>
  <si>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</si>
  <si>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</si>
  <si>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</si>
  <si>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</si>
  <si>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</si>
  <si>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</si>
  <si>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</si>
  <si>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</si>
  <si>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</si>
  <si>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</si>
  <si>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</si>
  <si>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</si>
  <si>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</si>
  <si>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</si>
  <si>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</si>
  <si>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</si>
  <si>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</si>
  <si>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</si>
  <si>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</si>
  <si>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</si>
  <si>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</si>
  <si>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</si>
  <si>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</si>
  <si>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</si>
  <si>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</si>
  <si>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</si>
  <si>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</si>
  <si>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</si>
  <si>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</si>
  <si>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20250203</t>
  </si>
  <si>
    <t>https://www.meteociel.fr/climatologie/obs_villes.php?code2=7316&amp;mois=02&amp;annee=2025</t>
  </si>
  <si>
    <t>*****</t>
  </si>
  <si>
    <t>--</t>
  </si>
  <si>
    <t>20250206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</si>
</sst>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7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  <font>
      <sz val="10"/>
      <color theme="1"/>
      <name val="Liberation Sans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3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61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0" fontId="0" fillId="0" borderId="84" xfId="0" applyBorder="1" applyAlignment="1">
      <alignment horizontal="center"/>
    </xf>
    <xf numFmtId="0" fontId="0" fillId="0" borderId="86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74" xfId="0" applyBorder="1" applyAlignment="1">
      <alignment horizontal="center"/>
    </xf>
    <xf numFmtId="0" fontId="106" fillId="0" borderId="0" xfId="0" applyFont="1" applyAlignment="1">
      <alignment horizontal="left" vertical="center" wrapText="1"/>
    </xf>
    <xf numFmtId="0" fontId="106" fillId="0" borderId="0" xfId="0" applyFont="1" applyAlignment="1">
      <alignment horizontal="right" vertical="center" wrapText="1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85</c:v>
                </c:pt>
                <c:pt idx="1">
                  <c:v>4</c:v>
                </c:pt>
                <c:pt idx="2">
                  <c:v>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26.3</c:v>
                </c:pt>
                <c:pt idx="1">
                  <c:v>2.5</c:v>
                </c:pt>
                <c:pt idx="2">
                  <c:v>131.19999999999999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27</c:v>
                </c:pt>
                <c:pt idx="1">
                  <c:v>3</c:v>
                </c:pt>
                <c:pt idx="2">
                  <c:v>130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25.2</c:v>
                </c:pt>
                <c:pt idx="1">
                  <c:v>3</c:v>
                </c:pt>
                <c:pt idx="2">
                  <c:v>131.80000000000001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8.1999999999999993</c:v>
                </c:pt>
                <c:pt idx="1">
                  <c:v>1.5</c:v>
                </c:pt>
                <c:pt idx="2">
                  <c:v>50.3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4.8</c:v>
                </c:pt>
                <c:pt idx="1">
                  <c:v>1.5</c:v>
                </c:pt>
                <c:pt idx="2">
                  <c:v>53.7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19.996363636363636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19.996363636363636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19.983333333333334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19.983333333333334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93</c:v>
                </c:pt>
                <c:pt idx="1">
                  <c:v>93</c:v>
                </c:pt>
                <c:pt idx="2">
                  <c:v>93</c:v>
                </c:pt>
                <c:pt idx="3">
                  <c:v>93</c:v>
                </c:pt>
                <c:pt idx="4">
                  <c:v>93</c:v>
                </c:pt>
                <c:pt idx="5">
                  <c:v>93</c:v>
                </c:pt>
                <c:pt idx="6">
                  <c:v>93</c:v>
                </c:pt>
                <c:pt idx="7">
                  <c:v>93</c:v>
                </c:pt>
                <c:pt idx="8">
                  <c:v>93</c:v>
                </c:pt>
                <c:pt idx="9">
                  <c:v>93</c:v>
                </c:pt>
                <c:pt idx="10">
                  <c:v>93</c:v>
                </c:pt>
                <c:pt idx="11">
                  <c:v>93</c:v>
                </c:pt>
                <c:pt idx="12">
                  <c:v>93</c:v>
                </c:pt>
                <c:pt idx="13">
                  <c:v>93</c:v>
                </c:pt>
                <c:pt idx="14">
                  <c:v>93</c:v>
                </c:pt>
                <c:pt idx="15">
                  <c:v>93</c:v>
                </c:pt>
                <c:pt idx="16">
                  <c:v>93</c:v>
                </c:pt>
                <c:pt idx="17">
                  <c:v>93</c:v>
                </c:pt>
                <c:pt idx="18">
                  <c:v>93</c:v>
                </c:pt>
                <c:pt idx="19">
                  <c:v>93</c:v>
                </c:pt>
                <c:pt idx="20">
                  <c:v>93</c:v>
                </c:pt>
                <c:pt idx="21">
                  <c:v>93</c:v>
                </c:pt>
                <c:pt idx="22">
                  <c:v>93</c:v>
                </c:pt>
                <c:pt idx="23">
                  <c:v>93</c:v>
                </c:pt>
                <c:pt idx="24">
                  <c:v>93</c:v>
                </c:pt>
                <c:pt idx="25">
                  <c:v>93</c:v>
                </c:pt>
                <c:pt idx="26">
                  <c:v>93</c:v>
                </c:pt>
                <c:pt idx="27">
                  <c:v>93</c:v>
                </c:pt>
                <c:pt idx="28">
                  <c:v>93</c:v>
                </c:pt>
                <c:pt idx="29">
                  <c:v>93</c:v>
                </c:pt>
                <c:pt idx="30">
                  <c:v>93</c:v>
                </c:pt>
                <c:pt idx="31">
                  <c:v>93</c:v>
                </c:pt>
                <c:pt idx="32">
                  <c:v>93</c:v>
                </c:pt>
                <c:pt idx="33">
                  <c:v>93</c:v>
                </c:pt>
                <c:pt idx="34">
                  <c:v>93</c:v>
                </c:pt>
                <c:pt idx="35">
                  <c:v>93</c:v>
                </c:pt>
                <c:pt idx="36">
                  <c:v>93</c:v>
                </c:pt>
                <c:pt idx="37">
                  <c:v>93</c:v>
                </c:pt>
                <c:pt idx="38">
                  <c:v>93</c:v>
                </c:pt>
                <c:pt idx="39">
                  <c:v>93</c:v>
                </c:pt>
                <c:pt idx="40">
                  <c:v>93</c:v>
                </c:pt>
                <c:pt idx="41">
                  <c:v>93</c:v>
                </c:pt>
                <c:pt idx="42">
                  <c:v>93</c:v>
                </c:pt>
                <c:pt idx="43">
                  <c:v>93</c:v>
                </c:pt>
                <c:pt idx="44">
                  <c:v>93</c:v>
                </c:pt>
                <c:pt idx="45">
                  <c:v>93</c:v>
                </c:pt>
                <c:pt idx="46">
                  <c:v>93</c:v>
                </c:pt>
                <c:pt idx="47">
                  <c:v>93</c:v>
                </c:pt>
                <c:pt idx="48">
                  <c:v>93</c:v>
                </c:pt>
                <c:pt idx="49">
                  <c:v>93</c:v>
                </c:pt>
                <c:pt idx="50">
                  <c:v>93</c:v>
                </c:pt>
                <c:pt idx="51">
                  <c:v>93</c:v>
                </c:pt>
                <c:pt idx="52">
                  <c:v>93</c:v>
                </c:pt>
                <c:pt idx="53">
                  <c:v>93</c:v>
                </c:pt>
                <c:pt idx="54">
                  <c:v>93</c:v>
                </c:pt>
                <c:pt idx="55">
                  <c:v>93</c:v>
                </c:pt>
                <c:pt idx="56">
                  <c:v>93</c:v>
                </c:pt>
                <c:pt idx="57">
                  <c:v>93</c:v>
                </c:pt>
                <c:pt idx="58">
                  <c:v>93</c:v>
                </c:pt>
                <c:pt idx="59">
                  <c:v>93</c:v>
                </c:pt>
                <c:pt idx="60">
                  <c:v>93</c:v>
                </c:pt>
                <c:pt idx="61">
                  <c:v>93</c:v>
                </c:pt>
                <c:pt idx="62">
                  <c:v>93</c:v>
                </c:pt>
                <c:pt idx="63">
                  <c:v>93</c:v>
                </c:pt>
                <c:pt idx="64">
                  <c:v>93</c:v>
                </c:pt>
                <c:pt idx="65">
                  <c:v>93</c:v>
                </c:pt>
                <c:pt idx="66">
                  <c:v>93</c:v>
                </c:pt>
                <c:pt idx="67">
                  <c:v>93</c:v>
                </c:pt>
                <c:pt idx="68">
                  <c:v>93</c:v>
                </c:pt>
                <c:pt idx="69">
                  <c:v>93</c:v>
                </c:pt>
                <c:pt idx="70">
                  <c:v>92</c:v>
                </c:pt>
                <c:pt idx="71">
                  <c:v>92</c:v>
                </c:pt>
                <c:pt idx="72">
                  <c:v>92</c:v>
                </c:pt>
                <c:pt idx="73">
                  <c:v>92</c:v>
                </c:pt>
                <c:pt idx="74">
                  <c:v>92</c:v>
                </c:pt>
                <c:pt idx="75">
                  <c:v>92</c:v>
                </c:pt>
                <c:pt idx="76">
                  <c:v>92</c:v>
                </c:pt>
                <c:pt idx="77">
                  <c:v>92</c:v>
                </c:pt>
                <c:pt idx="78">
                  <c:v>92</c:v>
                </c:pt>
                <c:pt idx="79">
                  <c:v>92</c:v>
                </c:pt>
                <c:pt idx="80">
                  <c:v>92</c:v>
                </c:pt>
                <c:pt idx="81">
                  <c:v>92</c:v>
                </c:pt>
                <c:pt idx="82">
                  <c:v>92</c:v>
                </c:pt>
                <c:pt idx="83">
                  <c:v>92</c:v>
                </c:pt>
                <c:pt idx="84">
                  <c:v>92</c:v>
                </c:pt>
                <c:pt idx="85">
                  <c:v>92</c:v>
                </c:pt>
                <c:pt idx="86">
                  <c:v>92</c:v>
                </c:pt>
                <c:pt idx="87">
                  <c:v>92</c:v>
                </c:pt>
                <c:pt idx="88">
                  <c:v>92</c:v>
                </c:pt>
                <c:pt idx="89">
                  <c:v>92</c:v>
                </c:pt>
                <c:pt idx="90">
                  <c:v>92</c:v>
                </c:pt>
                <c:pt idx="91">
                  <c:v>92</c:v>
                </c:pt>
                <c:pt idx="92">
                  <c:v>92</c:v>
                </c:pt>
                <c:pt idx="93">
                  <c:v>92</c:v>
                </c:pt>
                <c:pt idx="94">
                  <c:v>92</c:v>
                </c:pt>
                <c:pt idx="95">
                  <c:v>92</c:v>
                </c:pt>
                <c:pt idx="96">
                  <c:v>92</c:v>
                </c:pt>
                <c:pt idx="97">
                  <c:v>92</c:v>
                </c:pt>
                <c:pt idx="98">
                  <c:v>92</c:v>
                </c:pt>
                <c:pt idx="99">
                  <c:v>92</c:v>
                </c:pt>
                <c:pt idx="100">
                  <c:v>92</c:v>
                </c:pt>
                <c:pt idx="101">
                  <c:v>92</c:v>
                </c:pt>
                <c:pt idx="102">
                  <c:v>92</c:v>
                </c:pt>
                <c:pt idx="103">
                  <c:v>92</c:v>
                </c:pt>
                <c:pt idx="104">
                  <c:v>92</c:v>
                </c:pt>
                <c:pt idx="105">
                  <c:v>92</c:v>
                </c:pt>
                <c:pt idx="106">
                  <c:v>92</c:v>
                </c:pt>
                <c:pt idx="107">
                  <c:v>92</c:v>
                </c:pt>
                <c:pt idx="108">
                  <c:v>92</c:v>
                </c:pt>
                <c:pt idx="109">
                  <c:v>92</c:v>
                </c:pt>
                <c:pt idx="110">
                  <c:v>92</c:v>
                </c:pt>
                <c:pt idx="111">
                  <c:v>91</c:v>
                </c:pt>
                <c:pt idx="112">
                  <c:v>91</c:v>
                </c:pt>
                <c:pt idx="113">
                  <c:v>91</c:v>
                </c:pt>
                <c:pt idx="114">
                  <c:v>91</c:v>
                </c:pt>
                <c:pt idx="115">
                  <c:v>91</c:v>
                </c:pt>
                <c:pt idx="116">
                  <c:v>91</c:v>
                </c:pt>
                <c:pt idx="117">
                  <c:v>91</c:v>
                </c:pt>
                <c:pt idx="118">
                  <c:v>91</c:v>
                </c:pt>
                <c:pt idx="119">
                  <c:v>91</c:v>
                </c:pt>
                <c:pt idx="120">
                  <c:v>91</c:v>
                </c:pt>
                <c:pt idx="121">
                  <c:v>91</c:v>
                </c:pt>
                <c:pt idx="122">
                  <c:v>91</c:v>
                </c:pt>
                <c:pt idx="123">
                  <c:v>91</c:v>
                </c:pt>
                <c:pt idx="124">
                  <c:v>91</c:v>
                </c:pt>
                <c:pt idx="125">
                  <c:v>91</c:v>
                </c:pt>
                <c:pt idx="126">
                  <c:v>91</c:v>
                </c:pt>
                <c:pt idx="127">
                  <c:v>91</c:v>
                </c:pt>
                <c:pt idx="128">
                  <c:v>91</c:v>
                </c:pt>
                <c:pt idx="129">
                  <c:v>91</c:v>
                </c:pt>
                <c:pt idx="130">
                  <c:v>91</c:v>
                </c:pt>
                <c:pt idx="131">
                  <c:v>91</c:v>
                </c:pt>
                <c:pt idx="132">
                  <c:v>91</c:v>
                </c:pt>
                <c:pt idx="133">
                  <c:v>91</c:v>
                </c:pt>
                <c:pt idx="134">
                  <c:v>91</c:v>
                </c:pt>
                <c:pt idx="135">
                  <c:v>91</c:v>
                </c:pt>
                <c:pt idx="136">
                  <c:v>91</c:v>
                </c:pt>
                <c:pt idx="137">
                  <c:v>91</c:v>
                </c:pt>
                <c:pt idx="138">
                  <c:v>91</c:v>
                </c:pt>
                <c:pt idx="139">
                  <c:v>91</c:v>
                </c:pt>
                <c:pt idx="140">
                  <c:v>91</c:v>
                </c:pt>
                <c:pt idx="141">
                  <c:v>91</c:v>
                </c:pt>
                <c:pt idx="142">
                  <c:v>91</c:v>
                </c:pt>
                <c:pt idx="143">
                  <c:v>91</c:v>
                </c:pt>
                <c:pt idx="144">
                  <c:v>91</c:v>
                </c:pt>
                <c:pt idx="145">
                  <c:v>91</c:v>
                </c:pt>
                <c:pt idx="146">
                  <c:v>91</c:v>
                </c:pt>
                <c:pt idx="147">
                  <c:v>91</c:v>
                </c:pt>
                <c:pt idx="148">
                  <c:v>91</c:v>
                </c:pt>
                <c:pt idx="149">
                  <c:v>91</c:v>
                </c:pt>
                <c:pt idx="150">
                  <c:v>91</c:v>
                </c:pt>
                <c:pt idx="151">
                  <c:v>91</c:v>
                </c:pt>
                <c:pt idx="152">
                  <c:v>91</c:v>
                </c:pt>
                <c:pt idx="153">
                  <c:v>91</c:v>
                </c:pt>
                <c:pt idx="154">
                  <c:v>92</c:v>
                </c:pt>
                <c:pt idx="155">
                  <c:v>92</c:v>
                </c:pt>
                <c:pt idx="156">
                  <c:v>92</c:v>
                </c:pt>
                <c:pt idx="157">
                  <c:v>92</c:v>
                </c:pt>
                <c:pt idx="158">
                  <c:v>92</c:v>
                </c:pt>
                <c:pt idx="159">
                  <c:v>92</c:v>
                </c:pt>
                <c:pt idx="160">
                  <c:v>92</c:v>
                </c:pt>
                <c:pt idx="161">
                  <c:v>92</c:v>
                </c:pt>
                <c:pt idx="162">
                  <c:v>92</c:v>
                </c:pt>
                <c:pt idx="163">
                  <c:v>92</c:v>
                </c:pt>
                <c:pt idx="164">
                  <c:v>92</c:v>
                </c:pt>
                <c:pt idx="165">
                  <c:v>92</c:v>
                </c:pt>
                <c:pt idx="166">
                  <c:v>92</c:v>
                </c:pt>
                <c:pt idx="167">
                  <c:v>92</c:v>
                </c:pt>
                <c:pt idx="168">
                  <c:v>92</c:v>
                </c:pt>
                <c:pt idx="169">
                  <c:v>92</c:v>
                </c:pt>
                <c:pt idx="170">
                  <c:v>92</c:v>
                </c:pt>
                <c:pt idx="171">
                  <c:v>92</c:v>
                </c:pt>
                <c:pt idx="172">
                  <c:v>92</c:v>
                </c:pt>
                <c:pt idx="173">
                  <c:v>92</c:v>
                </c:pt>
                <c:pt idx="174">
                  <c:v>92</c:v>
                </c:pt>
                <c:pt idx="175">
                  <c:v>92</c:v>
                </c:pt>
                <c:pt idx="176">
                  <c:v>92</c:v>
                </c:pt>
                <c:pt idx="177">
                  <c:v>92</c:v>
                </c:pt>
                <c:pt idx="178">
                  <c:v>92</c:v>
                </c:pt>
                <c:pt idx="179">
                  <c:v>92</c:v>
                </c:pt>
                <c:pt idx="180">
                  <c:v>92</c:v>
                </c:pt>
                <c:pt idx="181">
                  <c:v>92</c:v>
                </c:pt>
                <c:pt idx="182">
                  <c:v>92</c:v>
                </c:pt>
                <c:pt idx="183">
                  <c:v>92</c:v>
                </c:pt>
                <c:pt idx="184">
                  <c:v>91</c:v>
                </c:pt>
                <c:pt idx="185">
                  <c:v>91</c:v>
                </c:pt>
                <c:pt idx="186">
                  <c:v>91</c:v>
                </c:pt>
                <c:pt idx="187">
                  <c:v>91</c:v>
                </c:pt>
                <c:pt idx="188">
                  <c:v>91</c:v>
                </c:pt>
                <c:pt idx="189">
                  <c:v>91</c:v>
                </c:pt>
                <c:pt idx="190">
                  <c:v>91</c:v>
                </c:pt>
                <c:pt idx="191">
                  <c:v>91</c:v>
                </c:pt>
                <c:pt idx="192">
                  <c:v>91</c:v>
                </c:pt>
                <c:pt idx="193">
                  <c:v>91</c:v>
                </c:pt>
                <c:pt idx="194">
                  <c:v>91</c:v>
                </c:pt>
                <c:pt idx="195">
                  <c:v>91</c:v>
                </c:pt>
                <c:pt idx="196">
                  <c:v>91</c:v>
                </c:pt>
                <c:pt idx="197">
                  <c:v>91</c:v>
                </c:pt>
                <c:pt idx="198">
                  <c:v>91</c:v>
                </c:pt>
                <c:pt idx="199">
                  <c:v>91</c:v>
                </c:pt>
                <c:pt idx="200">
                  <c:v>91</c:v>
                </c:pt>
                <c:pt idx="201">
                  <c:v>90</c:v>
                </c:pt>
                <c:pt idx="202">
                  <c:v>90</c:v>
                </c:pt>
                <c:pt idx="203">
                  <c:v>90</c:v>
                </c:pt>
                <c:pt idx="204">
                  <c:v>90</c:v>
                </c:pt>
                <c:pt idx="205">
                  <c:v>90</c:v>
                </c:pt>
                <c:pt idx="206">
                  <c:v>90</c:v>
                </c:pt>
                <c:pt idx="207">
                  <c:v>90</c:v>
                </c:pt>
                <c:pt idx="208">
                  <c:v>90</c:v>
                </c:pt>
                <c:pt idx="209">
                  <c:v>90</c:v>
                </c:pt>
                <c:pt idx="210">
                  <c:v>90</c:v>
                </c:pt>
                <c:pt idx="211">
                  <c:v>90</c:v>
                </c:pt>
                <c:pt idx="212">
                  <c:v>90</c:v>
                </c:pt>
                <c:pt idx="213">
                  <c:v>90</c:v>
                </c:pt>
                <c:pt idx="214">
                  <c:v>90</c:v>
                </c:pt>
                <c:pt idx="215">
                  <c:v>90</c:v>
                </c:pt>
                <c:pt idx="216">
                  <c:v>90</c:v>
                </c:pt>
                <c:pt idx="217">
                  <c:v>90</c:v>
                </c:pt>
                <c:pt idx="218">
                  <c:v>90</c:v>
                </c:pt>
                <c:pt idx="219">
                  <c:v>90</c:v>
                </c:pt>
                <c:pt idx="220">
                  <c:v>90</c:v>
                </c:pt>
                <c:pt idx="221">
                  <c:v>90</c:v>
                </c:pt>
                <c:pt idx="222">
                  <c:v>90</c:v>
                </c:pt>
                <c:pt idx="223">
                  <c:v>90</c:v>
                </c:pt>
                <c:pt idx="224">
                  <c:v>90</c:v>
                </c:pt>
                <c:pt idx="225">
                  <c:v>90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90</c:v>
                </c:pt>
                <c:pt idx="232">
                  <c:v>90</c:v>
                </c:pt>
                <c:pt idx="233">
                  <c:v>90</c:v>
                </c:pt>
                <c:pt idx="234">
                  <c:v>90</c:v>
                </c:pt>
                <c:pt idx="235">
                  <c:v>90</c:v>
                </c:pt>
                <c:pt idx="236">
                  <c:v>90</c:v>
                </c:pt>
                <c:pt idx="237">
                  <c:v>90</c:v>
                </c:pt>
                <c:pt idx="238">
                  <c:v>90</c:v>
                </c:pt>
                <c:pt idx="239">
                  <c:v>90</c:v>
                </c:pt>
                <c:pt idx="240">
                  <c:v>89</c:v>
                </c:pt>
                <c:pt idx="241">
                  <c:v>89</c:v>
                </c:pt>
                <c:pt idx="242">
                  <c:v>89</c:v>
                </c:pt>
                <c:pt idx="243">
                  <c:v>89</c:v>
                </c:pt>
                <c:pt idx="244">
                  <c:v>89</c:v>
                </c:pt>
                <c:pt idx="245">
                  <c:v>89</c:v>
                </c:pt>
                <c:pt idx="246">
                  <c:v>89</c:v>
                </c:pt>
                <c:pt idx="247">
                  <c:v>89</c:v>
                </c:pt>
                <c:pt idx="248">
                  <c:v>89</c:v>
                </c:pt>
                <c:pt idx="249">
                  <c:v>89</c:v>
                </c:pt>
                <c:pt idx="250">
                  <c:v>89</c:v>
                </c:pt>
                <c:pt idx="251">
                  <c:v>89</c:v>
                </c:pt>
                <c:pt idx="252">
                  <c:v>89</c:v>
                </c:pt>
                <c:pt idx="253">
                  <c:v>89</c:v>
                </c:pt>
                <c:pt idx="254">
                  <c:v>89</c:v>
                </c:pt>
                <c:pt idx="255">
                  <c:v>89</c:v>
                </c:pt>
                <c:pt idx="256">
                  <c:v>89</c:v>
                </c:pt>
                <c:pt idx="257">
                  <c:v>89</c:v>
                </c:pt>
                <c:pt idx="258">
                  <c:v>89</c:v>
                </c:pt>
                <c:pt idx="259">
                  <c:v>89</c:v>
                </c:pt>
                <c:pt idx="260">
                  <c:v>89</c:v>
                </c:pt>
                <c:pt idx="261">
                  <c:v>89</c:v>
                </c:pt>
                <c:pt idx="262">
                  <c:v>89</c:v>
                </c:pt>
                <c:pt idx="263">
                  <c:v>89</c:v>
                </c:pt>
                <c:pt idx="264">
                  <c:v>89</c:v>
                </c:pt>
                <c:pt idx="265">
                  <c:v>89</c:v>
                </c:pt>
                <c:pt idx="266">
                  <c:v>89</c:v>
                </c:pt>
                <c:pt idx="267">
                  <c:v>89</c:v>
                </c:pt>
                <c:pt idx="268">
                  <c:v>89</c:v>
                </c:pt>
                <c:pt idx="269">
                  <c:v>89</c:v>
                </c:pt>
                <c:pt idx="270">
                  <c:v>89</c:v>
                </c:pt>
                <c:pt idx="271">
                  <c:v>89</c:v>
                </c:pt>
                <c:pt idx="272">
                  <c:v>89</c:v>
                </c:pt>
                <c:pt idx="273">
                  <c:v>89</c:v>
                </c:pt>
                <c:pt idx="274">
                  <c:v>89</c:v>
                </c:pt>
                <c:pt idx="275">
                  <c:v>89</c:v>
                </c:pt>
                <c:pt idx="276">
                  <c:v>89</c:v>
                </c:pt>
                <c:pt idx="277">
                  <c:v>89</c:v>
                </c:pt>
                <c:pt idx="278">
                  <c:v>89</c:v>
                </c:pt>
                <c:pt idx="279">
                  <c:v>89</c:v>
                </c:pt>
                <c:pt idx="280">
                  <c:v>89</c:v>
                </c:pt>
                <c:pt idx="281">
                  <c:v>89</c:v>
                </c:pt>
                <c:pt idx="282">
                  <c:v>89</c:v>
                </c:pt>
                <c:pt idx="283">
                  <c:v>89</c:v>
                </c:pt>
                <c:pt idx="284">
                  <c:v>89</c:v>
                </c:pt>
                <c:pt idx="285">
                  <c:v>89</c:v>
                </c:pt>
                <c:pt idx="286">
                  <c:v>89</c:v>
                </c:pt>
                <c:pt idx="287">
                  <c:v>89</c:v>
                </c:pt>
                <c:pt idx="288">
                  <c:v>89</c:v>
                </c:pt>
                <c:pt idx="289">
                  <c:v>89</c:v>
                </c:pt>
                <c:pt idx="290">
                  <c:v>89</c:v>
                </c:pt>
                <c:pt idx="291">
                  <c:v>89</c:v>
                </c:pt>
                <c:pt idx="292">
                  <c:v>89</c:v>
                </c:pt>
                <c:pt idx="293">
                  <c:v>89</c:v>
                </c:pt>
                <c:pt idx="294">
                  <c:v>89</c:v>
                </c:pt>
                <c:pt idx="295">
                  <c:v>89</c:v>
                </c:pt>
                <c:pt idx="296">
                  <c:v>89</c:v>
                </c:pt>
                <c:pt idx="297">
                  <c:v>89</c:v>
                </c:pt>
                <c:pt idx="298">
                  <c:v>89</c:v>
                </c:pt>
                <c:pt idx="299">
                  <c:v>89</c:v>
                </c:pt>
                <c:pt idx="300">
                  <c:v>89</c:v>
                </c:pt>
                <c:pt idx="301">
                  <c:v>89</c:v>
                </c:pt>
                <c:pt idx="302">
                  <c:v>90</c:v>
                </c:pt>
                <c:pt idx="303">
                  <c:v>90</c:v>
                </c:pt>
                <c:pt idx="304">
                  <c:v>90</c:v>
                </c:pt>
                <c:pt idx="305">
                  <c:v>90</c:v>
                </c:pt>
                <c:pt idx="306">
                  <c:v>90</c:v>
                </c:pt>
                <c:pt idx="307">
                  <c:v>90</c:v>
                </c:pt>
                <c:pt idx="308">
                  <c:v>90</c:v>
                </c:pt>
                <c:pt idx="309">
                  <c:v>90</c:v>
                </c:pt>
                <c:pt idx="310">
                  <c:v>90</c:v>
                </c:pt>
                <c:pt idx="311">
                  <c:v>90</c:v>
                </c:pt>
                <c:pt idx="312">
                  <c:v>90</c:v>
                </c:pt>
                <c:pt idx="313">
                  <c:v>90</c:v>
                </c:pt>
                <c:pt idx="314">
                  <c:v>90</c:v>
                </c:pt>
                <c:pt idx="315">
                  <c:v>90</c:v>
                </c:pt>
                <c:pt idx="316">
                  <c:v>90</c:v>
                </c:pt>
                <c:pt idx="317">
                  <c:v>90</c:v>
                </c:pt>
                <c:pt idx="318">
                  <c:v>90</c:v>
                </c:pt>
                <c:pt idx="319">
                  <c:v>90</c:v>
                </c:pt>
                <c:pt idx="320">
                  <c:v>90</c:v>
                </c:pt>
                <c:pt idx="321">
                  <c:v>90</c:v>
                </c:pt>
                <c:pt idx="322">
                  <c:v>90</c:v>
                </c:pt>
                <c:pt idx="323">
                  <c:v>90</c:v>
                </c:pt>
                <c:pt idx="324">
                  <c:v>90</c:v>
                </c:pt>
                <c:pt idx="325">
                  <c:v>90</c:v>
                </c:pt>
                <c:pt idx="326">
                  <c:v>90</c:v>
                </c:pt>
                <c:pt idx="327">
                  <c:v>90</c:v>
                </c:pt>
                <c:pt idx="328">
                  <c:v>90</c:v>
                </c:pt>
                <c:pt idx="329">
                  <c:v>90</c:v>
                </c:pt>
                <c:pt idx="330">
                  <c:v>90</c:v>
                </c:pt>
                <c:pt idx="331">
                  <c:v>90</c:v>
                </c:pt>
                <c:pt idx="332">
                  <c:v>90</c:v>
                </c:pt>
                <c:pt idx="333">
                  <c:v>90</c:v>
                </c:pt>
                <c:pt idx="334">
                  <c:v>89</c:v>
                </c:pt>
                <c:pt idx="335">
                  <c:v>89</c:v>
                </c:pt>
                <c:pt idx="336">
                  <c:v>89</c:v>
                </c:pt>
                <c:pt idx="337">
                  <c:v>89</c:v>
                </c:pt>
                <c:pt idx="338">
                  <c:v>89</c:v>
                </c:pt>
                <c:pt idx="339">
                  <c:v>89</c:v>
                </c:pt>
                <c:pt idx="340">
                  <c:v>89</c:v>
                </c:pt>
                <c:pt idx="341">
                  <c:v>89</c:v>
                </c:pt>
                <c:pt idx="342">
                  <c:v>89</c:v>
                </c:pt>
                <c:pt idx="343">
                  <c:v>89</c:v>
                </c:pt>
                <c:pt idx="344">
                  <c:v>89</c:v>
                </c:pt>
                <c:pt idx="345">
                  <c:v>89</c:v>
                </c:pt>
                <c:pt idx="346">
                  <c:v>89</c:v>
                </c:pt>
                <c:pt idx="347">
                  <c:v>89</c:v>
                </c:pt>
                <c:pt idx="348">
                  <c:v>89</c:v>
                </c:pt>
                <c:pt idx="349">
                  <c:v>89</c:v>
                </c:pt>
                <c:pt idx="350">
                  <c:v>89</c:v>
                </c:pt>
                <c:pt idx="351">
                  <c:v>88</c:v>
                </c:pt>
                <c:pt idx="352">
                  <c:v>88</c:v>
                </c:pt>
                <c:pt idx="353">
                  <c:v>88</c:v>
                </c:pt>
                <c:pt idx="354">
                  <c:v>88</c:v>
                </c:pt>
                <c:pt idx="355">
                  <c:v>88</c:v>
                </c:pt>
                <c:pt idx="356">
                  <c:v>88</c:v>
                </c:pt>
                <c:pt idx="357">
                  <c:v>88</c:v>
                </c:pt>
                <c:pt idx="358">
                  <c:v>88</c:v>
                </c:pt>
                <c:pt idx="359">
                  <c:v>88</c:v>
                </c:pt>
                <c:pt idx="360">
                  <c:v>88</c:v>
                </c:pt>
                <c:pt idx="361">
                  <c:v>88</c:v>
                </c:pt>
                <c:pt idx="362">
                  <c:v>88</c:v>
                </c:pt>
                <c:pt idx="363">
                  <c:v>88</c:v>
                </c:pt>
                <c:pt idx="364">
                  <c:v>88</c:v>
                </c:pt>
                <c:pt idx="365">
                  <c:v>88</c:v>
                </c:pt>
                <c:pt idx="366">
                  <c:v>88</c:v>
                </c:pt>
                <c:pt idx="367">
                  <c:v>88</c:v>
                </c:pt>
                <c:pt idx="368">
                  <c:v>88</c:v>
                </c:pt>
                <c:pt idx="369">
                  <c:v>88</c:v>
                </c:pt>
                <c:pt idx="370">
                  <c:v>88</c:v>
                </c:pt>
                <c:pt idx="371">
                  <c:v>88</c:v>
                </c:pt>
                <c:pt idx="372">
                  <c:v>88</c:v>
                </c:pt>
                <c:pt idx="373">
                  <c:v>88</c:v>
                </c:pt>
                <c:pt idx="374">
                  <c:v>88</c:v>
                </c:pt>
                <c:pt idx="375">
                  <c:v>88</c:v>
                </c:pt>
                <c:pt idx="376">
                  <c:v>88</c:v>
                </c:pt>
                <c:pt idx="377">
                  <c:v>88</c:v>
                </c:pt>
                <c:pt idx="378">
                  <c:v>88</c:v>
                </c:pt>
                <c:pt idx="379">
                  <c:v>88</c:v>
                </c:pt>
                <c:pt idx="380">
                  <c:v>88</c:v>
                </c:pt>
                <c:pt idx="381">
                  <c:v>88</c:v>
                </c:pt>
                <c:pt idx="382">
                  <c:v>88</c:v>
                </c:pt>
                <c:pt idx="383">
                  <c:v>88</c:v>
                </c:pt>
                <c:pt idx="384">
                  <c:v>88</c:v>
                </c:pt>
                <c:pt idx="385">
                  <c:v>88</c:v>
                </c:pt>
                <c:pt idx="386">
                  <c:v>88</c:v>
                </c:pt>
                <c:pt idx="387">
                  <c:v>88</c:v>
                </c:pt>
                <c:pt idx="388">
                  <c:v>88</c:v>
                </c:pt>
                <c:pt idx="389">
                  <c:v>88</c:v>
                </c:pt>
                <c:pt idx="390">
                  <c:v>88</c:v>
                </c:pt>
                <c:pt idx="391">
                  <c:v>88</c:v>
                </c:pt>
                <c:pt idx="392">
                  <c:v>88</c:v>
                </c:pt>
                <c:pt idx="393">
                  <c:v>88</c:v>
                </c:pt>
                <c:pt idx="394">
                  <c:v>88</c:v>
                </c:pt>
                <c:pt idx="395">
                  <c:v>88</c:v>
                </c:pt>
                <c:pt idx="396">
                  <c:v>88</c:v>
                </c:pt>
                <c:pt idx="397">
                  <c:v>88</c:v>
                </c:pt>
                <c:pt idx="398">
                  <c:v>88</c:v>
                </c:pt>
                <c:pt idx="399">
                  <c:v>88</c:v>
                </c:pt>
                <c:pt idx="400">
                  <c:v>88</c:v>
                </c:pt>
                <c:pt idx="401">
                  <c:v>88</c:v>
                </c:pt>
                <c:pt idx="402">
                  <c:v>88</c:v>
                </c:pt>
                <c:pt idx="403">
                  <c:v>88</c:v>
                </c:pt>
                <c:pt idx="404">
                  <c:v>88</c:v>
                </c:pt>
                <c:pt idx="405">
                  <c:v>88</c:v>
                </c:pt>
                <c:pt idx="406">
                  <c:v>88</c:v>
                </c:pt>
                <c:pt idx="407">
                  <c:v>88</c:v>
                </c:pt>
                <c:pt idx="408">
                  <c:v>88</c:v>
                </c:pt>
                <c:pt idx="409">
                  <c:v>88</c:v>
                </c:pt>
                <c:pt idx="410">
                  <c:v>88</c:v>
                </c:pt>
                <c:pt idx="411">
                  <c:v>88</c:v>
                </c:pt>
                <c:pt idx="412">
                  <c:v>88</c:v>
                </c:pt>
                <c:pt idx="413">
                  <c:v>88</c:v>
                </c:pt>
                <c:pt idx="414">
                  <c:v>88</c:v>
                </c:pt>
                <c:pt idx="415">
                  <c:v>88</c:v>
                </c:pt>
                <c:pt idx="416">
                  <c:v>88</c:v>
                </c:pt>
                <c:pt idx="417">
                  <c:v>88</c:v>
                </c:pt>
                <c:pt idx="418">
                  <c:v>88</c:v>
                </c:pt>
                <c:pt idx="419">
                  <c:v>88</c:v>
                </c:pt>
                <c:pt idx="420">
                  <c:v>88</c:v>
                </c:pt>
                <c:pt idx="421">
                  <c:v>88</c:v>
                </c:pt>
                <c:pt idx="422">
                  <c:v>88</c:v>
                </c:pt>
                <c:pt idx="423">
                  <c:v>88</c:v>
                </c:pt>
                <c:pt idx="424">
                  <c:v>88</c:v>
                </c:pt>
                <c:pt idx="425">
                  <c:v>88</c:v>
                </c:pt>
                <c:pt idx="426">
                  <c:v>88</c:v>
                </c:pt>
                <c:pt idx="427">
                  <c:v>88</c:v>
                </c:pt>
                <c:pt idx="428">
                  <c:v>88</c:v>
                </c:pt>
                <c:pt idx="429">
                  <c:v>88</c:v>
                </c:pt>
                <c:pt idx="430">
                  <c:v>88</c:v>
                </c:pt>
                <c:pt idx="431">
                  <c:v>88</c:v>
                </c:pt>
                <c:pt idx="432">
                  <c:v>88</c:v>
                </c:pt>
                <c:pt idx="433">
                  <c:v>88</c:v>
                </c:pt>
                <c:pt idx="434">
                  <c:v>88</c:v>
                </c:pt>
                <c:pt idx="435">
                  <c:v>88</c:v>
                </c:pt>
                <c:pt idx="436">
                  <c:v>88</c:v>
                </c:pt>
                <c:pt idx="437">
                  <c:v>88</c:v>
                </c:pt>
                <c:pt idx="438">
                  <c:v>88</c:v>
                </c:pt>
                <c:pt idx="439">
                  <c:v>88</c:v>
                </c:pt>
                <c:pt idx="440">
                  <c:v>88</c:v>
                </c:pt>
                <c:pt idx="441">
                  <c:v>88</c:v>
                </c:pt>
                <c:pt idx="442">
                  <c:v>88</c:v>
                </c:pt>
                <c:pt idx="443">
                  <c:v>88</c:v>
                </c:pt>
                <c:pt idx="444">
                  <c:v>88</c:v>
                </c:pt>
                <c:pt idx="445">
                  <c:v>88</c:v>
                </c:pt>
                <c:pt idx="446">
                  <c:v>88</c:v>
                </c:pt>
                <c:pt idx="447">
                  <c:v>88</c:v>
                </c:pt>
                <c:pt idx="448">
                  <c:v>88</c:v>
                </c:pt>
                <c:pt idx="449">
                  <c:v>88</c:v>
                </c:pt>
                <c:pt idx="450">
                  <c:v>88</c:v>
                </c:pt>
                <c:pt idx="451">
                  <c:v>88</c:v>
                </c:pt>
                <c:pt idx="452">
                  <c:v>88</c:v>
                </c:pt>
                <c:pt idx="453">
                  <c:v>88</c:v>
                </c:pt>
                <c:pt idx="454">
                  <c:v>88</c:v>
                </c:pt>
                <c:pt idx="455">
                  <c:v>89</c:v>
                </c:pt>
                <c:pt idx="456">
                  <c:v>89</c:v>
                </c:pt>
                <c:pt idx="457">
                  <c:v>89</c:v>
                </c:pt>
                <c:pt idx="458">
                  <c:v>89</c:v>
                </c:pt>
                <c:pt idx="459">
                  <c:v>89</c:v>
                </c:pt>
                <c:pt idx="460">
                  <c:v>89</c:v>
                </c:pt>
                <c:pt idx="461">
                  <c:v>89</c:v>
                </c:pt>
                <c:pt idx="462">
                  <c:v>89</c:v>
                </c:pt>
                <c:pt idx="463">
                  <c:v>89</c:v>
                </c:pt>
                <c:pt idx="464">
                  <c:v>89</c:v>
                </c:pt>
                <c:pt idx="465">
                  <c:v>89</c:v>
                </c:pt>
                <c:pt idx="466">
                  <c:v>89</c:v>
                </c:pt>
                <c:pt idx="467">
                  <c:v>88</c:v>
                </c:pt>
                <c:pt idx="468">
                  <c:v>88</c:v>
                </c:pt>
                <c:pt idx="469">
                  <c:v>88</c:v>
                </c:pt>
                <c:pt idx="470">
                  <c:v>88</c:v>
                </c:pt>
                <c:pt idx="471">
                  <c:v>88</c:v>
                </c:pt>
                <c:pt idx="472">
                  <c:v>88</c:v>
                </c:pt>
                <c:pt idx="473">
                  <c:v>88</c:v>
                </c:pt>
                <c:pt idx="474">
                  <c:v>88</c:v>
                </c:pt>
                <c:pt idx="475">
                  <c:v>88</c:v>
                </c:pt>
                <c:pt idx="476">
                  <c:v>88</c:v>
                </c:pt>
                <c:pt idx="477">
                  <c:v>88</c:v>
                </c:pt>
                <c:pt idx="478">
                  <c:v>88</c:v>
                </c:pt>
                <c:pt idx="479">
                  <c:v>88</c:v>
                </c:pt>
                <c:pt idx="480">
                  <c:v>88</c:v>
                </c:pt>
                <c:pt idx="481">
                  <c:v>88</c:v>
                </c:pt>
                <c:pt idx="482">
                  <c:v>88</c:v>
                </c:pt>
                <c:pt idx="483">
                  <c:v>88</c:v>
                </c:pt>
                <c:pt idx="484">
                  <c:v>88</c:v>
                </c:pt>
                <c:pt idx="485">
                  <c:v>87</c:v>
                </c:pt>
                <c:pt idx="486">
                  <c:v>87</c:v>
                </c:pt>
                <c:pt idx="487">
                  <c:v>87</c:v>
                </c:pt>
                <c:pt idx="488">
                  <c:v>87</c:v>
                </c:pt>
                <c:pt idx="489">
                  <c:v>87</c:v>
                </c:pt>
                <c:pt idx="490">
                  <c:v>87</c:v>
                </c:pt>
                <c:pt idx="491">
                  <c:v>87</c:v>
                </c:pt>
                <c:pt idx="492">
                  <c:v>87</c:v>
                </c:pt>
                <c:pt idx="493">
                  <c:v>87</c:v>
                </c:pt>
                <c:pt idx="494">
                  <c:v>87</c:v>
                </c:pt>
                <c:pt idx="495">
                  <c:v>87</c:v>
                </c:pt>
                <c:pt idx="496">
                  <c:v>87</c:v>
                </c:pt>
                <c:pt idx="497">
                  <c:v>87</c:v>
                </c:pt>
                <c:pt idx="498">
                  <c:v>87</c:v>
                </c:pt>
                <c:pt idx="499">
                  <c:v>87</c:v>
                </c:pt>
                <c:pt idx="500">
                  <c:v>87</c:v>
                </c:pt>
                <c:pt idx="501">
                  <c:v>87</c:v>
                </c:pt>
                <c:pt idx="502">
                  <c:v>87</c:v>
                </c:pt>
                <c:pt idx="503">
                  <c:v>87</c:v>
                </c:pt>
                <c:pt idx="504">
                  <c:v>88</c:v>
                </c:pt>
                <c:pt idx="505">
                  <c:v>88</c:v>
                </c:pt>
                <c:pt idx="506">
                  <c:v>88</c:v>
                </c:pt>
                <c:pt idx="507">
                  <c:v>87</c:v>
                </c:pt>
                <c:pt idx="508">
                  <c:v>87</c:v>
                </c:pt>
                <c:pt idx="509">
                  <c:v>87</c:v>
                </c:pt>
                <c:pt idx="510">
                  <c:v>87</c:v>
                </c:pt>
                <c:pt idx="511">
                  <c:v>87</c:v>
                </c:pt>
                <c:pt idx="512">
                  <c:v>87</c:v>
                </c:pt>
                <c:pt idx="513">
                  <c:v>87</c:v>
                </c:pt>
                <c:pt idx="514">
                  <c:v>87</c:v>
                </c:pt>
                <c:pt idx="515">
                  <c:v>88</c:v>
                </c:pt>
                <c:pt idx="516">
                  <c:v>88</c:v>
                </c:pt>
                <c:pt idx="517">
                  <c:v>88</c:v>
                </c:pt>
                <c:pt idx="518">
                  <c:v>88</c:v>
                </c:pt>
                <c:pt idx="519">
                  <c:v>88</c:v>
                </c:pt>
                <c:pt idx="520">
                  <c:v>88</c:v>
                </c:pt>
                <c:pt idx="521">
                  <c:v>88</c:v>
                </c:pt>
                <c:pt idx="522">
                  <c:v>88</c:v>
                </c:pt>
                <c:pt idx="523">
                  <c:v>88</c:v>
                </c:pt>
                <c:pt idx="524">
                  <c:v>88</c:v>
                </c:pt>
                <c:pt idx="525">
                  <c:v>88</c:v>
                </c:pt>
                <c:pt idx="526">
                  <c:v>88</c:v>
                </c:pt>
                <c:pt idx="527">
                  <c:v>87</c:v>
                </c:pt>
                <c:pt idx="528">
                  <c:v>87</c:v>
                </c:pt>
                <c:pt idx="529">
                  <c:v>87</c:v>
                </c:pt>
                <c:pt idx="530">
                  <c:v>87</c:v>
                </c:pt>
                <c:pt idx="531">
                  <c:v>87</c:v>
                </c:pt>
                <c:pt idx="532">
                  <c:v>87</c:v>
                </c:pt>
                <c:pt idx="533">
                  <c:v>86</c:v>
                </c:pt>
                <c:pt idx="534">
                  <c:v>86</c:v>
                </c:pt>
                <c:pt idx="535">
                  <c:v>86</c:v>
                </c:pt>
                <c:pt idx="536">
                  <c:v>86</c:v>
                </c:pt>
                <c:pt idx="537">
                  <c:v>86</c:v>
                </c:pt>
                <c:pt idx="538">
                  <c:v>85</c:v>
                </c:pt>
                <c:pt idx="539">
                  <c:v>85</c:v>
                </c:pt>
                <c:pt idx="540">
                  <c:v>85</c:v>
                </c:pt>
                <c:pt idx="541">
                  <c:v>85</c:v>
                </c:pt>
                <c:pt idx="542">
                  <c:v>85</c:v>
                </c:pt>
                <c:pt idx="543">
                  <c:v>85</c:v>
                </c:pt>
                <c:pt idx="544">
                  <c:v>85</c:v>
                </c:pt>
                <c:pt idx="545">
                  <c:v>85</c:v>
                </c:pt>
                <c:pt idx="546">
                  <c:v>85</c:v>
                </c:pt>
                <c:pt idx="547">
                  <c:v>85</c:v>
                </c:pt>
                <c:pt idx="548">
                  <c:v>85</c:v>
                </c:pt>
                <c:pt idx="549">
                  <c:v>85</c:v>
                </c:pt>
                <c:pt idx="550">
                  <c:v>85</c:v>
                </c:pt>
                <c:pt idx="551">
                  <c:v>85</c:v>
                </c:pt>
                <c:pt idx="552">
                  <c:v>85</c:v>
                </c:pt>
                <c:pt idx="553">
                  <c:v>85</c:v>
                </c:pt>
                <c:pt idx="554">
                  <c:v>86</c:v>
                </c:pt>
                <c:pt idx="555">
                  <c:v>86</c:v>
                </c:pt>
                <c:pt idx="556">
                  <c:v>86</c:v>
                </c:pt>
                <c:pt idx="557">
                  <c:v>86</c:v>
                </c:pt>
                <c:pt idx="558">
                  <c:v>86</c:v>
                </c:pt>
                <c:pt idx="559">
                  <c:v>86</c:v>
                </c:pt>
                <c:pt idx="560">
                  <c:v>86</c:v>
                </c:pt>
                <c:pt idx="561">
                  <c:v>86</c:v>
                </c:pt>
                <c:pt idx="562">
                  <c:v>86</c:v>
                </c:pt>
                <c:pt idx="563">
                  <c:v>86</c:v>
                </c:pt>
                <c:pt idx="564">
                  <c:v>86</c:v>
                </c:pt>
                <c:pt idx="565">
                  <c:v>86</c:v>
                </c:pt>
                <c:pt idx="566">
                  <c:v>86</c:v>
                </c:pt>
                <c:pt idx="567">
                  <c:v>86</c:v>
                </c:pt>
                <c:pt idx="568">
                  <c:v>86</c:v>
                </c:pt>
                <c:pt idx="569">
                  <c:v>85</c:v>
                </c:pt>
                <c:pt idx="570">
                  <c:v>85</c:v>
                </c:pt>
                <c:pt idx="571">
                  <c:v>85</c:v>
                </c:pt>
                <c:pt idx="572">
                  <c:v>85</c:v>
                </c:pt>
                <c:pt idx="573">
                  <c:v>85</c:v>
                </c:pt>
                <c:pt idx="574">
                  <c:v>85</c:v>
                </c:pt>
                <c:pt idx="575">
                  <c:v>85</c:v>
                </c:pt>
                <c:pt idx="576">
                  <c:v>85</c:v>
                </c:pt>
                <c:pt idx="577">
                  <c:v>85</c:v>
                </c:pt>
                <c:pt idx="578">
                  <c:v>85</c:v>
                </c:pt>
                <c:pt idx="579">
                  <c:v>85</c:v>
                </c:pt>
                <c:pt idx="580">
                  <c:v>85</c:v>
                </c:pt>
                <c:pt idx="581">
                  <c:v>85</c:v>
                </c:pt>
                <c:pt idx="582">
                  <c:v>84</c:v>
                </c:pt>
                <c:pt idx="583">
                  <c:v>84</c:v>
                </c:pt>
                <c:pt idx="584">
                  <c:v>84</c:v>
                </c:pt>
                <c:pt idx="585">
                  <c:v>84</c:v>
                </c:pt>
                <c:pt idx="586">
                  <c:v>84</c:v>
                </c:pt>
                <c:pt idx="587">
                  <c:v>84</c:v>
                </c:pt>
                <c:pt idx="588">
                  <c:v>84</c:v>
                </c:pt>
                <c:pt idx="589">
                  <c:v>84</c:v>
                </c:pt>
                <c:pt idx="590">
                  <c:v>85</c:v>
                </c:pt>
                <c:pt idx="591">
                  <c:v>85</c:v>
                </c:pt>
                <c:pt idx="592">
                  <c:v>85</c:v>
                </c:pt>
                <c:pt idx="593">
                  <c:v>85</c:v>
                </c:pt>
                <c:pt idx="594">
                  <c:v>85</c:v>
                </c:pt>
                <c:pt idx="595">
                  <c:v>85</c:v>
                </c:pt>
                <c:pt idx="596">
                  <c:v>84</c:v>
                </c:pt>
                <c:pt idx="597">
                  <c:v>85</c:v>
                </c:pt>
                <c:pt idx="598">
                  <c:v>85</c:v>
                </c:pt>
                <c:pt idx="599">
                  <c:v>85</c:v>
                </c:pt>
                <c:pt idx="600">
                  <c:v>85</c:v>
                </c:pt>
                <c:pt idx="601">
                  <c:v>85</c:v>
                </c:pt>
                <c:pt idx="602">
                  <c:v>85</c:v>
                </c:pt>
                <c:pt idx="603">
                  <c:v>85</c:v>
                </c:pt>
                <c:pt idx="604">
                  <c:v>85</c:v>
                </c:pt>
                <c:pt idx="605">
                  <c:v>85</c:v>
                </c:pt>
                <c:pt idx="606">
                  <c:v>85</c:v>
                </c:pt>
                <c:pt idx="607">
                  <c:v>85</c:v>
                </c:pt>
                <c:pt idx="608">
                  <c:v>85</c:v>
                </c:pt>
                <c:pt idx="609">
                  <c:v>85</c:v>
                </c:pt>
                <c:pt idx="610">
                  <c:v>85</c:v>
                </c:pt>
                <c:pt idx="611">
                  <c:v>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8.1</c:v>
                </c:pt>
                <c:pt idx="1">
                  <c:v>8.1</c:v>
                </c:pt>
                <c:pt idx="2">
                  <c:v>8.1</c:v>
                </c:pt>
                <c:pt idx="3">
                  <c:v>8.1</c:v>
                </c:pt>
                <c:pt idx="4">
                  <c:v>8.1</c:v>
                </c:pt>
                <c:pt idx="5">
                  <c:v>8.1</c:v>
                </c:pt>
                <c:pt idx="6">
                  <c:v>8.1</c:v>
                </c:pt>
                <c:pt idx="7">
                  <c:v>8.1</c:v>
                </c:pt>
                <c:pt idx="8">
                  <c:v>8.1</c:v>
                </c:pt>
                <c:pt idx="9">
                  <c:v>8.1</c:v>
                </c:pt>
                <c:pt idx="10">
                  <c:v>8.1</c:v>
                </c:pt>
                <c:pt idx="11">
                  <c:v>8.1</c:v>
                </c:pt>
                <c:pt idx="12">
                  <c:v>8.1</c:v>
                </c:pt>
                <c:pt idx="13">
                  <c:v>8.1</c:v>
                </c:pt>
                <c:pt idx="14">
                  <c:v>8.1</c:v>
                </c:pt>
                <c:pt idx="15">
                  <c:v>8.1</c:v>
                </c:pt>
                <c:pt idx="16">
                  <c:v>8.1</c:v>
                </c:pt>
                <c:pt idx="17">
                  <c:v>8.1</c:v>
                </c:pt>
                <c:pt idx="18">
                  <c:v>8.1</c:v>
                </c:pt>
                <c:pt idx="19">
                  <c:v>8.1</c:v>
                </c:pt>
                <c:pt idx="20">
                  <c:v>8.1</c:v>
                </c:pt>
                <c:pt idx="21">
                  <c:v>8.1</c:v>
                </c:pt>
                <c:pt idx="22">
                  <c:v>8.1</c:v>
                </c:pt>
                <c:pt idx="23">
                  <c:v>8.1</c:v>
                </c:pt>
                <c:pt idx="24">
                  <c:v>8.1</c:v>
                </c:pt>
                <c:pt idx="25">
                  <c:v>8.1</c:v>
                </c:pt>
                <c:pt idx="26">
                  <c:v>8.1</c:v>
                </c:pt>
                <c:pt idx="27">
                  <c:v>8.1</c:v>
                </c:pt>
                <c:pt idx="28">
                  <c:v>8.1</c:v>
                </c:pt>
                <c:pt idx="29">
                  <c:v>8.1</c:v>
                </c:pt>
                <c:pt idx="30">
                  <c:v>8.1</c:v>
                </c:pt>
                <c:pt idx="31">
                  <c:v>8.1</c:v>
                </c:pt>
                <c:pt idx="32">
                  <c:v>8.1</c:v>
                </c:pt>
                <c:pt idx="33">
                  <c:v>8.1</c:v>
                </c:pt>
                <c:pt idx="34">
                  <c:v>8.1</c:v>
                </c:pt>
                <c:pt idx="35">
                  <c:v>8.1</c:v>
                </c:pt>
                <c:pt idx="36">
                  <c:v>8.1</c:v>
                </c:pt>
                <c:pt idx="37">
                  <c:v>8.1</c:v>
                </c:pt>
                <c:pt idx="38">
                  <c:v>8.1999999999999993</c:v>
                </c:pt>
                <c:pt idx="39">
                  <c:v>8.1999999999999993</c:v>
                </c:pt>
                <c:pt idx="40">
                  <c:v>8.1</c:v>
                </c:pt>
                <c:pt idx="41">
                  <c:v>8.1</c:v>
                </c:pt>
                <c:pt idx="42">
                  <c:v>8.1999999999999993</c:v>
                </c:pt>
                <c:pt idx="43">
                  <c:v>8.1999999999999993</c:v>
                </c:pt>
                <c:pt idx="44">
                  <c:v>8.1999999999999993</c:v>
                </c:pt>
                <c:pt idx="45">
                  <c:v>8.1999999999999993</c:v>
                </c:pt>
                <c:pt idx="46">
                  <c:v>8.1999999999999993</c:v>
                </c:pt>
                <c:pt idx="47">
                  <c:v>8.1999999999999993</c:v>
                </c:pt>
                <c:pt idx="48">
                  <c:v>8.1999999999999993</c:v>
                </c:pt>
                <c:pt idx="49">
                  <c:v>8.1999999999999993</c:v>
                </c:pt>
                <c:pt idx="50">
                  <c:v>8.1999999999999993</c:v>
                </c:pt>
                <c:pt idx="51">
                  <c:v>8.1999999999999993</c:v>
                </c:pt>
                <c:pt idx="52">
                  <c:v>8.1999999999999993</c:v>
                </c:pt>
                <c:pt idx="53">
                  <c:v>8.1999999999999993</c:v>
                </c:pt>
                <c:pt idx="54">
                  <c:v>8.1999999999999993</c:v>
                </c:pt>
                <c:pt idx="55">
                  <c:v>8.1999999999999993</c:v>
                </c:pt>
                <c:pt idx="56">
                  <c:v>8.1999999999999993</c:v>
                </c:pt>
                <c:pt idx="57">
                  <c:v>8.1999999999999993</c:v>
                </c:pt>
                <c:pt idx="58">
                  <c:v>8.1999999999999993</c:v>
                </c:pt>
                <c:pt idx="59">
                  <c:v>8.1999999999999993</c:v>
                </c:pt>
                <c:pt idx="60">
                  <c:v>8.1999999999999993</c:v>
                </c:pt>
                <c:pt idx="61">
                  <c:v>8.1999999999999993</c:v>
                </c:pt>
                <c:pt idx="62">
                  <c:v>8.1999999999999993</c:v>
                </c:pt>
                <c:pt idx="63">
                  <c:v>8.1999999999999993</c:v>
                </c:pt>
                <c:pt idx="64">
                  <c:v>8.1999999999999993</c:v>
                </c:pt>
                <c:pt idx="65">
                  <c:v>8.1999999999999993</c:v>
                </c:pt>
                <c:pt idx="66">
                  <c:v>8.1999999999999993</c:v>
                </c:pt>
                <c:pt idx="67">
                  <c:v>8.1999999999999993</c:v>
                </c:pt>
                <c:pt idx="68">
                  <c:v>8.1999999999999993</c:v>
                </c:pt>
                <c:pt idx="69">
                  <c:v>8.1999999999999993</c:v>
                </c:pt>
                <c:pt idx="70">
                  <c:v>8.1999999999999993</c:v>
                </c:pt>
                <c:pt idx="71">
                  <c:v>8.1999999999999993</c:v>
                </c:pt>
                <c:pt idx="72">
                  <c:v>8.1999999999999993</c:v>
                </c:pt>
                <c:pt idx="73">
                  <c:v>8.1999999999999993</c:v>
                </c:pt>
                <c:pt idx="74">
                  <c:v>8.1999999999999993</c:v>
                </c:pt>
                <c:pt idx="75">
                  <c:v>8.1999999999999993</c:v>
                </c:pt>
                <c:pt idx="76">
                  <c:v>8.1999999999999993</c:v>
                </c:pt>
                <c:pt idx="77">
                  <c:v>8.1999999999999993</c:v>
                </c:pt>
                <c:pt idx="78">
                  <c:v>8.1999999999999993</c:v>
                </c:pt>
                <c:pt idx="79">
                  <c:v>8.1999999999999993</c:v>
                </c:pt>
                <c:pt idx="80">
                  <c:v>8.1999999999999993</c:v>
                </c:pt>
                <c:pt idx="81">
                  <c:v>8.1999999999999993</c:v>
                </c:pt>
                <c:pt idx="82">
                  <c:v>8.1999999999999993</c:v>
                </c:pt>
                <c:pt idx="83">
                  <c:v>8.1999999999999993</c:v>
                </c:pt>
                <c:pt idx="84">
                  <c:v>8.1999999999999993</c:v>
                </c:pt>
                <c:pt idx="85">
                  <c:v>8.1999999999999993</c:v>
                </c:pt>
                <c:pt idx="86">
                  <c:v>8.1999999999999993</c:v>
                </c:pt>
                <c:pt idx="87">
                  <c:v>8.1999999999999993</c:v>
                </c:pt>
                <c:pt idx="88">
                  <c:v>8.1999999999999993</c:v>
                </c:pt>
                <c:pt idx="89">
                  <c:v>8.1</c:v>
                </c:pt>
                <c:pt idx="90">
                  <c:v>8.1</c:v>
                </c:pt>
                <c:pt idx="91">
                  <c:v>8.1</c:v>
                </c:pt>
                <c:pt idx="92">
                  <c:v>8.1</c:v>
                </c:pt>
                <c:pt idx="93">
                  <c:v>8.1</c:v>
                </c:pt>
                <c:pt idx="94">
                  <c:v>8.1</c:v>
                </c:pt>
                <c:pt idx="95">
                  <c:v>8.1</c:v>
                </c:pt>
                <c:pt idx="96">
                  <c:v>8.1</c:v>
                </c:pt>
                <c:pt idx="97">
                  <c:v>8.1</c:v>
                </c:pt>
                <c:pt idx="98">
                  <c:v>8.1</c:v>
                </c:pt>
                <c:pt idx="99">
                  <c:v>8.1</c:v>
                </c:pt>
                <c:pt idx="100">
                  <c:v>8.1</c:v>
                </c:pt>
                <c:pt idx="101">
                  <c:v>8.1</c:v>
                </c:pt>
                <c:pt idx="102">
                  <c:v>8.1</c:v>
                </c:pt>
                <c:pt idx="103">
                  <c:v>8.1</c:v>
                </c:pt>
                <c:pt idx="104">
                  <c:v>8.1</c:v>
                </c:pt>
                <c:pt idx="105">
                  <c:v>8.1</c:v>
                </c:pt>
                <c:pt idx="106">
                  <c:v>8.1</c:v>
                </c:pt>
                <c:pt idx="107">
                  <c:v>8.1</c:v>
                </c:pt>
                <c:pt idx="108">
                  <c:v>8.1</c:v>
                </c:pt>
                <c:pt idx="109">
                  <c:v>8.1</c:v>
                </c:pt>
                <c:pt idx="110">
                  <c:v>8.1</c:v>
                </c:pt>
                <c:pt idx="111">
                  <c:v>8.1</c:v>
                </c:pt>
                <c:pt idx="112">
                  <c:v>8.1</c:v>
                </c:pt>
                <c:pt idx="113">
                  <c:v>8.1</c:v>
                </c:pt>
                <c:pt idx="114">
                  <c:v>8</c:v>
                </c:pt>
                <c:pt idx="115">
                  <c:v>8</c:v>
                </c:pt>
                <c:pt idx="116">
                  <c:v>8</c:v>
                </c:pt>
                <c:pt idx="117">
                  <c:v>8.1</c:v>
                </c:pt>
                <c:pt idx="118">
                  <c:v>8.1</c:v>
                </c:pt>
                <c:pt idx="119">
                  <c:v>8.1</c:v>
                </c:pt>
                <c:pt idx="120">
                  <c:v>8.1</c:v>
                </c:pt>
                <c:pt idx="121">
                  <c:v>8.1</c:v>
                </c:pt>
                <c:pt idx="122">
                  <c:v>8.1</c:v>
                </c:pt>
                <c:pt idx="123">
                  <c:v>8.1</c:v>
                </c:pt>
                <c:pt idx="124">
                  <c:v>8.1</c:v>
                </c:pt>
                <c:pt idx="125">
                  <c:v>8.1</c:v>
                </c:pt>
                <c:pt idx="126">
                  <c:v>8.1</c:v>
                </c:pt>
                <c:pt idx="127">
                  <c:v>8.1</c:v>
                </c:pt>
                <c:pt idx="128">
                  <c:v>8.1</c:v>
                </c:pt>
                <c:pt idx="129">
                  <c:v>8</c:v>
                </c:pt>
                <c:pt idx="130">
                  <c:v>8</c:v>
                </c:pt>
                <c:pt idx="131">
                  <c:v>8</c:v>
                </c:pt>
                <c:pt idx="132">
                  <c:v>8</c:v>
                </c:pt>
                <c:pt idx="133">
                  <c:v>8</c:v>
                </c:pt>
                <c:pt idx="134">
                  <c:v>8</c:v>
                </c:pt>
                <c:pt idx="135">
                  <c:v>8</c:v>
                </c:pt>
                <c:pt idx="136">
                  <c:v>8</c:v>
                </c:pt>
                <c:pt idx="137">
                  <c:v>8</c:v>
                </c:pt>
                <c:pt idx="138">
                  <c:v>8</c:v>
                </c:pt>
                <c:pt idx="139">
                  <c:v>8</c:v>
                </c:pt>
                <c:pt idx="140">
                  <c:v>8</c:v>
                </c:pt>
                <c:pt idx="141">
                  <c:v>8</c:v>
                </c:pt>
                <c:pt idx="142">
                  <c:v>8</c:v>
                </c:pt>
                <c:pt idx="143">
                  <c:v>8</c:v>
                </c:pt>
                <c:pt idx="144">
                  <c:v>8</c:v>
                </c:pt>
                <c:pt idx="145">
                  <c:v>8</c:v>
                </c:pt>
                <c:pt idx="146">
                  <c:v>8</c:v>
                </c:pt>
                <c:pt idx="147">
                  <c:v>7.9</c:v>
                </c:pt>
                <c:pt idx="148">
                  <c:v>7.9</c:v>
                </c:pt>
                <c:pt idx="149">
                  <c:v>7.9</c:v>
                </c:pt>
                <c:pt idx="150">
                  <c:v>7.9</c:v>
                </c:pt>
                <c:pt idx="151">
                  <c:v>7.9</c:v>
                </c:pt>
                <c:pt idx="152">
                  <c:v>7.9</c:v>
                </c:pt>
                <c:pt idx="153">
                  <c:v>7.9</c:v>
                </c:pt>
                <c:pt idx="154">
                  <c:v>7.9</c:v>
                </c:pt>
                <c:pt idx="155">
                  <c:v>7.9</c:v>
                </c:pt>
                <c:pt idx="156">
                  <c:v>7.9</c:v>
                </c:pt>
                <c:pt idx="157">
                  <c:v>7.9</c:v>
                </c:pt>
                <c:pt idx="158">
                  <c:v>7.9</c:v>
                </c:pt>
                <c:pt idx="159">
                  <c:v>7.8</c:v>
                </c:pt>
                <c:pt idx="160">
                  <c:v>7.8</c:v>
                </c:pt>
                <c:pt idx="161">
                  <c:v>7.8</c:v>
                </c:pt>
                <c:pt idx="162">
                  <c:v>7.8</c:v>
                </c:pt>
                <c:pt idx="163">
                  <c:v>7.8</c:v>
                </c:pt>
                <c:pt idx="164">
                  <c:v>7.8</c:v>
                </c:pt>
                <c:pt idx="165">
                  <c:v>7.8</c:v>
                </c:pt>
                <c:pt idx="166">
                  <c:v>7.8</c:v>
                </c:pt>
                <c:pt idx="167">
                  <c:v>7.8</c:v>
                </c:pt>
                <c:pt idx="168">
                  <c:v>7.8</c:v>
                </c:pt>
                <c:pt idx="169">
                  <c:v>7.8</c:v>
                </c:pt>
                <c:pt idx="170">
                  <c:v>7.8</c:v>
                </c:pt>
                <c:pt idx="171">
                  <c:v>7.8</c:v>
                </c:pt>
                <c:pt idx="172">
                  <c:v>7.8</c:v>
                </c:pt>
                <c:pt idx="173">
                  <c:v>7.7</c:v>
                </c:pt>
                <c:pt idx="174">
                  <c:v>7.7</c:v>
                </c:pt>
                <c:pt idx="175">
                  <c:v>7.7</c:v>
                </c:pt>
                <c:pt idx="176">
                  <c:v>7.7</c:v>
                </c:pt>
                <c:pt idx="177">
                  <c:v>7.7</c:v>
                </c:pt>
                <c:pt idx="178">
                  <c:v>7.7</c:v>
                </c:pt>
                <c:pt idx="179">
                  <c:v>7.7</c:v>
                </c:pt>
                <c:pt idx="180">
                  <c:v>7.7</c:v>
                </c:pt>
                <c:pt idx="181">
                  <c:v>7.7</c:v>
                </c:pt>
                <c:pt idx="182">
                  <c:v>7.7</c:v>
                </c:pt>
                <c:pt idx="183">
                  <c:v>7.7</c:v>
                </c:pt>
                <c:pt idx="184">
                  <c:v>7.7</c:v>
                </c:pt>
                <c:pt idx="185">
                  <c:v>7.7</c:v>
                </c:pt>
                <c:pt idx="186">
                  <c:v>7.7</c:v>
                </c:pt>
                <c:pt idx="187">
                  <c:v>7.7</c:v>
                </c:pt>
                <c:pt idx="188">
                  <c:v>7.7</c:v>
                </c:pt>
                <c:pt idx="189">
                  <c:v>7.7</c:v>
                </c:pt>
                <c:pt idx="190">
                  <c:v>7.7</c:v>
                </c:pt>
                <c:pt idx="191">
                  <c:v>7.7</c:v>
                </c:pt>
                <c:pt idx="192">
                  <c:v>7.7</c:v>
                </c:pt>
                <c:pt idx="193">
                  <c:v>7.7</c:v>
                </c:pt>
                <c:pt idx="194">
                  <c:v>7.7</c:v>
                </c:pt>
                <c:pt idx="195">
                  <c:v>7.7</c:v>
                </c:pt>
                <c:pt idx="196">
                  <c:v>7.7</c:v>
                </c:pt>
                <c:pt idx="197">
                  <c:v>7.7</c:v>
                </c:pt>
                <c:pt idx="198">
                  <c:v>7.7</c:v>
                </c:pt>
                <c:pt idx="199">
                  <c:v>7.7</c:v>
                </c:pt>
                <c:pt idx="200">
                  <c:v>7.7</c:v>
                </c:pt>
                <c:pt idx="201">
                  <c:v>7.7</c:v>
                </c:pt>
                <c:pt idx="202">
                  <c:v>7.7</c:v>
                </c:pt>
                <c:pt idx="203">
                  <c:v>7.7</c:v>
                </c:pt>
                <c:pt idx="204">
                  <c:v>7.7</c:v>
                </c:pt>
                <c:pt idx="205">
                  <c:v>7.7</c:v>
                </c:pt>
                <c:pt idx="206">
                  <c:v>7.7</c:v>
                </c:pt>
                <c:pt idx="207">
                  <c:v>7.7</c:v>
                </c:pt>
                <c:pt idx="208">
                  <c:v>7.7</c:v>
                </c:pt>
                <c:pt idx="209">
                  <c:v>7.7</c:v>
                </c:pt>
                <c:pt idx="210">
                  <c:v>7.7</c:v>
                </c:pt>
                <c:pt idx="211">
                  <c:v>7.7</c:v>
                </c:pt>
                <c:pt idx="212">
                  <c:v>7.7</c:v>
                </c:pt>
                <c:pt idx="213">
                  <c:v>7.6</c:v>
                </c:pt>
                <c:pt idx="214">
                  <c:v>7.6</c:v>
                </c:pt>
                <c:pt idx="215">
                  <c:v>7.6</c:v>
                </c:pt>
                <c:pt idx="216">
                  <c:v>7.6</c:v>
                </c:pt>
                <c:pt idx="217">
                  <c:v>7.6</c:v>
                </c:pt>
                <c:pt idx="218">
                  <c:v>7.6</c:v>
                </c:pt>
                <c:pt idx="219">
                  <c:v>7.6</c:v>
                </c:pt>
                <c:pt idx="220">
                  <c:v>7.6</c:v>
                </c:pt>
                <c:pt idx="221">
                  <c:v>7.6</c:v>
                </c:pt>
                <c:pt idx="222">
                  <c:v>7.6</c:v>
                </c:pt>
                <c:pt idx="223">
                  <c:v>7.6</c:v>
                </c:pt>
                <c:pt idx="224">
                  <c:v>7.6</c:v>
                </c:pt>
                <c:pt idx="225">
                  <c:v>7.5</c:v>
                </c:pt>
                <c:pt idx="226">
                  <c:v>7.5</c:v>
                </c:pt>
                <c:pt idx="227">
                  <c:v>7.5</c:v>
                </c:pt>
                <c:pt idx="228">
                  <c:v>7.5</c:v>
                </c:pt>
                <c:pt idx="229">
                  <c:v>7.5</c:v>
                </c:pt>
                <c:pt idx="230">
                  <c:v>7.4</c:v>
                </c:pt>
                <c:pt idx="231">
                  <c:v>7.4</c:v>
                </c:pt>
                <c:pt idx="232">
                  <c:v>7.4</c:v>
                </c:pt>
                <c:pt idx="233">
                  <c:v>7.4</c:v>
                </c:pt>
                <c:pt idx="234">
                  <c:v>7.4</c:v>
                </c:pt>
                <c:pt idx="235">
                  <c:v>7.4</c:v>
                </c:pt>
                <c:pt idx="236">
                  <c:v>7.4</c:v>
                </c:pt>
                <c:pt idx="237">
                  <c:v>7.4</c:v>
                </c:pt>
                <c:pt idx="238">
                  <c:v>7.4</c:v>
                </c:pt>
                <c:pt idx="239">
                  <c:v>7.4</c:v>
                </c:pt>
                <c:pt idx="240">
                  <c:v>7.4</c:v>
                </c:pt>
                <c:pt idx="241">
                  <c:v>7.4</c:v>
                </c:pt>
                <c:pt idx="242">
                  <c:v>7.4</c:v>
                </c:pt>
                <c:pt idx="243">
                  <c:v>7.4</c:v>
                </c:pt>
                <c:pt idx="244">
                  <c:v>7.4</c:v>
                </c:pt>
                <c:pt idx="245">
                  <c:v>7.4</c:v>
                </c:pt>
                <c:pt idx="246">
                  <c:v>7.4</c:v>
                </c:pt>
                <c:pt idx="247">
                  <c:v>7.3</c:v>
                </c:pt>
                <c:pt idx="248">
                  <c:v>7.3</c:v>
                </c:pt>
                <c:pt idx="249">
                  <c:v>7.3</c:v>
                </c:pt>
                <c:pt idx="250">
                  <c:v>7.3</c:v>
                </c:pt>
                <c:pt idx="251">
                  <c:v>7.3</c:v>
                </c:pt>
                <c:pt idx="252">
                  <c:v>7.3</c:v>
                </c:pt>
                <c:pt idx="253">
                  <c:v>7.3</c:v>
                </c:pt>
                <c:pt idx="254">
                  <c:v>7.3</c:v>
                </c:pt>
                <c:pt idx="255">
                  <c:v>7.3</c:v>
                </c:pt>
                <c:pt idx="256">
                  <c:v>7.3</c:v>
                </c:pt>
                <c:pt idx="257">
                  <c:v>7.3</c:v>
                </c:pt>
                <c:pt idx="258">
                  <c:v>7.3</c:v>
                </c:pt>
                <c:pt idx="259">
                  <c:v>7.3</c:v>
                </c:pt>
                <c:pt idx="260">
                  <c:v>7.3</c:v>
                </c:pt>
                <c:pt idx="261">
                  <c:v>7.3</c:v>
                </c:pt>
                <c:pt idx="262">
                  <c:v>7.3</c:v>
                </c:pt>
                <c:pt idx="263">
                  <c:v>7.3</c:v>
                </c:pt>
                <c:pt idx="264">
                  <c:v>7.3</c:v>
                </c:pt>
                <c:pt idx="265">
                  <c:v>7.2</c:v>
                </c:pt>
                <c:pt idx="266">
                  <c:v>7.2</c:v>
                </c:pt>
                <c:pt idx="267">
                  <c:v>7.2</c:v>
                </c:pt>
                <c:pt idx="268">
                  <c:v>7.2</c:v>
                </c:pt>
                <c:pt idx="269">
                  <c:v>7.2</c:v>
                </c:pt>
                <c:pt idx="270">
                  <c:v>7.2</c:v>
                </c:pt>
                <c:pt idx="271">
                  <c:v>7.2</c:v>
                </c:pt>
                <c:pt idx="272">
                  <c:v>7.2</c:v>
                </c:pt>
                <c:pt idx="273">
                  <c:v>7.1</c:v>
                </c:pt>
                <c:pt idx="274">
                  <c:v>7.1</c:v>
                </c:pt>
                <c:pt idx="275">
                  <c:v>7.1</c:v>
                </c:pt>
                <c:pt idx="276">
                  <c:v>7.1</c:v>
                </c:pt>
                <c:pt idx="277">
                  <c:v>7</c:v>
                </c:pt>
                <c:pt idx="278">
                  <c:v>7</c:v>
                </c:pt>
                <c:pt idx="279">
                  <c:v>7</c:v>
                </c:pt>
                <c:pt idx="280">
                  <c:v>6.9</c:v>
                </c:pt>
                <c:pt idx="281">
                  <c:v>6.9</c:v>
                </c:pt>
                <c:pt idx="282">
                  <c:v>6.9</c:v>
                </c:pt>
                <c:pt idx="283">
                  <c:v>6.9</c:v>
                </c:pt>
                <c:pt idx="284">
                  <c:v>6.8</c:v>
                </c:pt>
                <c:pt idx="285">
                  <c:v>6.8</c:v>
                </c:pt>
                <c:pt idx="286">
                  <c:v>6.8</c:v>
                </c:pt>
                <c:pt idx="287">
                  <c:v>6.8</c:v>
                </c:pt>
                <c:pt idx="288">
                  <c:v>6.8</c:v>
                </c:pt>
                <c:pt idx="289">
                  <c:v>6.8</c:v>
                </c:pt>
                <c:pt idx="290">
                  <c:v>6.8</c:v>
                </c:pt>
                <c:pt idx="291">
                  <c:v>6.7</c:v>
                </c:pt>
                <c:pt idx="292">
                  <c:v>6.7</c:v>
                </c:pt>
                <c:pt idx="293">
                  <c:v>6.7</c:v>
                </c:pt>
                <c:pt idx="294">
                  <c:v>6.7</c:v>
                </c:pt>
                <c:pt idx="295">
                  <c:v>6.7</c:v>
                </c:pt>
                <c:pt idx="296">
                  <c:v>6.6</c:v>
                </c:pt>
                <c:pt idx="297">
                  <c:v>6.6</c:v>
                </c:pt>
                <c:pt idx="298">
                  <c:v>6.6</c:v>
                </c:pt>
                <c:pt idx="299">
                  <c:v>6.5</c:v>
                </c:pt>
                <c:pt idx="300">
                  <c:v>6.5</c:v>
                </c:pt>
                <c:pt idx="301">
                  <c:v>6.5</c:v>
                </c:pt>
                <c:pt idx="302">
                  <c:v>6.4</c:v>
                </c:pt>
                <c:pt idx="303">
                  <c:v>6.4</c:v>
                </c:pt>
                <c:pt idx="304">
                  <c:v>6.4</c:v>
                </c:pt>
                <c:pt idx="305">
                  <c:v>6.4</c:v>
                </c:pt>
                <c:pt idx="306">
                  <c:v>6.3</c:v>
                </c:pt>
                <c:pt idx="307">
                  <c:v>6.3</c:v>
                </c:pt>
                <c:pt idx="308">
                  <c:v>6.3</c:v>
                </c:pt>
                <c:pt idx="309">
                  <c:v>6.3</c:v>
                </c:pt>
                <c:pt idx="310">
                  <c:v>6.3</c:v>
                </c:pt>
                <c:pt idx="311">
                  <c:v>6.3</c:v>
                </c:pt>
                <c:pt idx="312">
                  <c:v>6.3</c:v>
                </c:pt>
                <c:pt idx="313">
                  <c:v>6.3</c:v>
                </c:pt>
                <c:pt idx="314">
                  <c:v>6.3</c:v>
                </c:pt>
                <c:pt idx="315">
                  <c:v>6.2</c:v>
                </c:pt>
                <c:pt idx="316">
                  <c:v>6.2</c:v>
                </c:pt>
                <c:pt idx="317">
                  <c:v>6.2</c:v>
                </c:pt>
                <c:pt idx="318">
                  <c:v>6.2</c:v>
                </c:pt>
                <c:pt idx="319">
                  <c:v>6.2</c:v>
                </c:pt>
                <c:pt idx="320">
                  <c:v>6.2</c:v>
                </c:pt>
                <c:pt idx="321">
                  <c:v>6.2</c:v>
                </c:pt>
                <c:pt idx="322">
                  <c:v>6.2</c:v>
                </c:pt>
                <c:pt idx="323">
                  <c:v>6.2</c:v>
                </c:pt>
                <c:pt idx="324">
                  <c:v>6.2</c:v>
                </c:pt>
                <c:pt idx="325">
                  <c:v>6.2</c:v>
                </c:pt>
                <c:pt idx="326">
                  <c:v>6.2</c:v>
                </c:pt>
                <c:pt idx="327">
                  <c:v>6.2</c:v>
                </c:pt>
                <c:pt idx="328">
                  <c:v>6.2</c:v>
                </c:pt>
                <c:pt idx="329">
                  <c:v>6.2</c:v>
                </c:pt>
                <c:pt idx="330">
                  <c:v>6.3</c:v>
                </c:pt>
                <c:pt idx="331">
                  <c:v>6.3</c:v>
                </c:pt>
                <c:pt idx="332">
                  <c:v>6.3</c:v>
                </c:pt>
                <c:pt idx="333">
                  <c:v>6.3</c:v>
                </c:pt>
                <c:pt idx="334">
                  <c:v>6.3</c:v>
                </c:pt>
                <c:pt idx="335">
                  <c:v>6.3</c:v>
                </c:pt>
                <c:pt idx="336">
                  <c:v>6.3</c:v>
                </c:pt>
                <c:pt idx="337">
                  <c:v>6.3</c:v>
                </c:pt>
                <c:pt idx="338">
                  <c:v>6.3</c:v>
                </c:pt>
                <c:pt idx="339">
                  <c:v>6.3</c:v>
                </c:pt>
                <c:pt idx="340">
                  <c:v>6.3</c:v>
                </c:pt>
                <c:pt idx="341">
                  <c:v>6.3</c:v>
                </c:pt>
                <c:pt idx="342">
                  <c:v>6.3</c:v>
                </c:pt>
                <c:pt idx="343">
                  <c:v>6.3</c:v>
                </c:pt>
                <c:pt idx="344">
                  <c:v>6.3</c:v>
                </c:pt>
                <c:pt idx="345">
                  <c:v>6.3</c:v>
                </c:pt>
                <c:pt idx="346">
                  <c:v>6.3</c:v>
                </c:pt>
                <c:pt idx="347">
                  <c:v>6.3</c:v>
                </c:pt>
                <c:pt idx="348">
                  <c:v>6.3</c:v>
                </c:pt>
                <c:pt idx="349">
                  <c:v>6.3</c:v>
                </c:pt>
                <c:pt idx="350">
                  <c:v>6.4</c:v>
                </c:pt>
                <c:pt idx="351">
                  <c:v>6.4</c:v>
                </c:pt>
                <c:pt idx="352">
                  <c:v>6.4</c:v>
                </c:pt>
                <c:pt idx="353">
                  <c:v>6.4</c:v>
                </c:pt>
                <c:pt idx="354">
                  <c:v>6.4</c:v>
                </c:pt>
                <c:pt idx="355">
                  <c:v>6.4</c:v>
                </c:pt>
                <c:pt idx="356">
                  <c:v>6.4</c:v>
                </c:pt>
                <c:pt idx="357">
                  <c:v>6.4</c:v>
                </c:pt>
                <c:pt idx="358">
                  <c:v>6.4</c:v>
                </c:pt>
                <c:pt idx="359">
                  <c:v>6.4</c:v>
                </c:pt>
                <c:pt idx="360">
                  <c:v>6.4</c:v>
                </c:pt>
                <c:pt idx="361">
                  <c:v>6.4</c:v>
                </c:pt>
                <c:pt idx="362">
                  <c:v>6.4</c:v>
                </c:pt>
                <c:pt idx="363">
                  <c:v>6.4</c:v>
                </c:pt>
                <c:pt idx="364">
                  <c:v>6.4</c:v>
                </c:pt>
                <c:pt idx="365">
                  <c:v>6.4</c:v>
                </c:pt>
                <c:pt idx="366">
                  <c:v>6.4</c:v>
                </c:pt>
                <c:pt idx="367">
                  <c:v>6.4</c:v>
                </c:pt>
                <c:pt idx="368">
                  <c:v>6.4</c:v>
                </c:pt>
                <c:pt idx="369">
                  <c:v>6.4</c:v>
                </c:pt>
                <c:pt idx="370">
                  <c:v>6.4</c:v>
                </c:pt>
                <c:pt idx="371">
                  <c:v>6.4</c:v>
                </c:pt>
                <c:pt idx="372">
                  <c:v>6.4</c:v>
                </c:pt>
                <c:pt idx="373">
                  <c:v>6.3</c:v>
                </c:pt>
                <c:pt idx="374">
                  <c:v>6.3</c:v>
                </c:pt>
                <c:pt idx="375">
                  <c:v>6.3</c:v>
                </c:pt>
                <c:pt idx="376">
                  <c:v>6.3</c:v>
                </c:pt>
                <c:pt idx="377">
                  <c:v>6.3</c:v>
                </c:pt>
                <c:pt idx="378">
                  <c:v>6.3</c:v>
                </c:pt>
                <c:pt idx="379">
                  <c:v>6.3</c:v>
                </c:pt>
                <c:pt idx="380">
                  <c:v>6.3</c:v>
                </c:pt>
                <c:pt idx="381">
                  <c:v>6.3</c:v>
                </c:pt>
                <c:pt idx="382">
                  <c:v>6.3</c:v>
                </c:pt>
                <c:pt idx="383">
                  <c:v>6.3</c:v>
                </c:pt>
                <c:pt idx="384">
                  <c:v>6.2</c:v>
                </c:pt>
                <c:pt idx="385">
                  <c:v>6.2</c:v>
                </c:pt>
                <c:pt idx="386">
                  <c:v>6.2</c:v>
                </c:pt>
                <c:pt idx="387">
                  <c:v>6.2</c:v>
                </c:pt>
                <c:pt idx="388">
                  <c:v>6.2</c:v>
                </c:pt>
                <c:pt idx="389">
                  <c:v>6.2</c:v>
                </c:pt>
                <c:pt idx="390">
                  <c:v>6.2</c:v>
                </c:pt>
                <c:pt idx="391">
                  <c:v>6.1</c:v>
                </c:pt>
                <c:pt idx="392">
                  <c:v>6.1</c:v>
                </c:pt>
                <c:pt idx="393">
                  <c:v>6.1</c:v>
                </c:pt>
                <c:pt idx="394">
                  <c:v>6.1</c:v>
                </c:pt>
                <c:pt idx="395">
                  <c:v>6.1</c:v>
                </c:pt>
                <c:pt idx="396">
                  <c:v>6.1</c:v>
                </c:pt>
                <c:pt idx="397">
                  <c:v>6.1</c:v>
                </c:pt>
                <c:pt idx="398">
                  <c:v>6.1</c:v>
                </c:pt>
                <c:pt idx="399">
                  <c:v>6.1</c:v>
                </c:pt>
                <c:pt idx="400">
                  <c:v>6.1</c:v>
                </c:pt>
                <c:pt idx="401">
                  <c:v>6.1</c:v>
                </c:pt>
                <c:pt idx="402">
                  <c:v>6.1</c:v>
                </c:pt>
                <c:pt idx="403">
                  <c:v>6.1</c:v>
                </c:pt>
                <c:pt idx="404">
                  <c:v>6.1</c:v>
                </c:pt>
                <c:pt idx="405">
                  <c:v>6.1</c:v>
                </c:pt>
                <c:pt idx="406">
                  <c:v>6.1</c:v>
                </c:pt>
                <c:pt idx="407">
                  <c:v>6.1</c:v>
                </c:pt>
                <c:pt idx="408">
                  <c:v>6.1</c:v>
                </c:pt>
                <c:pt idx="409">
                  <c:v>6.1</c:v>
                </c:pt>
                <c:pt idx="410">
                  <c:v>6.1</c:v>
                </c:pt>
                <c:pt idx="411">
                  <c:v>6.1</c:v>
                </c:pt>
                <c:pt idx="412">
                  <c:v>6.1</c:v>
                </c:pt>
                <c:pt idx="413">
                  <c:v>6.1</c:v>
                </c:pt>
                <c:pt idx="414">
                  <c:v>6.1</c:v>
                </c:pt>
                <c:pt idx="415">
                  <c:v>6.1</c:v>
                </c:pt>
                <c:pt idx="416">
                  <c:v>6.1</c:v>
                </c:pt>
                <c:pt idx="417">
                  <c:v>6</c:v>
                </c:pt>
                <c:pt idx="418">
                  <c:v>6</c:v>
                </c:pt>
                <c:pt idx="419">
                  <c:v>6</c:v>
                </c:pt>
                <c:pt idx="420">
                  <c:v>6</c:v>
                </c:pt>
                <c:pt idx="421">
                  <c:v>6</c:v>
                </c:pt>
                <c:pt idx="422">
                  <c:v>6</c:v>
                </c:pt>
                <c:pt idx="423">
                  <c:v>6</c:v>
                </c:pt>
                <c:pt idx="424">
                  <c:v>6</c:v>
                </c:pt>
                <c:pt idx="425">
                  <c:v>6</c:v>
                </c:pt>
                <c:pt idx="426">
                  <c:v>6</c:v>
                </c:pt>
                <c:pt idx="427">
                  <c:v>6</c:v>
                </c:pt>
                <c:pt idx="428">
                  <c:v>6</c:v>
                </c:pt>
                <c:pt idx="429">
                  <c:v>6</c:v>
                </c:pt>
                <c:pt idx="430">
                  <c:v>6</c:v>
                </c:pt>
                <c:pt idx="431">
                  <c:v>6</c:v>
                </c:pt>
                <c:pt idx="432">
                  <c:v>6</c:v>
                </c:pt>
                <c:pt idx="433">
                  <c:v>6</c:v>
                </c:pt>
                <c:pt idx="434">
                  <c:v>6</c:v>
                </c:pt>
                <c:pt idx="435">
                  <c:v>5.9</c:v>
                </c:pt>
                <c:pt idx="436">
                  <c:v>5.9</c:v>
                </c:pt>
                <c:pt idx="437">
                  <c:v>5.9</c:v>
                </c:pt>
                <c:pt idx="438">
                  <c:v>5.9</c:v>
                </c:pt>
                <c:pt idx="439">
                  <c:v>5.9</c:v>
                </c:pt>
                <c:pt idx="440">
                  <c:v>5.9</c:v>
                </c:pt>
                <c:pt idx="441">
                  <c:v>5.8</c:v>
                </c:pt>
                <c:pt idx="442">
                  <c:v>5.8</c:v>
                </c:pt>
                <c:pt idx="443">
                  <c:v>5.8</c:v>
                </c:pt>
                <c:pt idx="444">
                  <c:v>5.7</c:v>
                </c:pt>
                <c:pt idx="445">
                  <c:v>5.7</c:v>
                </c:pt>
                <c:pt idx="446">
                  <c:v>5.7</c:v>
                </c:pt>
                <c:pt idx="447">
                  <c:v>5.7</c:v>
                </c:pt>
                <c:pt idx="448">
                  <c:v>5.7</c:v>
                </c:pt>
                <c:pt idx="449">
                  <c:v>5.6</c:v>
                </c:pt>
                <c:pt idx="450">
                  <c:v>5.6</c:v>
                </c:pt>
                <c:pt idx="451">
                  <c:v>5.6</c:v>
                </c:pt>
                <c:pt idx="452">
                  <c:v>5.6</c:v>
                </c:pt>
                <c:pt idx="453">
                  <c:v>5.6</c:v>
                </c:pt>
                <c:pt idx="454">
                  <c:v>5.5</c:v>
                </c:pt>
                <c:pt idx="455">
                  <c:v>5.5</c:v>
                </c:pt>
                <c:pt idx="456">
                  <c:v>5.5</c:v>
                </c:pt>
                <c:pt idx="457">
                  <c:v>5.5</c:v>
                </c:pt>
                <c:pt idx="458">
                  <c:v>5.5</c:v>
                </c:pt>
                <c:pt idx="459">
                  <c:v>5.4</c:v>
                </c:pt>
                <c:pt idx="460">
                  <c:v>5.4</c:v>
                </c:pt>
                <c:pt idx="461">
                  <c:v>5.4</c:v>
                </c:pt>
                <c:pt idx="462">
                  <c:v>5.4</c:v>
                </c:pt>
                <c:pt idx="463">
                  <c:v>5.3</c:v>
                </c:pt>
                <c:pt idx="464">
                  <c:v>5.3</c:v>
                </c:pt>
                <c:pt idx="465">
                  <c:v>5.3</c:v>
                </c:pt>
                <c:pt idx="466">
                  <c:v>5.3</c:v>
                </c:pt>
                <c:pt idx="467">
                  <c:v>5.3</c:v>
                </c:pt>
                <c:pt idx="468">
                  <c:v>5.3</c:v>
                </c:pt>
                <c:pt idx="469">
                  <c:v>5.3</c:v>
                </c:pt>
                <c:pt idx="470">
                  <c:v>5.3</c:v>
                </c:pt>
                <c:pt idx="471">
                  <c:v>5.3</c:v>
                </c:pt>
                <c:pt idx="472">
                  <c:v>5.3</c:v>
                </c:pt>
                <c:pt idx="473">
                  <c:v>5.3</c:v>
                </c:pt>
                <c:pt idx="474">
                  <c:v>5.3</c:v>
                </c:pt>
                <c:pt idx="475">
                  <c:v>5.3</c:v>
                </c:pt>
                <c:pt idx="476">
                  <c:v>5.3</c:v>
                </c:pt>
                <c:pt idx="477">
                  <c:v>5.3</c:v>
                </c:pt>
                <c:pt idx="478">
                  <c:v>5.2</c:v>
                </c:pt>
                <c:pt idx="479">
                  <c:v>5.2</c:v>
                </c:pt>
                <c:pt idx="480">
                  <c:v>5.2</c:v>
                </c:pt>
                <c:pt idx="481">
                  <c:v>5.2</c:v>
                </c:pt>
                <c:pt idx="482">
                  <c:v>5.2</c:v>
                </c:pt>
                <c:pt idx="483">
                  <c:v>5.2</c:v>
                </c:pt>
                <c:pt idx="484">
                  <c:v>5.2</c:v>
                </c:pt>
                <c:pt idx="485">
                  <c:v>5.2</c:v>
                </c:pt>
                <c:pt idx="486">
                  <c:v>5.0999999999999996</c:v>
                </c:pt>
                <c:pt idx="487">
                  <c:v>5.0999999999999996</c:v>
                </c:pt>
                <c:pt idx="488">
                  <c:v>5.0999999999999996</c:v>
                </c:pt>
                <c:pt idx="489">
                  <c:v>5.0999999999999996</c:v>
                </c:pt>
                <c:pt idx="490">
                  <c:v>5.0999999999999996</c:v>
                </c:pt>
                <c:pt idx="491">
                  <c:v>5.0999999999999996</c:v>
                </c:pt>
                <c:pt idx="492">
                  <c:v>5.0999999999999996</c:v>
                </c:pt>
                <c:pt idx="493">
                  <c:v>5.0999999999999996</c:v>
                </c:pt>
                <c:pt idx="494">
                  <c:v>5.2</c:v>
                </c:pt>
                <c:pt idx="495">
                  <c:v>5.2</c:v>
                </c:pt>
                <c:pt idx="496">
                  <c:v>5.2</c:v>
                </c:pt>
                <c:pt idx="497">
                  <c:v>5.0999999999999996</c:v>
                </c:pt>
                <c:pt idx="498">
                  <c:v>5.0999999999999996</c:v>
                </c:pt>
                <c:pt idx="499">
                  <c:v>5.0999999999999996</c:v>
                </c:pt>
                <c:pt idx="500">
                  <c:v>5</c:v>
                </c:pt>
                <c:pt idx="501">
                  <c:v>5</c:v>
                </c:pt>
                <c:pt idx="502">
                  <c:v>4.9000000000000004</c:v>
                </c:pt>
                <c:pt idx="503">
                  <c:v>4.9000000000000004</c:v>
                </c:pt>
                <c:pt idx="504">
                  <c:v>4.9000000000000004</c:v>
                </c:pt>
                <c:pt idx="505">
                  <c:v>4.9000000000000004</c:v>
                </c:pt>
                <c:pt idx="506">
                  <c:v>4.8</c:v>
                </c:pt>
                <c:pt idx="507">
                  <c:v>4.8</c:v>
                </c:pt>
                <c:pt idx="508">
                  <c:v>4.8</c:v>
                </c:pt>
                <c:pt idx="509">
                  <c:v>4.9000000000000004</c:v>
                </c:pt>
                <c:pt idx="510">
                  <c:v>4.9000000000000004</c:v>
                </c:pt>
                <c:pt idx="511">
                  <c:v>4.9000000000000004</c:v>
                </c:pt>
                <c:pt idx="512">
                  <c:v>4.9000000000000004</c:v>
                </c:pt>
                <c:pt idx="513">
                  <c:v>4.8</c:v>
                </c:pt>
                <c:pt idx="514">
                  <c:v>4.8</c:v>
                </c:pt>
                <c:pt idx="515">
                  <c:v>4.8</c:v>
                </c:pt>
                <c:pt idx="516">
                  <c:v>4.8</c:v>
                </c:pt>
                <c:pt idx="517">
                  <c:v>4.8</c:v>
                </c:pt>
                <c:pt idx="518">
                  <c:v>4.8</c:v>
                </c:pt>
                <c:pt idx="519">
                  <c:v>4.8</c:v>
                </c:pt>
                <c:pt idx="520">
                  <c:v>4.8</c:v>
                </c:pt>
                <c:pt idx="521">
                  <c:v>4.8</c:v>
                </c:pt>
                <c:pt idx="522">
                  <c:v>4.8</c:v>
                </c:pt>
                <c:pt idx="523">
                  <c:v>4.8</c:v>
                </c:pt>
                <c:pt idx="524">
                  <c:v>4.8</c:v>
                </c:pt>
                <c:pt idx="525">
                  <c:v>4.8</c:v>
                </c:pt>
                <c:pt idx="526">
                  <c:v>4.8</c:v>
                </c:pt>
                <c:pt idx="527">
                  <c:v>4.9000000000000004</c:v>
                </c:pt>
                <c:pt idx="528">
                  <c:v>4.9000000000000004</c:v>
                </c:pt>
                <c:pt idx="529">
                  <c:v>4.9000000000000004</c:v>
                </c:pt>
                <c:pt idx="530">
                  <c:v>4.9000000000000004</c:v>
                </c:pt>
                <c:pt idx="531">
                  <c:v>4.9000000000000004</c:v>
                </c:pt>
                <c:pt idx="532">
                  <c:v>4.9000000000000004</c:v>
                </c:pt>
                <c:pt idx="533">
                  <c:v>4.9000000000000004</c:v>
                </c:pt>
                <c:pt idx="534">
                  <c:v>4.9000000000000004</c:v>
                </c:pt>
                <c:pt idx="535">
                  <c:v>4.9000000000000004</c:v>
                </c:pt>
                <c:pt idx="536">
                  <c:v>4.9000000000000004</c:v>
                </c:pt>
                <c:pt idx="537">
                  <c:v>5</c:v>
                </c:pt>
                <c:pt idx="538">
                  <c:v>5</c:v>
                </c:pt>
                <c:pt idx="539">
                  <c:v>5</c:v>
                </c:pt>
                <c:pt idx="540">
                  <c:v>5</c:v>
                </c:pt>
                <c:pt idx="541">
                  <c:v>5</c:v>
                </c:pt>
                <c:pt idx="542">
                  <c:v>5</c:v>
                </c:pt>
                <c:pt idx="543">
                  <c:v>5</c:v>
                </c:pt>
                <c:pt idx="544">
                  <c:v>5</c:v>
                </c:pt>
                <c:pt idx="545">
                  <c:v>5.0999999999999996</c:v>
                </c:pt>
                <c:pt idx="546">
                  <c:v>5.0999999999999996</c:v>
                </c:pt>
                <c:pt idx="547">
                  <c:v>5.0999999999999996</c:v>
                </c:pt>
                <c:pt idx="548">
                  <c:v>5.0999999999999996</c:v>
                </c:pt>
                <c:pt idx="549">
                  <c:v>5.0999999999999996</c:v>
                </c:pt>
                <c:pt idx="550">
                  <c:v>5.0999999999999996</c:v>
                </c:pt>
                <c:pt idx="551">
                  <c:v>5.0999999999999996</c:v>
                </c:pt>
                <c:pt idx="552">
                  <c:v>5.0999999999999996</c:v>
                </c:pt>
                <c:pt idx="553">
                  <c:v>5.0999999999999996</c:v>
                </c:pt>
                <c:pt idx="554">
                  <c:v>5.0999999999999996</c:v>
                </c:pt>
                <c:pt idx="555">
                  <c:v>5.0999999999999996</c:v>
                </c:pt>
                <c:pt idx="556">
                  <c:v>5.0999999999999996</c:v>
                </c:pt>
                <c:pt idx="557">
                  <c:v>5.0999999999999996</c:v>
                </c:pt>
                <c:pt idx="558">
                  <c:v>5.0999999999999996</c:v>
                </c:pt>
                <c:pt idx="559">
                  <c:v>5.0999999999999996</c:v>
                </c:pt>
                <c:pt idx="560">
                  <c:v>5.0999999999999996</c:v>
                </c:pt>
                <c:pt idx="561">
                  <c:v>5.0999999999999996</c:v>
                </c:pt>
                <c:pt idx="562">
                  <c:v>5.2</c:v>
                </c:pt>
                <c:pt idx="563">
                  <c:v>5.2</c:v>
                </c:pt>
                <c:pt idx="564">
                  <c:v>5.0999999999999996</c:v>
                </c:pt>
                <c:pt idx="565">
                  <c:v>5.0999999999999996</c:v>
                </c:pt>
                <c:pt idx="566">
                  <c:v>5.2</c:v>
                </c:pt>
                <c:pt idx="567">
                  <c:v>5.2</c:v>
                </c:pt>
                <c:pt idx="568">
                  <c:v>5.0999999999999996</c:v>
                </c:pt>
                <c:pt idx="569">
                  <c:v>5.0999999999999996</c:v>
                </c:pt>
                <c:pt idx="570">
                  <c:v>5.0999999999999996</c:v>
                </c:pt>
                <c:pt idx="571">
                  <c:v>5.0999999999999996</c:v>
                </c:pt>
                <c:pt idx="572">
                  <c:v>5.2</c:v>
                </c:pt>
                <c:pt idx="573">
                  <c:v>5.2</c:v>
                </c:pt>
                <c:pt idx="574">
                  <c:v>5.2</c:v>
                </c:pt>
                <c:pt idx="575">
                  <c:v>5.2</c:v>
                </c:pt>
                <c:pt idx="576">
                  <c:v>5.2</c:v>
                </c:pt>
                <c:pt idx="577">
                  <c:v>5.2</c:v>
                </c:pt>
                <c:pt idx="578">
                  <c:v>5.0999999999999996</c:v>
                </c:pt>
                <c:pt idx="579">
                  <c:v>5.0999999999999996</c:v>
                </c:pt>
                <c:pt idx="580">
                  <c:v>5.0999999999999996</c:v>
                </c:pt>
                <c:pt idx="581">
                  <c:v>5.0999999999999996</c:v>
                </c:pt>
                <c:pt idx="582">
                  <c:v>5.0999999999999996</c:v>
                </c:pt>
                <c:pt idx="583">
                  <c:v>5.0999999999999996</c:v>
                </c:pt>
                <c:pt idx="584">
                  <c:v>5.0999999999999996</c:v>
                </c:pt>
                <c:pt idx="585">
                  <c:v>5.0999999999999996</c:v>
                </c:pt>
                <c:pt idx="586">
                  <c:v>5.0999999999999996</c:v>
                </c:pt>
                <c:pt idx="587">
                  <c:v>5.0999999999999996</c:v>
                </c:pt>
                <c:pt idx="588">
                  <c:v>5.2</c:v>
                </c:pt>
                <c:pt idx="589">
                  <c:v>5.2</c:v>
                </c:pt>
                <c:pt idx="590">
                  <c:v>5.2</c:v>
                </c:pt>
                <c:pt idx="591">
                  <c:v>5.2</c:v>
                </c:pt>
                <c:pt idx="592">
                  <c:v>5.2</c:v>
                </c:pt>
                <c:pt idx="593">
                  <c:v>5.0999999999999996</c:v>
                </c:pt>
                <c:pt idx="594">
                  <c:v>5</c:v>
                </c:pt>
                <c:pt idx="595">
                  <c:v>5</c:v>
                </c:pt>
                <c:pt idx="596">
                  <c:v>5.0999999999999996</c:v>
                </c:pt>
                <c:pt idx="597">
                  <c:v>5.0999999999999996</c:v>
                </c:pt>
                <c:pt idx="598">
                  <c:v>5.0999999999999996</c:v>
                </c:pt>
                <c:pt idx="599">
                  <c:v>5.0999999999999996</c:v>
                </c:pt>
                <c:pt idx="600">
                  <c:v>5.0999999999999996</c:v>
                </c:pt>
                <c:pt idx="601">
                  <c:v>5.0999999999999996</c:v>
                </c:pt>
                <c:pt idx="602">
                  <c:v>5</c:v>
                </c:pt>
                <c:pt idx="603">
                  <c:v>5</c:v>
                </c:pt>
                <c:pt idx="604">
                  <c:v>5</c:v>
                </c:pt>
                <c:pt idx="605">
                  <c:v>5</c:v>
                </c:pt>
                <c:pt idx="606">
                  <c:v>5</c:v>
                </c:pt>
                <c:pt idx="607">
                  <c:v>5</c:v>
                </c:pt>
                <c:pt idx="608">
                  <c:v>5</c:v>
                </c:pt>
                <c:pt idx="609">
                  <c:v>4.9000000000000004</c:v>
                </c:pt>
                <c:pt idx="610">
                  <c:v>4.9000000000000004</c:v>
                </c:pt>
                <c:pt idx="611">
                  <c:v>4.9000000000000004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7.2</c:v>
                </c:pt>
                <c:pt idx="1">
                  <c:v>13</c:v>
                </c:pt>
                <c:pt idx="2">
                  <c:v>7.2</c:v>
                </c:pt>
                <c:pt idx="3">
                  <c:v>7.2</c:v>
                </c:pt>
                <c:pt idx="4">
                  <c:v>7.2</c:v>
                </c:pt>
                <c:pt idx="5">
                  <c:v>7.2</c:v>
                </c:pt>
                <c:pt idx="6">
                  <c:v>5.4</c:v>
                </c:pt>
                <c:pt idx="7">
                  <c:v>11.2</c:v>
                </c:pt>
                <c:pt idx="8">
                  <c:v>9.4</c:v>
                </c:pt>
                <c:pt idx="9">
                  <c:v>7.2</c:v>
                </c:pt>
                <c:pt idx="10">
                  <c:v>7.2</c:v>
                </c:pt>
                <c:pt idx="11">
                  <c:v>11.2</c:v>
                </c:pt>
                <c:pt idx="12">
                  <c:v>7.2</c:v>
                </c:pt>
                <c:pt idx="13">
                  <c:v>9.4</c:v>
                </c:pt>
                <c:pt idx="14">
                  <c:v>5.4</c:v>
                </c:pt>
                <c:pt idx="15">
                  <c:v>5.4</c:v>
                </c:pt>
                <c:pt idx="16">
                  <c:v>7.2</c:v>
                </c:pt>
                <c:pt idx="17">
                  <c:v>7.2</c:v>
                </c:pt>
                <c:pt idx="18">
                  <c:v>13</c:v>
                </c:pt>
                <c:pt idx="19">
                  <c:v>7.2</c:v>
                </c:pt>
                <c:pt idx="20">
                  <c:v>5.4</c:v>
                </c:pt>
                <c:pt idx="21">
                  <c:v>13</c:v>
                </c:pt>
                <c:pt idx="22">
                  <c:v>13</c:v>
                </c:pt>
                <c:pt idx="23">
                  <c:v>5.4</c:v>
                </c:pt>
                <c:pt idx="24">
                  <c:v>5.4</c:v>
                </c:pt>
                <c:pt idx="25">
                  <c:v>7.2</c:v>
                </c:pt>
                <c:pt idx="26">
                  <c:v>11.2</c:v>
                </c:pt>
                <c:pt idx="27">
                  <c:v>9.4</c:v>
                </c:pt>
                <c:pt idx="28">
                  <c:v>7.2</c:v>
                </c:pt>
                <c:pt idx="29">
                  <c:v>11.2</c:v>
                </c:pt>
                <c:pt idx="30">
                  <c:v>7.2</c:v>
                </c:pt>
                <c:pt idx="31">
                  <c:v>14.8</c:v>
                </c:pt>
                <c:pt idx="32">
                  <c:v>5.4</c:v>
                </c:pt>
                <c:pt idx="33">
                  <c:v>7.2</c:v>
                </c:pt>
                <c:pt idx="34">
                  <c:v>5.4</c:v>
                </c:pt>
                <c:pt idx="35">
                  <c:v>7.2</c:v>
                </c:pt>
                <c:pt idx="36">
                  <c:v>9.4</c:v>
                </c:pt>
                <c:pt idx="37">
                  <c:v>11.2</c:v>
                </c:pt>
                <c:pt idx="38">
                  <c:v>3.6</c:v>
                </c:pt>
                <c:pt idx="39">
                  <c:v>9.4</c:v>
                </c:pt>
                <c:pt idx="40">
                  <c:v>9.4</c:v>
                </c:pt>
                <c:pt idx="41">
                  <c:v>11.2</c:v>
                </c:pt>
                <c:pt idx="42">
                  <c:v>5.4</c:v>
                </c:pt>
                <c:pt idx="43">
                  <c:v>5.4</c:v>
                </c:pt>
                <c:pt idx="44">
                  <c:v>5.4</c:v>
                </c:pt>
                <c:pt idx="45">
                  <c:v>5.4</c:v>
                </c:pt>
                <c:pt idx="46">
                  <c:v>5.4</c:v>
                </c:pt>
                <c:pt idx="47">
                  <c:v>5.4</c:v>
                </c:pt>
                <c:pt idx="48">
                  <c:v>5.4</c:v>
                </c:pt>
                <c:pt idx="49">
                  <c:v>5.4</c:v>
                </c:pt>
                <c:pt idx="50">
                  <c:v>5.4</c:v>
                </c:pt>
                <c:pt idx="51">
                  <c:v>7.2</c:v>
                </c:pt>
                <c:pt idx="52">
                  <c:v>7.2</c:v>
                </c:pt>
                <c:pt idx="53">
                  <c:v>1.8</c:v>
                </c:pt>
                <c:pt idx="54">
                  <c:v>1.8</c:v>
                </c:pt>
                <c:pt idx="55">
                  <c:v>3.6</c:v>
                </c:pt>
                <c:pt idx="56">
                  <c:v>1.8</c:v>
                </c:pt>
                <c:pt idx="57">
                  <c:v>7.2</c:v>
                </c:pt>
                <c:pt idx="58">
                  <c:v>5.4</c:v>
                </c:pt>
                <c:pt idx="59">
                  <c:v>5.4</c:v>
                </c:pt>
                <c:pt idx="60">
                  <c:v>1.8</c:v>
                </c:pt>
                <c:pt idx="61">
                  <c:v>5.4</c:v>
                </c:pt>
                <c:pt idx="62">
                  <c:v>1.8</c:v>
                </c:pt>
                <c:pt idx="63">
                  <c:v>7.2</c:v>
                </c:pt>
                <c:pt idx="64">
                  <c:v>1.8</c:v>
                </c:pt>
                <c:pt idx="65">
                  <c:v>7.2</c:v>
                </c:pt>
                <c:pt idx="66">
                  <c:v>5.4</c:v>
                </c:pt>
                <c:pt idx="67">
                  <c:v>5.4</c:v>
                </c:pt>
                <c:pt idx="68">
                  <c:v>3.6</c:v>
                </c:pt>
                <c:pt idx="69">
                  <c:v>3.6</c:v>
                </c:pt>
                <c:pt idx="70">
                  <c:v>5.4</c:v>
                </c:pt>
                <c:pt idx="71">
                  <c:v>5.4</c:v>
                </c:pt>
                <c:pt idx="72">
                  <c:v>3.6</c:v>
                </c:pt>
                <c:pt idx="73">
                  <c:v>7.2</c:v>
                </c:pt>
                <c:pt idx="74">
                  <c:v>5.4</c:v>
                </c:pt>
                <c:pt idx="75">
                  <c:v>3.6</c:v>
                </c:pt>
                <c:pt idx="76">
                  <c:v>9.4</c:v>
                </c:pt>
                <c:pt idx="77">
                  <c:v>5.4</c:v>
                </c:pt>
                <c:pt idx="78">
                  <c:v>5.4</c:v>
                </c:pt>
                <c:pt idx="79">
                  <c:v>3.6</c:v>
                </c:pt>
                <c:pt idx="80">
                  <c:v>7.2</c:v>
                </c:pt>
                <c:pt idx="81">
                  <c:v>7.2</c:v>
                </c:pt>
                <c:pt idx="82">
                  <c:v>7.2</c:v>
                </c:pt>
                <c:pt idx="83">
                  <c:v>3.6</c:v>
                </c:pt>
                <c:pt idx="84">
                  <c:v>5.4</c:v>
                </c:pt>
                <c:pt idx="85">
                  <c:v>7.2</c:v>
                </c:pt>
                <c:pt idx="86">
                  <c:v>3.6</c:v>
                </c:pt>
                <c:pt idx="87">
                  <c:v>1.8</c:v>
                </c:pt>
                <c:pt idx="88">
                  <c:v>5.4</c:v>
                </c:pt>
                <c:pt idx="89">
                  <c:v>9.4</c:v>
                </c:pt>
                <c:pt idx="90">
                  <c:v>5.4</c:v>
                </c:pt>
                <c:pt idx="91">
                  <c:v>7.2</c:v>
                </c:pt>
                <c:pt idx="92">
                  <c:v>5.4</c:v>
                </c:pt>
                <c:pt idx="93">
                  <c:v>5.4</c:v>
                </c:pt>
                <c:pt idx="94">
                  <c:v>5.4</c:v>
                </c:pt>
                <c:pt idx="95">
                  <c:v>7.2</c:v>
                </c:pt>
                <c:pt idx="96">
                  <c:v>5.4</c:v>
                </c:pt>
                <c:pt idx="97">
                  <c:v>5.4</c:v>
                </c:pt>
                <c:pt idx="98">
                  <c:v>5.4</c:v>
                </c:pt>
                <c:pt idx="99">
                  <c:v>11.2</c:v>
                </c:pt>
                <c:pt idx="100">
                  <c:v>1.8</c:v>
                </c:pt>
                <c:pt idx="101">
                  <c:v>9.4</c:v>
                </c:pt>
                <c:pt idx="102">
                  <c:v>5.4</c:v>
                </c:pt>
                <c:pt idx="103">
                  <c:v>5.4</c:v>
                </c:pt>
                <c:pt idx="104">
                  <c:v>7.2</c:v>
                </c:pt>
                <c:pt idx="105">
                  <c:v>7.2</c:v>
                </c:pt>
                <c:pt idx="106">
                  <c:v>5.4</c:v>
                </c:pt>
                <c:pt idx="107">
                  <c:v>7.2</c:v>
                </c:pt>
                <c:pt idx="108">
                  <c:v>9.4</c:v>
                </c:pt>
                <c:pt idx="109">
                  <c:v>7.2</c:v>
                </c:pt>
                <c:pt idx="110">
                  <c:v>5.4</c:v>
                </c:pt>
                <c:pt idx="111">
                  <c:v>7.2</c:v>
                </c:pt>
                <c:pt idx="112">
                  <c:v>9.4</c:v>
                </c:pt>
                <c:pt idx="113">
                  <c:v>3.6</c:v>
                </c:pt>
                <c:pt idx="114">
                  <c:v>5.4</c:v>
                </c:pt>
                <c:pt idx="115">
                  <c:v>9.4</c:v>
                </c:pt>
                <c:pt idx="116">
                  <c:v>9.4</c:v>
                </c:pt>
                <c:pt idx="117">
                  <c:v>7.2</c:v>
                </c:pt>
                <c:pt idx="118">
                  <c:v>5.4</c:v>
                </c:pt>
                <c:pt idx="119">
                  <c:v>9.4</c:v>
                </c:pt>
                <c:pt idx="120">
                  <c:v>9.4</c:v>
                </c:pt>
                <c:pt idx="121">
                  <c:v>7.2</c:v>
                </c:pt>
                <c:pt idx="122">
                  <c:v>7.2</c:v>
                </c:pt>
                <c:pt idx="123">
                  <c:v>13</c:v>
                </c:pt>
                <c:pt idx="124">
                  <c:v>7.2</c:v>
                </c:pt>
                <c:pt idx="125">
                  <c:v>5.4</c:v>
                </c:pt>
                <c:pt idx="126">
                  <c:v>7.2</c:v>
                </c:pt>
                <c:pt idx="127">
                  <c:v>5.4</c:v>
                </c:pt>
                <c:pt idx="128">
                  <c:v>3.6</c:v>
                </c:pt>
                <c:pt idx="129">
                  <c:v>5.4</c:v>
                </c:pt>
                <c:pt idx="130">
                  <c:v>1.8</c:v>
                </c:pt>
                <c:pt idx="131">
                  <c:v>5.4</c:v>
                </c:pt>
                <c:pt idx="132">
                  <c:v>7.2</c:v>
                </c:pt>
                <c:pt idx="133">
                  <c:v>9.4</c:v>
                </c:pt>
                <c:pt idx="134">
                  <c:v>13</c:v>
                </c:pt>
                <c:pt idx="135">
                  <c:v>7.2</c:v>
                </c:pt>
                <c:pt idx="136">
                  <c:v>9.4</c:v>
                </c:pt>
                <c:pt idx="137">
                  <c:v>11.2</c:v>
                </c:pt>
                <c:pt idx="138">
                  <c:v>7.2</c:v>
                </c:pt>
                <c:pt idx="139">
                  <c:v>9.4</c:v>
                </c:pt>
                <c:pt idx="140">
                  <c:v>5.4</c:v>
                </c:pt>
                <c:pt idx="141">
                  <c:v>5.4</c:v>
                </c:pt>
                <c:pt idx="142">
                  <c:v>7.2</c:v>
                </c:pt>
                <c:pt idx="143">
                  <c:v>7.2</c:v>
                </c:pt>
                <c:pt idx="144">
                  <c:v>11.2</c:v>
                </c:pt>
                <c:pt idx="145">
                  <c:v>3.6</c:v>
                </c:pt>
                <c:pt idx="146">
                  <c:v>9.4</c:v>
                </c:pt>
                <c:pt idx="147">
                  <c:v>3.6</c:v>
                </c:pt>
                <c:pt idx="148">
                  <c:v>9.4</c:v>
                </c:pt>
                <c:pt idx="149">
                  <c:v>5.4</c:v>
                </c:pt>
                <c:pt idx="150">
                  <c:v>5.4</c:v>
                </c:pt>
                <c:pt idx="151">
                  <c:v>3.6</c:v>
                </c:pt>
                <c:pt idx="152">
                  <c:v>5.4</c:v>
                </c:pt>
                <c:pt idx="153">
                  <c:v>3.6</c:v>
                </c:pt>
                <c:pt idx="154">
                  <c:v>5.4</c:v>
                </c:pt>
                <c:pt idx="155">
                  <c:v>5.4</c:v>
                </c:pt>
                <c:pt idx="156">
                  <c:v>5.4</c:v>
                </c:pt>
                <c:pt idx="157">
                  <c:v>5.4</c:v>
                </c:pt>
                <c:pt idx="158">
                  <c:v>5.4</c:v>
                </c:pt>
                <c:pt idx="159">
                  <c:v>5.4</c:v>
                </c:pt>
                <c:pt idx="160">
                  <c:v>5.4</c:v>
                </c:pt>
                <c:pt idx="161">
                  <c:v>3.6</c:v>
                </c:pt>
                <c:pt idx="162">
                  <c:v>5.4</c:v>
                </c:pt>
                <c:pt idx="163">
                  <c:v>5.4</c:v>
                </c:pt>
                <c:pt idx="164">
                  <c:v>7.2</c:v>
                </c:pt>
                <c:pt idx="165">
                  <c:v>7.2</c:v>
                </c:pt>
                <c:pt idx="166">
                  <c:v>5.4</c:v>
                </c:pt>
                <c:pt idx="167">
                  <c:v>5.4</c:v>
                </c:pt>
                <c:pt idx="168">
                  <c:v>5.4</c:v>
                </c:pt>
                <c:pt idx="169">
                  <c:v>9.4</c:v>
                </c:pt>
                <c:pt idx="170">
                  <c:v>3.6</c:v>
                </c:pt>
                <c:pt idx="171">
                  <c:v>7.2</c:v>
                </c:pt>
                <c:pt idx="172">
                  <c:v>7.2</c:v>
                </c:pt>
                <c:pt idx="173">
                  <c:v>14.8</c:v>
                </c:pt>
                <c:pt idx="174">
                  <c:v>11.2</c:v>
                </c:pt>
                <c:pt idx="175">
                  <c:v>7.2</c:v>
                </c:pt>
                <c:pt idx="176">
                  <c:v>9.4</c:v>
                </c:pt>
                <c:pt idx="177">
                  <c:v>3.6</c:v>
                </c:pt>
                <c:pt idx="178">
                  <c:v>7.2</c:v>
                </c:pt>
                <c:pt idx="179">
                  <c:v>9.4</c:v>
                </c:pt>
                <c:pt idx="180">
                  <c:v>9.4</c:v>
                </c:pt>
                <c:pt idx="181">
                  <c:v>5.4</c:v>
                </c:pt>
                <c:pt idx="182">
                  <c:v>7.2</c:v>
                </c:pt>
                <c:pt idx="183">
                  <c:v>11.2</c:v>
                </c:pt>
                <c:pt idx="184">
                  <c:v>7.2</c:v>
                </c:pt>
                <c:pt idx="185">
                  <c:v>7.2</c:v>
                </c:pt>
                <c:pt idx="186">
                  <c:v>7.2</c:v>
                </c:pt>
                <c:pt idx="187">
                  <c:v>9.4</c:v>
                </c:pt>
                <c:pt idx="188">
                  <c:v>11.2</c:v>
                </c:pt>
                <c:pt idx="189">
                  <c:v>7.2</c:v>
                </c:pt>
                <c:pt idx="190">
                  <c:v>7.2</c:v>
                </c:pt>
                <c:pt idx="191">
                  <c:v>7.2</c:v>
                </c:pt>
                <c:pt idx="192">
                  <c:v>9.4</c:v>
                </c:pt>
                <c:pt idx="193">
                  <c:v>7.2</c:v>
                </c:pt>
                <c:pt idx="194">
                  <c:v>14.8</c:v>
                </c:pt>
                <c:pt idx="195">
                  <c:v>9.4</c:v>
                </c:pt>
                <c:pt idx="196">
                  <c:v>7.2</c:v>
                </c:pt>
                <c:pt idx="197">
                  <c:v>9.4</c:v>
                </c:pt>
                <c:pt idx="198">
                  <c:v>9.4</c:v>
                </c:pt>
                <c:pt idx="199">
                  <c:v>16.600000000000001</c:v>
                </c:pt>
                <c:pt idx="200">
                  <c:v>7.2</c:v>
                </c:pt>
                <c:pt idx="201">
                  <c:v>11.2</c:v>
                </c:pt>
                <c:pt idx="202">
                  <c:v>14.8</c:v>
                </c:pt>
                <c:pt idx="203">
                  <c:v>11.2</c:v>
                </c:pt>
                <c:pt idx="204">
                  <c:v>9.4</c:v>
                </c:pt>
                <c:pt idx="205">
                  <c:v>7.2</c:v>
                </c:pt>
                <c:pt idx="206">
                  <c:v>11.2</c:v>
                </c:pt>
                <c:pt idx="207">
                  <c:v>5.4</c:v>
                </c:pt>
                <c:pt idx="208">
                  <c:v>11.2</c:v>
                </c:pt>
                <c:pt idx="209">
                  <c:v>9.4</c:v>
                </c:pt>
                <c:pt idx="210">
                  <c:v>18.399999999999999</c:v>
                </c:pt>
                <c:pt idx="211">
                  <c:v>9.4</c:v>
                </c:pt>
                <c:pt idx="212">
                  <c:v>13</c:v>
                </c:pt>
                <c:pt idx="213">
                  <c:v>14.8</c:v>
                </c:pt>
                <c:pt idx="214">
                  <c:v>7.2</c:v>
                </c:pt>
                <c:pt idx="215">
                  <c:v>14.8</c:v>
                </c:pt>
                <c:pt idx="216">
                  <c:v>13</c:v>
                </c:pt>
                <c:pt idx="217">
                  <c:v>11.2</c:v>
                </c:pt>
                <c:pt idx="218">
                  <c:v>13</c:v>
                </c:pt>
                <c:pt idx="219">
                  <c:v>11.2</c:v>
                </c:pt>
                <c:pt idx="220">
                  <c:v>5.4</c:v>
                </c:pt>
                <c:pt idx="221">
                  <c:v>13</c:v>
                </c:pt>
                <c:pt idx="222">
                  <c:v>9.4</c:v>
                </c:pt>
                <c:pt idx="223">
                  <c:v>13</c:v>
                </c:pt>
                <c:pt idx="224">
                  <c:v>14.8</c:v>
                </c:pt>
                <c:pt idx="225">
                  <c:v>11.2</c:v>
                </c:pt>
                <c:pt idx="226">
                  <c:v>9.4</c:v>
                </c:pt>
                <c:pt idx="227">
                  <c:v>7.2</c:v>
                </c:pt>
                <c:pt idx="228">
                  <c:v>3.6</c:v>
                </c:pt>
                <c:pt idx="229">
                  <c:v>11.2</c:v>
                </c:pt>
                <c:pt idx="230">
                  <c:v>16.600000000000001</c:v>
                </c:pt>
                <c:pt idx="231">
                  <c:v>7.2</c:v>
                </c:pt>
                <c:pt idx="232">
                  <c:v>5.4</c:v>
                </c:pt>
                <c:pt idx="233">
                  <c:v>9.4</c:v>
                </c:pt>
                <c:pt idx="234">
                  <c:v>7.2</c:v>
                </c:pt>
                <c:pt idx="235">
                  <c:v>3.6</c:v>
                </c:pt>
                <c:pt idx="236">
                  <c:v>11.2</c:v>
                </c:pt>
                <c:pt idx="237">
                  <c:v>7.2</c:v>
                </c:pt>
                <c:pt idx="238">
                  <c:v>13</c:v>
                </c:pt>
                <c:pt idx="239">
                  <c:v>11.2</c:v>
                </c:pt>
                <c:pt idx="240">
                  <c:v>14.8</c:v>
                </c:pt>
                <c:pt idx="241">
                  <c:v>13</c:v>
                </c:pt>
                <c:pt idx="242">
                  <c:v>7.2</c:v>
                </c:pt>
                <c:pt idx="243">
                  <c:v>11.2</c:v>
                </c:pt>
                <c:pt idx="244">
                  <c:v>9.4</c:v>
                </c:pt>
                <c:pt idx="245">
                  <c:v>5.4</c:v>
                </c:pt>
                <c:pt idx="246">
                  <c:v>9.4</c:v>
                </c:pt>
                <c:pt idx="247">
                  <c:v>11.2</c:v>
                </c:pt>
                <c:pt idx="248">
                  <c:v>3.6</c:v>
                </c:pt>
                <c:pt idx="249">
                  <c:v>3.6</c:v>
                </c:pt>
                <c:pt idx="250">
                  <c:v>3.6</c:v>
                </c:pt>
                <c:pt idx="251">
                  <c:v>11.2</c:v>
                </c:pt>
                <c:pt idx="252">
                  <c:v>3.6</c:v>
                </c:pt>
                <c:pt idx="253">
                  <c:v>13</c:v>
                </c:pt>
                <c:pt idx="254">
                  <c:v>5.4</c:v>
                </c:pt>
                <c:pt idx="255">
                  <c:v>7.2</c:v>
                </c:pt>
                <c:pt idx="256">
                  <c:v>7.2</c:v>
                </c:pt>
                <c:pt idx="257">
                  <c:v>5.4</c:v>
                </c:pt>
                <c:pt idx="258">
                  <c:v>9.4</c:v>
                </c:pt>
                <c:pt idx="259">
                  <c:v>5.4</c:v>
                </c:pt>
                <c:pt idx="260">
                  <c:v>5.4</c:v>
                </c:pt>
                <c:pt idx="261">
                  <c:v>11.2</c:v>
                </c:pt>
                <c:pt idx="262">
                  <c:v>11.2</c:v>
                </c:pt>
                <c:pt idx="263">
                  <c:v>9.4</c:v>
                </c:pt>
                <c:pt idx="264">
                  <c:v>7.2</c:v>
                </c:pt>
                <c:pt idx="265">
                  <c:v>5.4</c:v>
                </c:pt>
                <c:pt idx="266">
                  <c:v>13</c:v>
                </c:pt>
                <c:pt idx="267">
                  <c:v>11.2</c:v>
                </c:pt>
                <c:pt idx="268">
                  <c:v>9.4</c:v>
                </c:pt>
                <c:pt idx="269">
                  <c:v>3.6</c:v>
                </c:pt>
                <c:pt idx="270">
                  <c:v>7.2</c:v>
                </c:pt>
                <c:pt idx="271">
                  <c:v>5.4</c:v>
                </c:pt>
                <c:pt idx="272">
                  <c:v>3.6</c:v>
                </c:pt>
                <c:pt idx="273">
                  <c:v>13</c:v>
                </c:pt>
                <c:pt idx="274">
                  <c:v>5.4</c:v>
                </c:pt>
                <c:pt idx="275">
                  <c:v>3.6</c:v>
                </c:pt>
                <c:pt idx="276">
                  <c:v>7.2</c:v>
                </c:pt>
                <c:pt idx="277">
                  <c:v>7.2</c:v>
                </c:pt>
                <c:pt idx="278">
                  <c:v>3.6</c:v>
                </c:pt>
                <c:pt idx="279">
                  <c:v>5.4</c:v>
                </c:pt>
                <c:pt idx="280">
                  <c:v>7.2</c:v>
                </c:pt>
                <c:pt idx="281">
                  <c:v>11.2</c:v>
                </c:pt>
                <c:pt idx="282">
                  <c:v>7.2</c:v>
                </c:pt>
                <c:pt idx="283">
                  <c:v>7.2</c:v>
                </c:pt>
                <c:pt idx="284">
                  <c:v>7.2</c:v>
                </c:pt>
                <c:pt idx="285">
                  <c:v>7.2</c:v>
                </c:pt>
                <c:pt idx="286">
                  <c:v>5.4</c:v>
                </c:pt>
                <c:pt idx="287">
                  <c:v>7.2</c:v>
                </c:pt>
                <c:pt idx="288">
                  <c:v>3.6</c:v>
                </c:pt>
                <c:pt idx="289">
                  <c:v>5.4</c:v>
                </c:pt>
                <c:pt idx="290">
                  <c:v>7.2</c:v>
                </c:pt>
                <c:pt idx="291">
                  <c:v>5.4</c:v>
                </c:pt>
                <c:pt idx="292">
                  <c:v>7.2</c:v>
                </c:pt>
                <c:pt idx="293">
                  <c:v>7.2</c:v>
                </c:pt>
                <c:pt idx="294">
                  <c:v>3.6</c:v>
                </c:pt>
                <c:pt idx="295">
                  <c:v>5.4</c:v>
                </c:pt>
                <c:pt idx="296">
                  <c:v>3.6</c:v>
                </c:pt>
                <c:pt idx="297">
                  <c:v>3.6</c:v>
                </c:pt>
                <c:pt idx="298">
                  <c:v>5.4</c:v>
                </c:pt>
                <c:pt idx="299">
                  <c:v>3.6</c:v>
                </c:pt>
                <c:pt idx="300">
                  <c:v>3.6</c:v>
                </c:pt>
                <c:pt idx="301">
                  <c:v>5.4</c:v>
                </c:pt>
                <c:pt idx="302">
                  <c:v>3.6</c:v>
                </c:pt>
                <c:pt idx="303">
                  <c:v>3.6</c:v>
                </c:pt>
                <c:pt idx="304">
                  <c:v>3.6</c:v>
                </c:pt>
                <c:pt idx="305">
                  <c:v>5.4</c:v>
                </c:pt>
                <c:pt idx="306">
                  <c:v>1.8</c:v>
                </c:pt>
                <c:pt idx="307">
                  <c:v>7.2</c:v>
                </c:pt>
                <c:pt idx="308">
                  <c:v>5.4</c:v>
                </c:pt>
                <c:pt idx="309">
                  <c:v>5.4</c:v>
                </c:pt>
                <c:pt idx="310">
                  <c:v>5.4</c:v>
                </c:pt>
                <c:pt idx="311">
                  <c:v>5.4</c:v>
                </c:pt>
                <c:pt idx="312">
                  <c:v>1.8</c:v>
                </c:pt>
                <c:pt idx="313">
                  <c:v>5.4</c:v>
                </c:pt>
                <c:pt idx="314">
                  <c:v>3.6</c:v>
                </c:pt>
                <c:pt idx="315">
                  <c:v>3.6</c:v>
                </c:pt>
                <c:pt idx="316">
                  <c:v>7.2</c:v>
                </c:pt>
                <c:pt idx="317">
                  <c:v>5.4</c:v>
                </c:pt>
                <c:pt idx="318">
                  <c:v>3.6</c:v>
                </c:pt>
                <c:pt idx="319">
                  <c:v>7.2</c:v>
                </c:pt>
                <c:pt idx="320">
                  <c:v>3.6</c:v>
                </c:pt>
                <c:pt idx="321">
                  <c:v>3.6</c:v>
                </c:pt>
                <c:pt idx="322">
                  <c:v>11.2</c:v>
                </c:pt>
                <c:pt idx="323">
                  <c:v>7.2</c:v>
                </c:pt>
                <c:pt idx="324">
                  <c:v>5.4</c:v>
                </c:pt>
                <c:pt idx="325">
                  <c:v>7.2</c:v>
                </c:pt>
                <c:pt idx="326">
                  <c:v>5.4</c:v>
                </c:pt>
                <c:pt idx="327">
                  <c:v>5.4</c:v>
                </c:pt>
                <c:pt idx="328">
                  <c:v>7.2</c:v>
                </c:pt>
                <c:pt idx="329">
                  <c:v>11.2</c:v>
                </c:pt>
                <c:pt idx="330">
                  <c:v>3.6</c:v>
                </c:pt>
                <c:pt idx="331">
                  <c:v>5.4</c:v>
                </c:pt>
                <c:pt idx="332">
                  <c:v>5.4</c:v>
                </c:pt>
                <c:pt idx="333">
                  <c:v>11.2</c:v>
                </c:pt>
                <c:pt idx="334">
                  <c:v>5.4</c:v>
                </c:pt>
                <c:pt idx="335">
                  <c:v>1.8</c:v>
                </c:pt>
                <c:pt idx="336">
                  <c:v>9.4</c:v>
                </c:pt>
                <c:pt idx="337">
                  <c:v>5.4</c:v>
                </c:pt>
                <c:pt idx="338">
                  <c:v>5.4</c:v>
                </c:pt>
                <c:pt idx="339">
                  <c:v>7.2</c:v>
                </c:pt>
                <c:pt idx="340">
                  <c:v>9.4</c:v>
                </c:pt>
                <c:pt idx="341">
                  <c:v>7.2</c:v>
                </c:pt>
                <c:pt idx="342">
                  <c:v>3.6</c:v>
                </c:pt>
                <c:pt idx="343">
                  <c:v>5.4</c:v>
                </c:pt>
                <c:pt idx="344">
                  <c:v>9.4</c:v>
                </c:pt>
                <c:pt idx="345">
                  <c:v>14.8</c:v>
                </c:pt>
                <c:pt idx="346">
                  <c:v>7.2</c:v>
                </c:pt>
                <c:pt idx="347">
                  <c:v>13</c:v>
                </c:pt>
                <c:pt idx="348">
                  <c:v>5.4</c:v>
                </c:pt>
                <c:pt idx="349">
                  <c:v>11.2</c:v>
                </c:pt>
                <c:pt idx="350">
                  <c:v>7.2</c:v>
                </c:pt>
                <c:pt idx="351">
                  <c:v>7.2</c:v>
                </c:pt>
                <c:pt idx="352">
                  <c:v>3.6</c:v>
                </c:pt>
                <c:pt idx="353">
                  <c:v>5.4</c:v>
                </c:pt>
                <c:pt idx="354">
                  <c:v>9.4</c:v>
                </c:pt>
                <c:pt idx="355">
                  <c:v>7.2</c:v>
                </c:pt>
                <c:pt idx="356">
                  <c:v>5.4</c:v>
                </c:pt>
                <c:pt idx="357">
                  <c:v>5.4</c:v>
                </c:pt>
                <c:pt idx="358">
                  <c:v>9.4</c:v>
                </c:pt>
                <c:pt idx="359">
                  <c:v>5.4</c:v>
                </c:pt>
                <c:pt idx="360">
                  <c:v>5.4</c:v>
                </c:pt>
                <c:pt idx="361">
                  <c:v>7.2</c:v>
                </c:pt>
                <c:pt idx="362">
                  <c:v>5.4</c:v>
                </c:pt>
                <c:pt idx="363">
                  <c:v>7.2</c:v>
                </c:pt>
                <c:pt idx="364">
                  <c:v>11.2</c:v>
                </c:pt>
                <c:pt idx="365">
                  <c:v>13</c:v>
                </c:pt>
                <c:pt idx="366">
                  <c:v>5.4</c:v>
                </c:pt>
                <c:pt idx="367">
                  <c:v>1.8</c:v>
                </c:pt>
                <c:pt idx="368">
                  <c:v>5.4</c:v>
                </c:pt>
                <c:pt idx="369">
                  <c:v>5.4</c:v>
                </c:pt>
                <c:pt idx="370">
                  <c:v>7.2</c:v>
                </c:pt>
                <c:pt idx="371">
                  <c:v>7.2</c:v>
                </c:pt>
                <c:pt idx="372">
                  <c:v>7.2</c:v>
                </c:pt>
                <c:pt idx="373">
                  <c:v>1.8</c:v>
                </c:pt>
                <c:pt idx="374">
                  <c:v>7.2</c:v>
                </c:pt>
                <c:pt idx="375">
                  <c:v>1.8</c:v>
                </c:pt>
                <c:pt idx="376">
                  <c:v>9.4</c:v>
                </c:pt>
                <c:pt idx="377">
                  <c:v>7.2</c:v>
                </c:pt>
                <c:pt idx="378">
                  <c:v>9.4</c:v>
                </c:pt>
                <c:pt idx="379">
                  <c:v>5.4</c:v>
                </c:pt>
                <c:pt idx="380">
                  <c:v>11.2</c:v>
                </c:pt>
                <c:pt idx="381">
                  <c:v>3.6</c:v>
                </c:pt>
                <c:pt idx="382">
                  <c:v>5.4</c:v>
                </c:pt>
                <c:pt idx="383">
                  <c:v>5.4</c:v>
                </c:pt>
                <c:pt idx="384">
                  <c:v>5.4</c:v>
                </c:pt>
                <c:pt idx="385">
                  <c:v>7.2</c:v>
                </c:pt>
                <c:pt idx="386">
                  <c:v>7.2</c:v>
                </c:pt>
                <c:pt idx="387">
                  <c:v>5.4</c:v>
                </c:pt>
                <c:pt idx="388">
                  <c:v>5.4</c:v>
                </c:pt>
                <c:pt idx="389">
                  <c:v>9.4</c:v>
                </c:pt>
                <c:pt idx="390">
                  <c:v>11.2</c:v>
                </c:pt>
                <c:pt idx="391">
                  <c:v>3.6</c:v>
                </c:pt>
                <c:pt idx="392">
                  <c:v>7.2</c:v>
                </c:pt>
                <c:pt idx="393">
                  <c:v>7.2</c:v>
                </c:pt>
                <c:pt idx="394">
                  <c:v>5.4</c:v>
                </c:pt>
                <c:pt idx="395">
                  <c:v>7.2</c:v>
                </c:pt>
                <c:pt idx="396">
                  <c:v>9.4</c:v>
                </c:pt>
                <c:pt idx="397">
                  <c:v>9.4</c:v>
                </c:pt>
                <c:pt idx="398">
                  <c:v>13</c:v>
                </c:pt>
                <c:pt idx="399">
                  <c:v>5.4</c:v>
                </c:pt>
                <c:pt idx="400">
                  <c:v>9.4</c:v>
                </c:pt>
                <c:pt idx="401">
                  <c:v>11.2</c:v>
                </c:pt>
                <c:pt idx="402">
                  <c:v>9.4</c:v>
                </c:pt>
                <c:pt idx="403">
                  <c:v>11.2</c:v>
                </c:pt>
                <c:pt idx="404">
                  <c:v>11.2</c:v>
                </c:pt>
                <c:pt idx="405">
                  <c:v>13</c:v>
                </c:pt>
                <c:pt idx="406">
                  <c:v>13</c:v>
                </c:pt>
                <c:pt idx="407">
                  <c:v>13</c:v>
                </c:pt>
                <c:pt idx="408">
                  <c:v>9.4</c:v>
                </c:pt>
                <c:pt idx="409">
                  <c:v>9.4</c:v>
                </c:pt>
                <c:pt idx="410">
                  <c:v>3.6</c:v>
                </c:pt>
                <c:pt idx="411">
                  <c:v>9.4</c:v>
                </c:pt>
                <c:pt idx="412">
                  <c:v>13</c:v>
                </c:pt>
                <c:pt idx="413">
                  <c:v>7.2</c:v>
                </c:pt>
                <c:pt idx="414">
                  <c:v>11.2</c:v>
                </c:pt>
                <c:pt idx="415">
                  <c:v>5.4</c:v>
                </c:pt>
                <c:pt idx="416">
                  <c:v>11.2</c:v>
                </c:pt>
                <c:pt idx="417">
                  <c:v>7.2</c:v>
                </c:pt>
                <c:pt idx="418">
                  <c:v>7.2</c:v>
                </c:pt>
                <c:pt idx="419">
                  <c:v>13</c:v>
                </c:pt>
                <c:pt idx="420">
                  <c:v>14.8</c:v>
                </c:pt>
                <c:pt idx="421">
                  <c:v>9.4</c:v>
                </c:pt>
                <c:pt idx="422">
                  <c:v>9.4</c:v>
                </c:pt>
                <c:pt idx="423">
                  <c:v>5.4</c:v>
                </c:pt>
                <c:pt idx="424">
                  <c:v>9.4</c:v>
                </c:pt>
                <c:pt idx="425">
                  <c:v>13</c:v>
                </c:pt>
                <c:pt idx="426">
                  <c:v>13</c:v>
                </c:pt>
                <c:pt idx="427">
                  <c:v>7.2</c:v>
                </c:pt>
                <c:pt idx="428">
                  <c:v>9.4</c:v>
                </c:pt>
                <c:pt idx="429">
                  <c:v>9.4</c:v>
                </c:pt>
                <c:pt idx="430">
                  <c:v>11.2</c:v>
                </c:pt>
                <c:pt idx="431">
                  <c:v>11.2</c:v>
                </c:pt>
                <c:pt idx="432">
                  <c:v>9.4</c:v>
                </c:pt>
                <c:pt idx="433">
                  <c:v>9.4</c:v>
                </c:pt>
                <c:pt idx="434">
                  <c:v>13</c:v>
                </c:pt>
                <c:pt idx="435">
                  <c:v>7.2</c:v>
                </c:pt>
                <c:pt idx="436">
                  <c:v>5.4</c:v>
                </c:pt>
                <c:pt idx="437">
                  <c:v>9.4</c:v>
                </c:pt>
                <c:pt idx="438">
                  <c:v>7.2</c:v>
                </c:pt>
                <c:pt idx="439">
                  <c:v>9.4</c:v>
                </c:pt>
                <c:pt idx="440">
                  <c:v>7.2</c:v>
                </c:pt>
                <c:pt idx="441">
                  <c:v>7.2</c:v>
                </c:pt>
                <c:pt idx="442">
                  <c:v>9.4</c:v>
                </c:pt>
                <c:pt idx="443">
                  <c:v>11.2</c:v>
                </c:pt>
                <c:pt idx="444">
                  <c:v>13</c:v>
                </c:pt>
                <c:pt idx="445">
                  <c:v>9.4</c:v>
                </c:pt>
                <c:pt idx="446">
                  <c:v>9.4</c:v>
                </c:pt>
                <c:pt idx="447">
                  <c:v>7.2</c:v>
                </c:pt>
                <c:pt idx="448">
                  <c:v>9.4</c:v>
                </c:pt>
                <c:pt idx="449">
                  <c:v>7.2</c:v>
                </c:pt>
                <c:pt idx="450">
                  <c:v>7.2</c:v>
                </c:pt>
                <c:pt idx="451">
                  <c:v>7.2</c:v>
                </c:pt>
                <c:pt idx="452">
                  <c:v>7.2</c:v>
                </c:pt>
                <c:pt idx="453">
                  <c:v>7.2</c:v>
                </c:pt>
                <c:pt idx="454">
                  <c:v>7.2</c:v>
                </c:pt>
                <c:pt idx="455">
                  <c:v>9.4</c:v>
                </c:pt>
                <c:pt idx="456">
                  <c:v>5.4</c:v>
                </c:pt>
                <c:pt idx="457">
                  <c:v>5.4</c:v>
                </c:pt>
                <c:pt idx="458">
                  <c:v>5.4</c:v>
                </c:pt>
                <c:pt idx="459">
                  <c:v>9.4</c:v>
                </c:pt>
                <c:pt idx="460">
                  <c:v>11.2</c:v>
                </c:pt>
                <c:pt idx="461">
                  <c:v>14.8</c:v>
                </c:pt>
                <c:pt idx="462">
                  <c:v>7.2</c:v>
                </c:pt>
                <c:pt idx="463">
                  <c:v>5.4</c:v>
                </c:pt>
                <c:pt idx="464">
                  <c:v>7.2</c:v>
                </c:pt>
                <c:pt idx="465">
                  <c:v>5.4</c:v>
                </c:pt>
                <c:pt idx="466">
                  <c:v>7.2</c:v>
                </c:pt>
                <c:pt idx="467">
                  <c:v>16.600000000000001</c:v>
                </c:pt>
                <c:pt idx="468">
                  <c:v>14.8</c:v>
                </c:pt>
                <c:pt idx="469">
                  <c:v>7.2</c:v>
                </c:pt>
                <c:pt idx="470">
                  <c:v>9.4</c:v>
                </c:pt>
                <c:pt idx="471">
                  <c:v>7.2</c:v>
                </c:pt>
                <c:pt idx="472">
                  <c:v>5.4</c:v>
                </c:pt>
                <c:pt idx="473">
                  <c:v>9.4</c:v>
                </c:pt>
                <c:pt idx="474">
                  <c:v>11.2</c:v>
                </c:pt>
                <c:pt idx="475">
                  <c:v>9.4</c:v>
                </c:pt>
                <c:pt idx="476">
                  <c:v>7.2</c:v>
                </c:pt>
                <c:pt idx="477">
                  <c:v>18.399999999999999</c:v>
                </c:pt>
                <c:pt idx="478">
                  <c:v>11.2</c:v>
                </c:pt>
                <c:pt idx="479">
                  <c:v>7.2</c:v>
                </c:pt>
                <c:pt idx="480">
                  <c:v>13</c:v>
                </c:pt>
                <c:pt idx="481">
                  <c:v>13</c:v>
                </c:pt>
                <c:pt idx="482">
                  <c:v>16.600000000000001</c:v>
                </c:pt>
                <c:pt idx="483">
                  <c:v>14.8</c:v>
                </c:pt>
                <c:pt idx="484">
                  <c:v>7.2</c:v>
                </c:pt>
                <c:pt idx="485">
                  <c:v>13</c:v>
                </c:pt>
                <c:pt idx="486">
                  <c:v>13</c:v>
                </c:pt>
                <c:pt idx="487">
                  <c:v>9.4</c:v>
                </c:pt>
                <c:pt idx="488">
                  <c:v>7.2</c:v>
                </c:pt>
                <c:pt idx="489">
                  <c:v>7.2</c:v>
                </c:pt>
                <c:pt idx="490">
                  <c:v>20.2</c:v>
                </c:pt>
                <c:pt idx="491">
                  <c:v>20.2</c:v>
                </c:pt>
                <c:pt idx="492">
                  <c:v>20.2</c:v>
                </c:pt>
                <c:pt idx="493">
                  <c:v>13</c:v>
                </c:pt>
                <c:pt idx="494">
                  <c:v>11.2</c:v>
                </c:pt>
                <c:pt idx="495">
                  <c:v>11.2</c:v>
                </c:pt>
                <c:pt idx="496">
                  <c:v>7.2</c:v>
                </c:pt>
                <c:pt idx="497">
                  <c:v>11.2</c:v>
                </c:pt>
                <c:pt idx="498">
                  <c:v>13</c:v>
                </c:pt>
                <c:pt idx="499">
                  <c:v>7.2</c:v>
                </c:pt>
                <c:pt idx="500">
                  <c:v>5.4</c:v>
                </c:pt>
                <c:pt idx="501">
                  <c:v>3.6</c:v>
                </c:pt>
                <c:pt idx="502">
                  <c:v>11.2</c:v>
                </c:pt>
                <c:pt idx="503">
                  <c:v>7.2</c:v>
                </c:pt>
                <c:pt idx="504">
                  <c:v>13</c:v>
                </c:pt>
                <c:pt idx="505">
                  <c:v>16.600000000000001</c:v>
                </c:pt>
                <c:pt idx="506">
                  <c:v>16.600000000000001</c:v>
                </c:pt>
                <c:pt idx="507">
                  <c:v>18.399999999999999</c:v>
                </c:pt>
                <c:pt idx="508">
                  <c:v>16.600000000000001</c:v>
                </c:pt>
                <c:pt idx="509">
                  <c:v>14.8</c:v>
                </c:pt>
                <c:pt idx="510">
                  <c:v>13</c:v>
                </c:pt>
                <c:pt idx="511">
                  <c:v>13</c:v>
                </c:pt>
                <c:pt idx="512">
                  <c:v>9.4</c:v>
                </c:pt>
                <c:pt idx="513">
                  <c:v>7.2</c:v>
                </c:pt>
                <c:pt idx="514">
                  <c:v>11.2</c:v>
                </c:pt>
                <c:pt idx="515">
                  <c:v>7.2</c:v>
                </c:pt>
                <c:pt idx="516">
                  <c:v>9.4</c:v>
                </c:pt>
                <c:pt idx="517">
                  <c:v>13</c:v>
                </c:pt>
                <c:pt idx="518">
                  <c:v>13</c:v>
                </c:pt>
                <c:pt idx="519">
                  <c:v>9.4</c:v>
                </c:pt>
                <c:pt idx="520">
                  <c:v>7.2</c:v>
                </c:pt>
                <c:pt idx="521">
                  <c:v>11.2</c:v>
                </c:pt>
                <c:pt idx="522">
                  <c:v>9.4</c:v>
                </c:pt>
                <c:pt idx="523">
                  <c:v>11.2</c:v>
                </c:pt>
                <c:pt idx="524">
                  <c:v>9.4</c:v>
                </c:pt>
                <c:pt idx="525">
                  <c:v>16.600000000000001</c:v>
                </c:pt>
                <c:pt idx="526">
                  <c:v>18.399999999999999</c:v>
                </c:pt>
                <c:pt idx="527">
                  <c:v>13</c:v>
                </c:pt>
                <c:pt idx="528">
                  <c:v>11.2</c:v>
                </c:pt>
                <c:pt idx="529">
                  <c:v>13</c:v>
                </c:pt>
                <c:pt idx="530">
                  <c:v>14.8</c:v>
                </c:pt>
                <c:pt idx="531">
                  <c:v>13</c:v>
                </c:pt>
                <c:pt idx="532">
                  <c:v>18.399999999999999</c:v>
                </c:pt>
                <c:pt idx="533">
                  <c:v>7.2</c:v>
                </c:pt>
                <c:pt idx="534">
                  <c:v>20.2</c:v>
                </c:pt>
                <c:pt idx="535">
                  <c:v>14.8</c:v>
                </c:pt>
                <c:pt idx="536">
                  <c:v>13</c:v>
                </c:pt>
                <c:pt idx="537">
                  <c:v>11.2</c:v>
                </c:pt>
                <c:pt idx="538">
                  <c:v>13</c:v>
                </c:pt>
                <c:pt idx="539">
                  <c:v>11.2</c:v>
                </c:pt>
                <c:pt idx="540">
                  <c:v>14.8</c:v>
                </c:pt>
                <c:pt idx="541">
                  <c:v>18.399999999999999</c:v>
                </c:pt>
                <c:pt idx="542">
                  <c:v>14.8</c:v>
                </c:pt>
                <c:pt idx="543">
                  <c:v>13</c:v>
                </c:pt>
                <c:pt idx="544">
                  <c:v>13</c:v>
                </c:pt>
                <c:pt idx="545">
                  <c:v>7.2</c:v>
                </c:pt>
                <c:pt idx="546">
                  <c:v>9.4</c:v>
                </c:pt>
                <c:pt idx="547">
                  <c:v>7.2</c:v>
                </c:pt>
                <c:pt idx="548">
                  <c:v>14.8</c:v>
                </c:pt>
                <c:pt idx="549">
                  <c:v>11.2</c:v>
                </c:pt>
                <c:pt idx="550">
                  <c:v>13</c:v>
                </c:pt>
                <c:pt idx="551">
                  <c:v>20.2</c:v>
                </c:pt>
                <c:pt idx="552">
                  <c:v>14.8</c:v>
                </c:pt>
                <c:pt idx="553">
                  <c:v>14.8</c:v>
                </c:pt>
                <c:pt idx="554">
                  <c:v>16.600000000000001</c:v>
                </c:pt>
                <c:pt idx="555">
                  <c:v>13</c:v>
                </c:pt>
                <c:pt idx="556">
                  <c:v>11.2</c:v>
                </c:pt>
                <c:pt idx="557">
                  <c:v>16.600000000000001</c:v>
                </c:pt>
                <c:pt idx="558">
                  <c:v>7.2</c:v>
                </c:pt>
                <c:pt idx="559">
                  <c:v>9.4</c:v>
                </c:pt>
                <c:pt idx="560">
                  <c:v>16.600000000000001</c:v>
                </c:pt>
                <c:pt idx="561">
                  <c:v>13</c:v>
                </c:pt>
                <c:pt idx="562">
                  <c:v>7.2</c:v>
                </c:pt>
                <c:pt idx="563">
                  <c:v>11.2</c:v>
                </c:pt>
                <c:pt idx="564">
                  <c:v>23.8</c:v>
                </c:pt>
                <c:pt idx="565">
                  <c:v>11.2</c:v>
                </c:pt>
                <c:pt idx="566">
                  <c:v>11.2</c:v>
                </c:pt>
                <c:pt idx="567">
                  <c:v>18.399999999999999</c:v>
                </c:pt>
                <c:pt idx="568">
                  <c:v>16.600000000000001</c:v>
                </c:pt>
                <c:pt idx="569">
                  <c:v>16.600000000000001</c:v>
                </c:pt>
                <c:pt idx="570">
                  <c:v>14.8</c:v>
                </c:pt>
                <c:pt idx="571">
                  <c:v>11.2</c:v>
                </c:pt>
                <c:pt idx="572">
                  <c:v>16.600000000000001</c:v>
                </c:pt>
                <c:pt idx="573">
                  <c:v>13</c:v>
                </c:pt>
                <c:pt idx="574">
                  <c:v>9.4</c:v>
                </c:pt>
                <c:pt idx="575">
                  <c:v>11.2</c:v>
                </c:pt>
                <c:pt idx="576">
                  <c:v>9.4</c:v>
                </c:pt>
                <c:pt idx="577">
                  <c:v>16.600000000000001</c:v>
                </c:pt>
                <c:pt idx="578">
                  <c:v>18.399999999999999</c:v>
                </c:pt>
                <c:pt idx="579">
                  <c:v>16.600000000000001</c:v>
                </c:pt>
                <c:pt idx="580">
                  <c:v>16.600000000000001</c:v>
                </c:pt>
                <c:pt idx="581">
                  <c:v>16.600000000000001</c:v>
                </c:pt>
                <c:pt idx="582">
                  <c:v>23.8</c:v>
                </c:pt>
                <c:pt idx="583">
                  <c:v>13</c:v>
                </c:pt>
                <c:pt idx="584">
                  <c:v>13</c:v>
                </c:pt>
                <c:pt idx="585">
                  <c:v>11.2</c:v>
                </c:pt>
                <c:pt idx="586">
                  <c:v>13</c:v>
                </c:pt>
                <c:pt idx="587">
                  <c:v>13</c:v>
                </c:pt>
                <c:pt idx="588">
                  <c:v>11.2</c:v>
                </c:pt>
                <c:pt idx="589">
                  <c:v>13</c:v>
                </c:pt>
                <c:pt idx="590">
                  <c:v>13</c:v>
                </c:pt>
                <c:pt idx="591">
                  <c:v>11.2</c:v>
                </c:pt>
                <c:pt idx="592">
                  <c:v>13</c:v>
                </c:pt>
                <c:pt idx="593">
                  <c:v>13</c:v>
                </c:pt>
                <c:pt idx="594">
                  <c:v>7.2</c:v>
                </c:pt>
                <c:pt idx="595">
                  <c:v>9.4</c:v>
                </c:pt>
                <c:pt idx="596">
                  <c:v>11.2</c:v>
                </c:pt>
                <c:pt idx="597">
                  <c:v>13</c:v>
                </c:pt>
                <c:pt idx="598">
                  <c:v>20.2</c:v>
                </c:pt>
                <c:pt idx="599">
                  <c:v>14.8</c:v>
                </c:pt>
                <c:pt idx="600">
                  <c:v>13</c:v>
                </c:pt>
                <c:pt idx="601">
                  <c:v>18.399999999999999</c:v>
                </c:pt>
                <c:pt idx="602">
                  <c:v>16.600000000000001</c:v>
                </c:pt>
                <c:pt idx="603">
                  <c:v>14.8</c:v>
                </c:pt>
                <c:pt idx="604">
                  <c:v>5.4</c:v>
                </c:pt>
                <c:pt idx="605">
                  <c:v>7.2</c:v>
                </c:pt>
                <c:pt idx="606">
                  <c:v>22</c:v>
                </c:pt>
                <c:pt idx="607">
                  <c:v>9.4</c:v>
                </c:pt>
                <c:pt idx="608">
                  <c:v>7.2</c:v>
                </c:pt>
                <c:pt idx="609">
                  <c:v>16.600000000000001</c:v>
                </c:pt>
                <c:pt idx="610">
                  <c:v>9.4</c:v>
                </c:pt>
                <c:pt idx="611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-8.4</c:v>
                </c:pt>
                <c:pt idx="361">
                  <c:v>-8.4</c:v>
                </c:pt>
                <c:pt idx="362">
                  <c:v>-8.4</c:v>
                </c:pt>
                <c:pt idx="363">
                  <c:v>-8.4</c:v>
                </c:pt>
                <c:pt idx="364">
                  <c:v>-8.4</c:v>
                </c:pt>
                <c:pt idx="365">
                  <c:v>-8.4</c:v>
                </c:pt>
                <c:pt idx="366">
                  <c:v>-8.4</c:v>
                </c:pt>
                <c:pt idx="367">
                  <c:v>-8.4</c:v>
                </c:pt>
                <c:pt idx="368">
                  <c:v>-8.4</c:v>
                </c:pt>
                <c:pt idx="369">
                  <c:v>-8.4</c:v>
                </c:pt>
                <c:pt idx="370">
                  <c:v>-8.4</c:v>
                </c:pt>
                <c:pt idx="371">
                  <c:v>-8.4</c:v>
                </c:pt>
                <c:pt idx="372">
                  <c:v>-8.4</c:v>
                </c:pt>
                <c:pt idx="373">
                  <c:v>-8.3000000000000007</c:v>
                </c:pt>
                <c:pt idx="374">
                  <c:v>-8.3000000000000007</c:v>
                </c:pt>
                <c:pt idx="375">
                  <c:v>-8.3000000000000007</c:v>
                </c:pt>
                <c:pt idx="376">
                  <c:v>-8.3000000000000007</c:v>
                </c:pt>
                <c:pt idx="377">
                  <c:v>-8.3000000000000007</c:v>
                </c:pt>
                <c:pt idx="378">
                  <c:v>-8.3000000000000007</c:v>
                </c:pt>
                <c:pt idx="379">
                  <c:v>-8.3000000000000007</c:v>
                </c:pt>
                <c:pt idx="380">
                  <c:v>-8.3000000000000007</c:v>
                </c:pt>
                <c:pt idx="381">
                  <c:v>-8.3000000000000007</c:v>
                </c:pt>
                <c:pt idx="382">
                  <c:v>-8.3000000000000007</c:v>
                </c:pt>
                <c:pt idx="383">
                  <c:v>-8.3000000000000007</c:v>
                </c:pt>
                <c:pt idx="384">
                  <c:v>-8.1999999999999993</c:v>
                </c:pt>
                <c:pt idx="385">
                  <c:v>-8.1999999999999993</c:v>
                </c:pt>
                <c:pt idx="386">
                  <c:v>-8.1999999999999993</c:v>
                </c:pt>
                <c:pt idx="387">
                  <c:v>-8.1999999999999993</c:v>
                </c:pt>
                <c:pt idx="388">
                  <c:v>-8.1999999999999993</c:v>
                </c:pt>
                <c:pt idx="389">
                  <c:v>-8.1999999999999993</c:v>
                </c:pt>
                <c:pt idx="390">
                  <c:v>-8.1999999999999993</c:v>
                </c:pt>
                <c:pt idx="391">
                  <c:v>-8.1</c:v>
                </c:pt>
                <c:pt idx="392">
                  <c:v>-8.1</c:v>
                </c:pt>
                <c:pt idx="393">
                  <c:v>-8.1</c:v>
                </c:pt>
                <c:pt idx="394">
                  <c:v>-8.1</c:v>
                </c:pt>
                <c:pt idx="395">
                  <c:v>-8.1</c:v>
                </c:pt>
                <c:pt idx="396">
                  <c:v>-8.1</c:v>
                </c:pt>
                <c:pt idx="397">
                  <c:v>-8.1</c:v>
                </c:pt>
                <c:pt idx="398">
                  <c:v>-8.1</c:v>
                </c:pt>
                <c:pt idx="399">
                  <c:v>-8.1</c:v>
                </c:pt>
                <c:pt idx="400">
                  <c:v>-8.1</c:v>
                </c:pt>
                <c:pt idx="401">
                  <c:v>-8.1</c:v>
                </c:pt>
                <c:pt idx="402">
                  <c:v>-8.1</c:v>
                </c:pt>
                <c:pt idx="403">
                  <c:v>-8.1</c:v>
                </c:pt>
                <c:pt idx="404">
                  <c:v>-8.1</c:v>
                </c:pt>
                <c:pt idx="405">
                  <c:v>-8.1</c:v>
                </c:pt>
                <c:pt idx="406">
                  <c:v>-8.1</c:v>
                </c:pt>
                <c:pt idx="407">
                  <c:v>-8.1</c:v>
                </c:pt>
                <c:pt idx="408">
                  <c:v>-8.1</c:v>
                </c:pt>
                <c:pt idx="409">
                  <c:v>-8.1</c:v>
                </c:pt>
                <c:pt idx="410">
                  <c:v>-8.1</c:v>
                </c:pt>
                <c:pt idx="411">
                  <c:v>-8.1</c:v>
                </c:pt>
                <c:pt idx="412">
                  <c:v>-8.1</c:v>
                </c:pt>
                <c:pt idx="413">
                  <c:v>-8.1</c:v>
                </c:pt>
                <c:pt idx="414">
                  <c:v>-8.1</c:v>
                </c:pt>
                <c:pt idx="415">
                  <c:v>-8.1</c:v>
                </c:pt>
                <c:pt idx="416">
                  <c:v>-8.1</c:v>
                </c:pt>
                <c:pt idx="417">
                  <c:v>-8</c:v>
                </c:pt>
                <c:pt idx="418">
                  <c:v>-8</c:v>
                </c:pt>
                <c:pt idx="419">
                  <c:v>-8</c:v>
                </c:pt>
                <c:pt idx="420">
                  <c:v>-8</c:v>
                </c:pt>
                <c:pt idx="421">
                  <c:v>-8</c:v>
                </c:pt>
                <c:pt idx="422">
                  <c:v>-8</c:v>
                </c:pt>
                <c:pt idx="423">
                  <c:v>-8</c:v>
                </c:pt>
                <c:pt idx="424">
                  <c:v>-8</c:v>
                </c:pt>
                <c:pt idx="425">
                  <c:v>-8</c:v>
                </c:pt>
                <c:pt idx="426">
                  <c:v>-8</c:v>
                </c:pt>
                <c:pt idx="427">
                  <c:v>-8</c:v>
                </c:pt>
                <c:pt idx="428">
                  <c:v>-8</c:v>
                </c:pt>
                <c:pt idx="429">
                  <c:v>-8</c:v>
                </c:pt>
                <c:pt idx="430">
                  <c:v>-8</c:v>
                </c:pt>
                <c:pt idx="431">
                  <c:v>-8</c:v>
                </c:pt>
                <c:pt idx="432">
                  <c:v>-8</c:v>
                </c:pt>
                <c:pt idx="433">
                  <c:v>-8</c:v>
                </c:pt>
                <c:pt idx="434">
                  <c:v>-8</c:v>
                </c:pt>
                <c:pt idx="435">
                  <c:v>-7.9</c:v>
                </c:pt>
                <c:pt idx="436">
                  <c:v>-7.9</c:v>
                </c:pt>
                <c:pt idx="437">
                  <c:v>-7.9</c:v>
                </c:pt>
                <c:pt idx="438">
                  <c:v>-7.9</c:v>
                </c:pt>
                <c:pt idx="439">
                  <c:v>-7.9</c:v>
                </c:pt>
                <c:pt idx="440">
                  <c:v>-7.9</c:v>
                </c:pt>
                <c:pt idx="441">
                  <c:v>-7.8</c:v>
                </c:pt>
                <c:pt idx="442">
                  <c:v>-7.8</c:v>
                </c:pt>
                <c:pt idx="443">
                  <c:v>-7.8</c:v>
                </c:pt>
                <c:pt idx="444">
                  <c:v>-7.7</c:v>
                </c:pt>
                <c:pt idx="445">
                  <c:v>-7.7</c:v>
                </c:pt>
                <c:pt idx="446">
                  <c:v>-7.7</c:v>
                </c:pt>
                <c:pt idx="447">
                  <c:v>-7.7</c:v>
                </c:pt>
                <c:pt idx="448">
                  <c:v>-7.7</c:v>
                </c:pt>
                <c:pt idx="449">
                  <c:v>-7.6</c:v>
                </c:pt>
                <c:pt idx="450">
                  <c:v>-8.6</c:v>
                </c:pt>
                <c:pt idx="451">
                  <c:v>-8.6</c:v>
                </c:pt>
                <c:pt idx="452">
                  <c:v>-9.6</c:v>
                </c:pt>
                <c:pt idx="453">
                  <c:v>-9.6</c:v>
                </c:pt>
                <c:pt idx="454">
                  <c:v>-9.5</c:v>
                </c:pt>
                <c:pt idx="455">
                  <c:v>-9.5</c:v>
                </c:pt>
                <c:pt idx="456">
                  <c:v>-9.5</c:v>
                </c:pt>
                <c:pt idx="457">
                  <c:v>-9.5</c:v>
                </c:pt>
                <c:pt idx="458">
                  <c:v>-9.5</c:v>
                </c:pt>
                <c:pt idx="459">
                  <c:v>-9.4</c:v>
                </c:pt>
                <c:pt idx="460">
                  <c:v>-9.4</c:v>
                </c:pt>
                <c:pt idx="461">
                  <c:v>-9.4</c:v>
                </c:pt>
                <c:pt idx="462">
                  <c:v>-9.4</c:v>
                </c:pt>
                <c:pt idx="463">
                  <c:v>-9.3000000000000007</c:v>
                </c:pt>
                <c:pt idx="464">
                  <c:v>-9.3000000000000007</c:v>
                </c:pt>
                <c:pt idx="465">
                  <c:v>-9.3000000000000007</c:v>
                </c:pt>
                <c:pt idx="466">
                  <c:v>-9.3000000000000007</c:v>
                </c:pt>
                <c:pt idx="467">
                  <c:v>-9.3000000000000007</c:v>
                </c:pt>
                <c:pt idx="468">
                  <c:v>-9.3000000000000007</c:v>
                </c:pt>
                <c:pt idx="469">
                  <c:v>-9.3000000000000007</c:v>
                </c:pt>
                <c:pt idx="470">
                  <c:v>-9.3000000000000007</c:v>
                </c:pt>
                <c:pt idx="471">
                  <c:v>-9.3000000000000007</c:v>
                </c:pt>
                <c:pt idx="472">
                  <c:v>-9.3000000000000007</c:v>
                </c:pt>
                <c:pt idx="473">
                  <c:v>-9.3000000000000007</c:v>
                </c:pt>
                <c:pt idx="474">
                  <c:v>-9.3000000000000007</c:v>
                </c:pt>
                <c:pt idx="475">
                  <c:v>-9.3000000000000007</c:v>
                </c:pt>
                <c:pt idx="476">
                  <c:v>-9.3000000000000007</c:v>
                </c:pt>
                <c:pt idx="477">
                  <c:v>-9.3000000000000007</c:v>
                </c:pt>
                <c:pt idx="478">
                  <c:v>-9.1999999999999993</c:v>
                </c:pt>
                <c:pt idx="479">
                  <c:v>-9.1999999999999993</c:v>
                </c:pt>
                <c:pt idx="480">
                  <c:v>-9.1999999999999993</c:v>
                </c:pt>
                <c:pt idx="481">
                  <c:v>-9.1999999999999993</c:v>
                </c:pt>
                <c:pt idx="482">
                  <c:v>-9.1999999999999993</c:v>
                </c:pt>
                <c:pt idx="483">
                  <c:v>-9.1999999999999993</c:v>
                </c:pt>
                <c:pt idx="484">
                  <c:v>-9.1999999999999993</c:v>
                </c:pt>
                <c:pt idx="485">
                  <c:v>-9.1999999999999993</c:v>
                </c:pt>
                <c:pt idx="486">
                  <c:v>-9.1</c:v>
                </c:pt>
                <c:pt idx="487">
                  <c:v>-9.1</c:v>
                </c:pt>
                <c:pt idx="488">
                  <c:v>-9.1</c:v>
                </c:pt>
                <c:pt idx="489">
                  <c:v>-9.1</c:v>
                </c:pt>
                <c:pt idx="490">
                  <c:v>-9.1</c:v>
                </c:pt>
                <c:pt idx="491">
                  <c:v>-9.1</c:v>
                </c:pt>
                <c:pt idx="492">
                  <c:v>-9.1</c:v>
                </c:pt>
                <c:pt idx="493">
                  <c:v>-9.1</c:v>
                </c:pt>
                <c:pt idx="494">
                  <c:v>-9.1999999999999993</c:v>
                </c:pt>
                <c:pt idx="495">
                  <c:v>-9.1999999999999993</c:v>
                </c:pt>
                <c:pt idx="496">
                  <c:v>-9.1999999999999993</c:v>
                </c:pt>
                <c:pt idx="497">
                  <c:v>-9.1</c:v>
                </c:pt>
                <c:pt idx="498">
                  <c:v>-9.1</c:v>
                </c:pt>
                <c:pt idx="499">
                  <c:v>-9.1</c:v>
                </c:pt>
                <c:pt idx="500">
                  <c:v>-9</c:v>
                </c:pt>
                <c:pt idx="501">
                  <c:v>-9</c:v>
                </c:pt>
                <c:pt idx="502">
                  <c:v>-8.9</c:v>
                </c:pt>
                <c:pt idx="503">
                  <c:v>-8.9</c:v>
                </c:pt>
                <c:pt idx="504">
                  <c:v>-8.9</c:v>
                </c:pt>
                <c:pt idx="505">
                  <c:v>-8.9</c:v>
                </c:pt>
                <c:pt idx="506">
                  <c:v>-8.8000000000000007</c:v>
                </c:pt>
                <c:pt idx="507">
                  <c:v>-8.8000000000000007</c:v>
                </c:pt>
                <c:pt idx="508">
                  <c:v>-8.8000000000000007</c:v>
                </c:pt>
                <c:pt idx="509">
                  <c:v>-8.9</c:v>
                </c:pt>
                <c:pt idx="510">
                  <c:v>-8.9</c:v>
                </c:pt>
                <c:pt idx="511">
                  <c:v>-8.9</c:v>
                </c:pt>
                <c:pt idx="512">
                  <c:v>-8.9</c:v>
                </c:pt>
                <c:pt idx="513">
                  <c:v>-8.8000000000000007</c:v>
                </c:pt>
                <c:pt idx="514">
                  <c:v>-8.8000000000000007</c:v>
                </c:pt>
                <c:pt idx="515">
                  <c:v>-8.8000000000000007</c:v>
                </c:pt>
                <c:pt idx="516">
                  <c:v>-8.8000000000000007</c:v>
                </c:pt>
                <c:pt idx="517">
                  <c:v>-8.8000000000000007</c:v>
                </c:pt>
                <c:pt idx="518">
                  <c:v>-8.8000000000000007</c:v>
                </c:pt>
                <c:pt idx="519">
                  <c:v>-8.8000000000000007</c:v>
                </c:pt>
                <c:pt idx="520">
                  <c:v>-8.8000000000000007</c:v>
                </c:pt>
                <c:pt idx="521">
                  <c:v>-8.8000000000000007</c:v>
                </c:pt>
                <c:pt idx="522">
                  <c:v>-8.8000000000000007</c:v>
                </c:pt>
                <c:pt idx="523">
                  <c:v>-8.8000000000000007</c:v>
                </c:pt>
                <c:pt idx="524">
                  <c:v>-8.8000000000000007</c:v>
                </c:pt>
                <c:pt idx="525">
                  <c:v>-8.8000000000000007</c:v>
                </c:pt>
                <c:pt idx="526">
                  <c:v>-8.8000000000000007</c:v>
                </c:pt>
                <c:pt idx="527">
                  <c:v>-8.9</c:v>
                </c:pt>
                <c:pt idx="528">
                  <c:v>-8.9</c:v>
                </c:pt>
                <c:pt idx="529">
                  <c:v>-8.9</c:v>
                </c:pt>
                <c:pt idx="530">
                  <c:v>-8.9</c:v>
                </c:pt>
                <c:pt idx="531">
                  <c:v>-8.9</c:v>
                </c:pt>
                <c:pt idx="532">
                  <c:v>-8.9</c:v>
                </c:pt>
                <c:pt idx="533">
                  <c:v>-8.9</c:v>
                </c:pt>
                <c:pt idx="534">
                  <c:v>-8.9</c:v>
                </c:pt>
                <c:pt idx="535">
                  <c:v>-8.9</c:v>
                </c:pt>
                <c:pt idx="536">
                  <c:v>-8.9</c:v>
                </c:pt>
                <c:pt idx="537">
                  <c:v>-9</c:v>
                </c:pt>
                <c:pt idx="538">
                  <c:v>-9</c:v>
                </c:pt>
                <c:pt idx="539">
                  <c:v>-9</c:v>
                </c:pt>
                <c:pt idx="540">
                  <c:v>-9</c:v>
                </c:pt>
                <c:pt idx="541">
                  <c:v>-9</c:v>
                </c:pt>
                <c:pt idx="542">
                  <c:v>-9</c:v>
                </c:pt>
                <c:pt idx="543">
                  <c:v>-9</c:v>
                </c:pt>
                <c:pt idx="544">
                  <c:v>-9</c:v>
                </c:pt>
                <c:pt idx="545">
                  <c:v>-9.1</c:v>
                </c:pt>
                <c:pt idx="546">
                  <c:v>-9.1</c:v>
                </c:pt>
                <c:pt idx="547">
                  <c:v>-9.1</c:v>
                </c:pt>
                <c:pt idx="548">
                  <c:v>-9.1</c:v>
                </c:pt>
                <c:pt idx="549">
                  <c:v>-9.1</c:v>
                </c:pt>
                <c:pt idx="550">
                  <c:v>-9.1</c:v>
                </c:pt>
                <c:pt idx="551">
                  <c:v>-9.1</c:v>
                </c:pt>
                <c:pt idx="552">
                  <c:v>-7.1</c:v>
                </c:pt>
                <c:pt idx="553">
                  <c:v>-7.1</c:v>
                </c:pt>
                <c:pt idx="554">
                  <c:v>-7.1</c:v>
                </c:pt>
                <c:pt idx="555">
                  <c:v>-7.1</c:v>
                </c:pt>
                <c:pt idx="556">
                  <c:v>-7.1</c:v>
                </c:pt>
                <c:pt idx="557">
                  <c:v>-7.1</c:v>
                </c:pt>
                <c:pt idx="558">
                  <c:v>-7.1</c:v>
                </c:pt>
                <c:pt idx="559">
                  <c:v>-7.1</c:v>
                </c:pt>
                <c:pt idx="560">
                  <c:v>-7.1</c:v>
                </c:pt>
                <c:pt idx="561">
                  <c:v>-7.1</c:v>
                </c:pt>
                <c:pt idx="562">
                  <c:v>-7.2</c:v>
                </c:pt>
                <c:pt idx="563">
                  <c:v>-7.2</c:v>
                </c:pt>
                <c:pt idx="564">
                  <c:v>-7.1</c:v>
                </c:pt>
                <c:pt idx="565">
                  <c:v>-7.1</c:v>
                </c:pt>
                <c:pt idx="566">
                  <c:v>-7.2</c:v>
                </c:pt>
                <c:pt idx="567">
                  <c:v>-7.2</c:v>
                </c:pt>
                <c:pt idx="568">
                  <c:v>-7.1</c:v>
                </c:pt>
                <c:pt idx="569">
                  <c:v>-7.1</c:v>
                </c:pt>
                <c:pt idx="570">
                  <c:v>-7.1</c:v>
                </c:pt>
                <c:pt idx="571">
                  <c:v>-7.1</c:v>
                </c:pt>
                <c:pt idx="572">
                  <c:v>-7.2</c:v>
                </c:pt>
                <c:pt idx="573">
                  <c:v>-7.2</c:v>
                </c:pt>
                <c:pt idx="574">
                  <c:v>-7.2</c:v>
                </c:pt>
                <c:pt idx="575">
                  <c:v>-7.2</c:v>
                </c:pt>
                <c:pt idx="576">
                  <c:v>-7.2</c:v>
                </c:pt>
                <c:pt idx="577">
                  <c:v>-7.2</c:v>
                </c:pt>
                <c:pt idx="578">
                  <c:v>-7.1</c:v>
                </c:pt>
                <c:pt idx="579">
                  <c:v>-7.1</c:v>
                </c:pt>
                <c:pt idx="580">
                  <c:v>-7.1</c:v>
                </c:pt>
                <c:pt idx="581">
                  <c:v>-7.1</c:v>
                </c:pt>
                <c:pt idx="582">
                  <c:v>-7.1</c:v>
                </c:pt>
                <c:pt idx="583">
                  <c:v>-7.1</c:v>
                </c:pt>
                <c:pt idx="584">
                  <c:v>-7.1</c:v>
                </c:pt>
                <c:pt idx="585">
                  <c:v>-7.1</c:v>
                </c:pt>
                <c:pt idx="586">
                  <c:v>-7.1</c:v>
                </c:pt>
                <c:pt idx="587">
                  <c:v>-7.1</c:v>
                </c:pt>
                <c:pt idx="588">
                  <c:v>-7.2</c:v>
                </c:pt>
                <c:pt idx="589">
                  <c:v>-7.2</c:v>
                </c:pt>
                <c:pt idx="590">
                  <c:v>-7.2</c:v>
                </c:pt>
                <c:pt idx="591">
                  <c:v>-7.2</c:v>
                </c:pt>
                <c:pt idx="592">
                  <c:v>-7.2</c:v>
                </c:pt>
                <c:pt idx="593">
                  <c:v>-7.1</c:v>
                </c:pt>
                <c:pt idx="594">
                  <c:v>-7</c:v>
                </c:pt>
                <c:pt idx="595">
                  <c:v>-7</c:v>
                </c:pt>
                <c:pt idx="596">
                  <c:v>-7.1</c:v>
                </c:pt>
                <c:pt idx="597">
                  <c:v>-7.1</c:v>
                </c:pt>
                <c:pt idx="598">
                  <c:v>-7.1</c:v>
                </c:pt>
                <c:pt idx="599">
                  <c:v>-7.1</c:v>
                </c:pt>
                <c:pt idx="600">
                  <c:v>-7.1</c:v>
                </c:pt>
                <c:pt idx="601">
                  <c:v>-7.1</c:v>
                </c:pt>
                <c:pt idx="602">
                  <c:v>-7</c:v>
                </c:pt>
                <c:pt idx="603">
                  <c:v>-7</c:v>
                </c:pt>
                <c:pt idx="604">
                  <c:v>-7</c:v>
                </c:pt>
                <c:pt idx="605">
                  <c:v>-7</c:v>
                </c:pt>
                <c:pt idx="606">
                  <c:v>-7</c:v>
                </c:pt>
                <c:pt idx="607">
                  <c:v>-7</c:v>
                </c:pt>
                <c:pt idx="608">
                  <c:v>-7</c:v>
                </c:pt>
                <c:pt idx="609">
                  <c:v>-6.9</c:v>
                </c:pt>
                <c:pt idx="610">
                  <c:v>-6.9</c:v>
                </c:pt>
                <c:pt idx="611">
                  <c:v>-6.9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-4</c:v>
                </c:pt>
                <c:pt idx="616">
                  <c:v>-4</c:v>
                </c:pt>
                <c:pt idx="617">
                  <c:v>-4</c:v>
                </c:pt>
                <c:pt idx="618">
                  <c:v>-4</c:v>
                </c:pt>
                <c:pt idx="619">
                  <c:v>-4</c:v>
                </c:pt>
                <c:pt idx="620">
                  <c:v>-4</c:v>
                </c:pt>
                <c:pt idx="621">
                  <c:v>-4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  <c:pt idx="2" formatCode="0.0\ &quot;°C&quot;">
                  <c:v>-1.6</c:v>
                </c:pt>
                <c:pt idx="4" formatCode="0.0\ &quot;°C&quot;">
                  <c:v>-2.6</c:v>
                </c:pt>
                <c:pt idx="6" formatCode="0.0\ &quot;°C&quot;">
                  <c:v>-1.5</c:v>
                </c:pt>
                <c:pt idx="8" formatCode="0.0\ &quot;°C&quot;">
                  <c:v>4.0999999999999996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  <c:pt idx="2" formatCode="0.0\ &quot;°C&quot;">
                  <c:v>2.7</c:v>
                </c:pt>
                <c:pt idx="4" formatCode="0.0\ &quot;°C&quot;">
                  <c:v>10.199999999999999</c:v>
                </c:pt>
                <c:pt idx="6" formatCode="0.0\ &quot;°C&quot;">
                  <c:v>11.5</c:v>
                </c:pt>
                <c:pt idx="8" formatCode="0.0\ &quot;°C&quot;">
                  <c:v>11.3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  <c:pt idx="2" formatCode="0.0\ &quot;km/h&quot;">
                  <c:v>20.9</c:v>
                </c:pt>
                <c:pt idx="4" formatCode="0.0\ &quot;km/h&quot;">
                  <c:v>15.1</c:v>
                </c:pt>
                <c:pt idx="6" formatCode="0.0\ &quot;km/h&quot;">
                  <c:v>15.5</c:v>
                </c:pt>
                <c:pt idx="8" formatCode="0.0\ &quot;km/h&quot;">
                  <c:v>16.899999999999999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</c:v>
                </c:pt>
                <c:pt idx="8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  <c:pt idx="2">
                  <c:v>0.33680555555555558</c:v>
                </c:pt>
                <c:pt idx="4">
                  <c:v>0.36458333333333331</c:v>
                </c:pt>
                <c:pt idx="6">
                  <c:v>0.39027777777777778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108</c:v>
                </c:pt>
                <c:pt idx="502">
                  <c:v>108</c:v>
                </c:pt>
                <c:pt idx="503">
                  <c:v>217</c:v>
                </c:pt>
                <c:pt idx="504">
                  <c:v>108</c:v>
                </c:pt>
                <c:pt idx="505">
                  <c:v>217</c:v>
                </c:pt>
                <c:pt idx="506">
                  <c:v>325</c:v>
                </c:pt>
                <c:pt idx="507">
                  <c:v>372</c:v>
                </c:pt>
                <c:pt idx="508">
                  <c:v>434</c:v>
                </c:pt>
                <c:pt idx="509">
                  <c:v>372</c:v>
                </c:pt>
                <c:pt idx="510">
                  <c:v>480</c:v>
                </c:pt>
                <c:pt idx="511">
                  <c:v>542</c:v>
                </c:pt>
                <c:pt idx="512">
                  <c:v>651</c:v>
                </c:pt>
                <c:pt idx="513">
                  <c:v>542</c:v>
                </c:pt>
                <c:pt idx="514">
                  <c:v>713</c:v>
                </c:pt>
                <c:pt idx="515">
                  <c:v>713</c:v>
                </c:pt>
                <c:pt idx="516">
                  <c:v>759</c:v>
                </c:pt>
                <c:pt idx="517">
                  <c:v>759</c:v>
                </c:pt>
                <c:pt idx="518">
                  <c:v>1038</c:v>
                </c:pt>
                <c:pt idx="519">
                  <c:v>1147</c:v>
                </c:pt>
                <c:pt idx="520">
                  <c:v>1255</c:v>
                </c:pt>
                <c:pt idx="521">
                  <c:v>1209</c:v>
                </c:pt>
                <c:pt idx="522">
                  <c:v>1364</c:v>
                </c:pt>
                <c:pt idx="523">
                  <c:v>1472</c:v>
                </c:pt>
                <c:pt idx="524">
                  <c:v>1581</c:v>
                </c:pt>
                <c:pt idx="525">
                  <c:v>1643</c:v>
                </c:pt>
                <c:pt idx="526">
                  <c:v>1813</c:v>
                </c:pt>
                <c:pt idx="527">
                  <c:v>1968</c:v>
                </c:pt>
                <c:pt idx="528">
                  <c:v>1860</c:v>
                </c:pt>
                <c:pt idx="529">
                  <c:v>1968</c:v>
                </c:pt>
                <c:pt idx="530">
                  <c:v>2139</c:v>
                </c:pt>
                <c:pt idx="531">
                  <c:v>2294</c:v>
                </c:pt>
                <c:pt idx="532">
                  <c:v>2418</c:v>
                </c:pt>
                <c:pt idx="533">
                  <c:v>2573</c:v>
                </c:pt>
                <c:pt idx="534">
                  <c:v>2681</c:v>
                </c:pt>
                <c:pt idx="535">
                  <c:v>2790</c:v>
                </c:pt>
                <c:pt idx="536">
                  <c:v>3022</c:v>
                </c:pt>
                <c:pt idx="537">
                  <c:v>3286</c:v>
                </c:pt>
                <c:pt idx="538">
                  <c:v>3503</c:v>
                </c:pt>
                <c:pt idx="539">
                  <c:v>3627</c:v>
                </c:pt>
                <c:pt idx="540">
                  <c:v>3735</c:v>
                </c:pt>
                <c:pt idx="541">
                  <c:v>3999</c:v>
                </c:pt>
                <c:pt idx="542">
                  <c:v>4107</c:v>
                </c:pt>
                <c:pt idx="543">
                  <c:v>4278</c:v>
                </c:pt>
                <c:pt idx="544">
                  <c:v>4448</c:v>
                </c:pt>
                <c:pt idx="545">
                  <c:v>4774</c:v>
                </c:pt>
                <c:pt idx="546">
                  <c:v>5053</c:v>
                </c:pt>
                <c:pt idx="547">
                  <c:v>5440</c:v>
                </c:pt>
                <c:pt idx="548">
                  <c:v>5704</c:v>
                </c:pt>
                <c:pt idx="549">
                  <c:v>5657</c:v>
                </c:pt>
                <c:pt idx="550">
                  <c:v>5595</c:v>
                </c:pt>
                <c:pt idx="551">
                  <c:v>5595</c:v>
                </c:pt>
                <c:pt idx="552">
                  <c:v>5812</c:v>
                </c:pt>
                <c:pt idx="553">
                  <c:v>6262</c:v>
                </c:pt>
                <c:pt idx="554">
                  <c:v>6696</c:v>
                </c:pt>
                <c:pt idx="555">
                  <c:v>6696</c:v>
                </c:pt>
                <c:pt idx="556">
                  <c:v>6649</c:v>
                </c:pt>
                <c:pt idx="557">
                  <c:v>6525</c:v>
                </c:pt>
                <c:pt idx="558">
                  <c:v>7083</c:v>
                </c:pt>
                <c:pt idx="559">
                  <c:v>7517</c:v>
                </c:pt>
                <c:pt idx="560">
                  <c:v>7905</c:v>
                </c:pt>
                <c:pt idx="561">
                  <c:v>8075</c:v>
                </c:pt>
                <c:pt idx="562">
                  <c:v>7688</c:v>
                </c:pt>
                <c:pt idx="563">
                  <c:v>7254</c:v>
                </c:pt>
                <c:pt idx="564">
                  <c:v>7362</c:v>
                </c:pt>
                <c:pt idx="565">
                  <c:v>7471</c:v>
                </c:pt>
                <c:pt idx="566">
                  <c:v>7517</c:v>
                </c:pt>
                <c:pt idx="567">
                  <c:v>7083</c:v>
                </c:pt>
                <c:pt idx="568">
                  <c:v>7130</c:v>
                </c:pt>
                <c:pt idx="569">
                  <c:v>7300</c:v>
                </c:pt>
                <c:pt idx="570">
                  <c:v>7409</c:v>
                </c:pt>
                <c:pt idx="571">
                  <c:v>8075</c:v>
                </c:pt>
                <c:pt idx="572">
                  <c:v>8401</c:v>
                </c:pt>
                <c:pt idx="573">
                  <c:v>8075</c:v>
                </c:pt>
                <c:pt idx="574">
                  <c:v>7905</c:v>
                </c:pt>
                <c:pt idx="575">
                  <c:v>7579</c:v>
                </c:pt>
                <c:pt idx="576">
                  <c:v>7300</c:v>
                </c:pt>
                <c:pt idx="577">
                  <c:v>7021</c:v>
                </c:pt>
                <c:pt idx="578">
                  <c:v>6866</c:v>
                </c:pt>
                <c:pt idx="579">
                  <c:v>6804</c:v>
                </c:pt>
                <c:pt idx="580">
                  <c:v>6804</c:v>
                </c:pt>
                <c:pt idx="581">
                  <c:v>6804</c:v>
                </c:pt>
                <c:pt idx="582">
                  <c:v>6866</c:v>
                </c:pt>
                <c:pt idx="583">
                  <c:v>6913</c:v>
                </c:pt>
                <c:pt idx="584">
                  <c:v>7021</c:v>
                </c:pt>
                <c:pt idx="585">
                  <c:v>6975</c:v>
                </c:pt>
                <c:pt idx="586">
                  <c:v>6804</c:v>
                </c:pt>
                <c:pt idx="587">
                  <c:v>6975</c:v>
                </c:pt>
                <c:pt idx="588">
                  <c:v>7192</c:v>
                </c:pt>
                <c:pt idx="589">
                  <c:v>6913</c:v>
                </c:pt>
                <c:pt idx="590">
                  <c:v>6975</c:v>
                </c:pt>
                <c:pt idx="591">
                  <c:v>6913</c:v>
                </c:pt>
                <c:pt idx="592">
                  <c:v>6975</c:v>
                </c:pt>
                <c:pt idx="593">
                  <c:v>7300</c:v>
                </c:pt>
                <c:pt idx="594">
                  <c:v>7362</c:v>
                </c:pt>
                <c:pt idx="595">
                  <c:v>7083</c:v>
                </c:pt>
                <c:pt idx="596">
                  <c:v>6804</c:v>
                </c:pt>
                <c:pt idx="597">
                  <c:v>6525</c:v>
                </c:pt>
                <c:pt idx="598">
                  <c:v>6262</c:v>
                </c:pt>
                <c:pt idx="599">
                  <c:v>6200</c:v>
                </c:pt>
                <c:pt idx="600">
                  <c:v>6417</c:v>
                </c:pt>
                <c:pt idx="601">
                  <c:v>6370</c:v>
                </c:pt>
                <c:pt idx="602">
                  <c:v>6262</c:v>
                </c:pt>
                <c:pt idx="603">
                  <c:v>6479</c:v>
                </c:pt>
                <c:pt idx="604">
                  <c:v>6370</c:v>
                </c:pt>
                <c:pt idx="605">
                  <c:v>6417</c:v>
                </c:pt>
                <c:pt idx="606">
                  <c:v>6649</c:v>
                </c:pt>
                <c:pt idx="607">
                  <c:v>7021</c:v>
                </c:pt>
                <c:pt idx="608">
                  <c:v>7021</c:v>
                </c:pt>
                <c:pt idx="609">
                  <c:v>7362</c:v>
                </c:pt>
                <c:pt idx="610">
                  <c:v>7362</c:v>
                </c:pt>
                <c:pt idx="611">
                  <c:v>7517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27.0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3.0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jeudi 06 février 2025 à 10:17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11:33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04:22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*****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16:54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56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0.2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27.0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11.5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-2.6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33 h 35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22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8536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8537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4.9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 h 58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18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0.2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4.9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25.2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85 %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0.2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1 h 58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0.2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0.2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26.3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27.0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Févr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25.2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4.8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8.2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-2.6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11.5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oneCellAnchor>
    <xdr:from>
      <xdr:col>8</xdr:col>
      <xdr:colOff>123825</xdr:colOff>
      <xdr:row>4</xdr:row>
      <xdr:rowOff>25400</xdr:rowOff>
    </xdr:from>
    <xdr:ext cx="1333500" cy="1333500"/>
    <xdr:pic macro="[0]!CopieImage">
      <xdr:nvPicPr>
        <xdr:cNvPr id="27" name="Hublot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74965FAC-E932-4F50-9E0A-E1BDD35145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35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jeudi 06 février 2025 à 10:17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25.2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00h38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08h26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0.2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27.0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 h 35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06 février 2025 à 10:17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0.2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27.0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138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2&amp;annee=2025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Q15" sqref="Q15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5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5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2" t="s">
        <v>4</v>
      </c>
      <c r="R2" s="703"/>
      <c r="S2" s="703"/>
      <c r="T2" s="703"/>
      <c r="U2" s="704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5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</v>
      </c>
      <c r="AI3" s="393">
        <f>Février_2025!BA5</f>
        <v>1.3993055555555556</v>
      </c>
    </row>
    <row r="4" spans="2:55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686"/>
      <c r="R4" s="428">
        <v>26.3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0</v>
      </c>
      <c r="AI4" s="438">
        <f>$W$1450/60/24</f>
        <v>0</v>
      </c>
    </row>
    <row r="5" spans="2:55" s="6" customFormat="1" ht="15.75" thickBot="1" x14ac:dyDescent="0.3">
      <c r="B5" s="223">
        <f>MIN(H9:H1448)</f>
        <v>1033</v>
      </c>
      <c r="C5" s="334">
        <f>MAX(C9:C1448)/100</f>
        <v>0.93</v>
      </c>
      <c r="D5" s="228">
        <f>VLOOKUP($B5,$H$9:$R$1448,11,0)</f>
        <v>0.30694444444444402</v>
      </c>
      <c r="E5" s="232">
        <f>MAX(H9:H1448)</f>
        <v>1035.8</v>
      </c>
      <c r="F5" s="31"/>
      <c r="G5" s="236">
        <f>VLOOKUP($E5,$H$9:$R$1448,11,0)</f>
        <v>0</v>
      </c>
      <c r="H5" s="203">
        <f>MIN($E$9:$E$1448)</f>
        <v>1.3</v>
      </c>
      <c r="I5" s="204"/>
      <c r="J5" s="205">
        <f>VLOOKUP($H5,$E$9:$R$3327,14,0)</f>
        <v>0.37083333333333302</v>
      </c>
      <c r="K5" s="458">
        <f>MIN($B$9:$B$1448)</f>
        <v>4.8</v>
      </c>
      <c r="L5" s="32"/>
      <c r="M5" s="376">
        <f>VLOOKUP($K5,$B$9:$R$1448,17,0)</f>
        <v>0.35138888888888897</v>
      </c>
      <c r="N5" s="459">
        <f>MAX($B$9:$B$1448)</f>
        <v>8.1999999999999993</v>
      </c>
      <c r="O5" s="33"/>
      <c r="P5" s="255">
        <f>VLOOKUP($N5,$B$9:$R$1448,17,0)</f>
        <v>2.6388888888888899E-2</v>
      </c>
      <c r="Q5" s="686">
        <f>MAX($F$9:$G$1448)</f>
        <v>23.8</v>
      </c>
      <c r="R5" s="194"/>
      <c r="S5" s="429">
        <f>VLOOKUP($Q5,$G$9:$R$3327,12,0)</f>
        <v>0.391666666666667</v>
      </c>
      <c r="T5" s="410"/>
      <c r="U5" s="686">
        <f>AVERAGE($F$9:$G$1448)</f>
        <v>7.3570261437908187</v>
      </c>
      <c r="V5" s="90" t="s">
        <v>46</v>
      </c>
      <c r="W5" s="280">
        <f>MAX($L$9:$L$1448)</f>
        <v>0</v>
      </c>
      <c r="X5" s="219"/>
      <c r="Y5" s="335">
        <f>V1450/60/24</f>
        <v>0</v>
      </c>
      <c r="Z5" s="85"/>
      <c r="AA5" s="245"/>
      <c r="AB5" s="332">
        <f>AA6+AC6</f>
        <v>0</v>
      </c>
      <c r="AC5" s="331"/>
      <c r="AD5" s="219"/>
      <c r="AE5" s="245"/>
      <c r="AF5" s="332">
        <f>AE6+AG6</f>
        <v>0</v>
      </c>
      <c r="AG5" s="490">
        <f>AB5+AF5</f>
        <v>0</v>
      </c>
      <c r="AH5" s="393">
        <f>$W$1450/60/24</f>
        <v>0</v>
      </c>
      <c r="AI5"/>
    </row>
    <row r="6" spans="2:55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5" s="25" customFormat="1" ht="15" customHeight="1" x14ac:dyDescent="0.25">
      <c r="B7" s="45"/>
      <c r="C7" s="467">
        <f>$C$5</f>
        <v>0.93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6.6779411764705969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</v>
      </c>
      <c r="AH7" s="489"/>
      <c r="AJ7" s="258"/>
      <c r="AL7" s="5" t="s">
        <v>227</v>
      </c>
      <c r="AM7" s="5" t="s">
        <v>228</v>
      </c>
      <c r="AN7" s="5" t="s">
        <v>229</v>
      </c>
      <c r="AO7" s="5" t="s">
        <v>230</v>
      </c>
      <c r="AP7" s="5" t="s">
        <v>231</v>
      </c>
      <c r="AQ7" s="59" t="s">
        <v>232</v>
      </c>
      <c r="AR7" s="5" t="s">
        <v>233</v>
      </c>
      <c r="AS7" s="5" t="s">
        <v>234</v>
      </c>
      <c r="AT7" s="5" t="s">
        <v>235</v>
      </c>
      <c r="AU7" s="5" t="s">
        <v>236</v>
      </c>
      <c r="AV7" s="5" t="s">
        <v>78</v>
      </c>
      <c r="AW7" s="5" t="s">
        <v>237</v>
      </c>
      <c r="AX7" s="5" t="s">
        <v>238</v>
      </c>
      <c r="AY7" s="5" t="s">
        <v>239</v>
      </c>
      <c r="AZ7" s="5" t="s">
        <v>240</v>
      </c>
      <c r="BA7" s="5" t="s">
        <v>241</v>
      </c>
      <c r="BB7" s="5" t="s">
        <v>77</v>
      </c>
    </row>
    <row r="8" spans="2:55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1" t="s">
        <v>28</v>
      </c>
      <c r="AM8" s="691" t="s">
        <v>29</v>
      </c>
      <c r="AN8" s="692" t="s">
        <v>106</v>
      </c>
      <c r="AO8" s="691" t="s">
        <v>16</v>
      </c>
      <c r="AP8" s="691" t="s">
        <v>4</v>
      </c>
      <c r="AQ8" s="691" t="s">
        <v>123</v>
      </c>
      <c r="AR8" s="691" t="s">
        <v>11</v>
      </c>
      <c r="AS8" s="691" t="s">
        <v>107</v>
      </c>
      <c r="AT8" s="691" t="s">
        <v>75</v>
      </c>
      <c r="AU8" s="691" t="s">
        <v>30</v>
      </c>
      <c r="AV8" s="691" t="s">
        <v>15</v>
      </c>
      <c r="AW8" s="691" t="s">
        <v>40</v>
      </c>
      <c r="AX8" s="691" t="s">
        <v>18</v>
      </c>
      <c r="AY8" s="693" t="s">
        <v>41</v>
      </c>
      <c r="AZ8" s="694" t="s">
        <v>225</v>
      </c>
      <c r="BA8" s="694" t="s">
        <v>45</v>
      </c>
      <c r="BB8" s="691" t="s">
        <v>26</v>
      </c>
    </row>
    <row r="9" spans="2:55" x14ac:dyDescent="0.25">
      <c r="B9" s="5">
        <v>8.1</v>
      </c>
      <c r="C9" s="5">
        <v>93</v>
      </c>
      <c r="D9" s="5">
        <v>7</v>
      </c>
      <c r="E9" s="5">
        <v>7.1</v>
      </c>
      <c r="F9" s="5">
        <v>6.5</v>
      </c>
      <c r="G9" s="5">
        <v>7.2</v>
      </c>
      <c r="H9" s="5">
        <v>1035.8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19.2</v>
      </c>
      <c r="O9">
        <v>1047.5</v>
      </c>
      <c r="P9" t="s">
        <v>252</v>
      </c>
      <c r="Q9"/>
      <c r="R9" s="54">
        <v>0</v>
      </c>
      <c r="S9" s="418" t="s">
        <v>253</v>
      </c>
      <c r="T9" s="387"/>
      <c r="U9" s="96"/>
      <c r="V9" s="42" t="str">
        <f>IF($K9&gt;0,1,"")</f>
        <v/>
      </c>
      <c r="W9" s="96"/>
      <c r="X9" s="419"/>
      <c r="Y9" s="5"/>
      <c r="Z9" s="688"/>
      <c r="AA9"/>
      <c r="AC9" s="5">
        <v>1</v>
      </c>
      <c r="AD9" s="54">
        <v>0</v>
      </c>
      <c r="AL9" s="696">
        <v>0.1</v>
      </c>
      <c r="AM9" s="697">
        <v>94</v>
      </c>
      <c r="AN9" s="697">
        <v>-0.9</v>
      </c>
      <c r="AO9" s="698">
        <v>0.1</v>
      </c>
      <c r="AP9" s="5">
        <v>3.2</v>
      </c>
      <c r="AQ9" s="5">
        <v>4</v>
      </c>
      <c r="AR9" s="5">
        <v>1023.6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>
        <v>0.1</v>
      </c>
      <c r="AY9">
        <v>162.69999999999999</v>
      </c>
      <c r="AZ9">
        <v>-1.4</v>
      </c>
      <c r="BA9">
        <v>-0.9</v>
      </c>
      <c r="BB9" s="55">
        <v>0</v>
      </c>
      <c r="BC9" t="s">
        <v>249</v>
      </c>
    </row>
    <row r="10" spans="2:55" x14ac:dyDescent="0.25">
      <c r="B10" s="5">
        <v>8.1</v>
      </c>
      <c r="C10" s="5">
        <v>93</v>
      </c>
      <c r="D10" s="5">
        <v>7</v>
      </c>
      <c r="E10" s="5">
        <v>6.4</v>
      </c>
      <c r="F10" s="5">
        <v>9.6999999999999993</v>
      </c>
      <c r="G10" s="5">
        <v>13</v>
      </c>
      <c r="H10" s="5">
        <v>1035.5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19.2</v>
      </c>
      <c r="O10">
        <v>1047.5</v>
      </c>
      <c r="P10" t="s">
        <v>252</v>
      </c>
      <c r="Q10"/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5" t="s">
        <v>67</v>
      </c>
      <c r="AG10" s="706"/>
      <c r="AH10" s="706"/>
      <c r="AI10" s="706"/>
      <c r="AJ10" s="707"/>
      <c r="AL10" s="364">
        <v>0.1</v>
      </c>
      <c r="AM10" s="5">
        <v>94</v>
      </c>
      <c r="AN10" s="5">
        <v>-0.9</v>
      </c>
      <c r="AO10" s="363">
        <v>0.1</v>
      </c>
      <c r="AP10" s="5">
        <v>2.9</v>
      </c>
      <c r="AQ10" s="5">
        <v>4.7</v>
      </c>
      <c r="AR10" s="5">
        <v>1023.8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>
        <v>0.1</v>
      </c>
      <c r="AY10">
        <v>162.69999999999999</v>
      </c>
      <c r="AZ10">
        <v>-1.4</v>
      </c>
      <c r="BA10">
        <v>-0.9</v>
      </c>
      <c r="BB10" s="55">
        <v>6.9444444444444447E-4</v>
      </c>
    </row>
    <row r="11" spans="2:55" x14ac:dyDescent="0.25">
      <c r="B11" s="5">
        <v>8.1</v>
      </c>
      <c r="C11" s="5">
        <v>93</v>
      </c>
      <c r="D11" s="5">
        <v>7</v>
      </c>
      <c r="E11" s="5">
        <v>8.1</v>
      </c>
      <c r="F11" s="5">
        <v>3.6</v>
      </c>
      <c r="G11" s="5">
        <v>7.2</v>
      </c>
      <c r="H11" s="5">
        <v>1035.7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19.2</v>
      </c>
      <c r="O11">
        <v>1047.5</v>
      </c>
      <c r="P11" t="s">
        <v>252</v>
      </c>
      <c r="Q11"/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>
        <v>45658</v>
      </c>
      <c r="Z11" s="310">
        <v>355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364">
        <v>0.1</v>
      </c>
      <c r="AM11" s="5">
        <v>94</v>
      </c>
      <c r="AN11" s="5">
        <v>-0.9</v>
      </c>
      <c r="AO11" s="363">
        <v>0.1</v>
      </c>
      <c r="AP11" s="5">
        <v>4</v>
      </c>
      <c r="AQ11" s="5">
        <v>4</v>
      </c>
      <c r="AR11" s="5">
        <v>1023.8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>
        <v>0.1</v>
      </c>
      <c r="AY11">
        <v>162.69999999999999</v>
      </c>
      <c r="AZ11">
        <v>-1.4</v>
      </c>
      <c r="BA11">
        <v>-0.9</v>
      </c>
      <c r="BB11" s="55">
        <v>1.38888888888889E-3</v>
      </c>
    </row>
    <row r="12" spans="2:55" x14ac:dyDescent="0.25">
      <c r="B12" s="5">
        <v>8.1</v>
      </c>
      <c r="C12" s="5">
        <v>93</v>
      </c>
      <c r="D12" s="5">
        <v>7</v>
      </c>
      <c r="E12" s="5">
        <v>7.6</v>
      </c>
      <c r="F12" s="5">
        <v>5</v>
      </c>
      <c r="G12" s="5">
        <v>7.2</v>
      </c>
      <c r="H12" s="5">
        <v>1035.5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19.2</v>
      </c>
      <c r="O12">
        <v>1047.5</v>
      </c>
      <c r="P12" t="s">
        <v>252</v>
      </c>
      <c r="Q12"/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45663</v>
      </c>
      <c r="Z12" s="310">
        <v>264</v>
      </c>
      <c r="AA12" s="5">
        <f t="shared" ref="AA12" si="1">Z12-Z11</f>
        <v>-91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364">
        <v>0.1</v>
      </c>
      <c r="AM12" s="5">
        <v>94</v>
      </c>
      <c r="AN12" s="5">
        <v>-0.9</v>
      </c>
      <c r="AO12" s="363">
        <v>0.1</v>
      </c>
      <c r="AP12" s="5">
        <v>0</v>
      </c>
      <c r="AQ12" s="5">
        <v>1.8</v>
      </c>
      <c r="AR12" s="5">
        <v>1023.5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>
        <v>0.1</v>
      </c>
      <c r="AY12">
        <v>162.69999999999999</v>
      </c>
      <c r="AZ12">
        <v>-1.4</v>
      </c>
      <c r="BA12">
        <v>-0.9</v>
      </c>
      <c r="BB12" s="55">
        <v>2.0833333333333298E-3</v>
      </c>
    </row>
    <row r="13" spans="2:55" ht="15.75" x14ac:dyDescent="0.25">
      <c r="B13" s="5">
        <v>8.1</v>
      </c>
      <c r="C13" s="5">
        <v>93</v>
      </c>
      <c r="D13" s="5">
        <v>7</v>
      </c>
      <c r="E13" s="5">
        <v>7.5</v>
      </c>
      <c r="F13" s="5">
        <v>5.4</v>
      </c>
      <c r="G13" s="5">
        <v>7.2</v>
      </c>
      <c r="H13" s="5">
        <v>1035.5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19.2</v>
      </c>
      <c r="O13">
        <v>1047.5</v>
      </c>
      <c r="P13" t="s">
        <v>252</v>
      </c>
      <c r="Q13"/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/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364">
        <v>0.1</v>
      </c>
      <c r="AM13" s="5">
        <v>94</v>
      </c>
      <c r="AN13" s="5">
        <v>-0.9</v>
      </c>
      <c r="AO13" s="363">
        <v>0.1</v>
      </c>
      <c r="AP13" s="5">
        <v>2.5</v>
      </c>
      <c r="AQ13" s="5">
        <v>2.9</v>
      </c>
      <c r="AR13" s="5">
        <v>1023.7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>
        <v>0.1</v>
      </c>
      <c r="AY13">
        <v>162.69999999999999</v>
      </c>
      <c r="AZ13">
        <v>-1.3</v>
      </c>
      <c r="BA13">
        <v>-0.8</v>
      </c>
      <c r="BB13" s="55">
        <v>2.7777777777777801E-3</v>
      </c>
    </row>
    <row r="14" spans="2:55" x14ac:dyDescent="0.25">
      <c r="B14" s="5">
        <v>8.1</v>
      </c>
      <c r="C14" s="5">
        <v>93</v>
      </c>
      <c r="D14" s="5">
        <v>7</v>
      </c>
      <c r="E14" s="5">
        <v>8.1</v>
      </c>
      <c r="F14" s="5">
        <v>4.7</v>
      </c>
      <c r="G14" s="5">
        <v>7.2</v>
      </c>
      <c r="H14" s="5">
        <v>1035.5999999999999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19.2</v>
      </c>
      <c r="O14">
        <v>1047.5</v>
      </c>
      <c r="P14" t="s">
        <v>252</v>
      </c>
      <c r="Q14"/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/>
      <c r="Z14" s="310"/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364">
        <v>0.1</v>
      </c>
      <c r="AM14" s="5">
        <v>94</v>
      </c>
      <c r="AN14" s="5">
        <v>-0.9</v>
      </c>
      <c r="AO14" s="363">
        <v>0.1</v>
      </c>
      <c r="AP14" s="5">
        <v>4</v>
      </c>
      <c r="AQ14" s="5">
        <v>4</v>
      </c>
      <c r="AR14" s="5">
        <v>1023.6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>
        <v>0.1</v>
      </c>
      <c r="AY14">
        <v>162.69999999999999</v>
      </c>
      <c r="AZ14">
        <v>-1.4</v>
      </c>
      <c r="BA14">
        <v>-0.8</v>
      </c>
      <c r="BB14" s="55">
        <v>3.4722222222222199E-3</v>
      </c>
    </row>
    <row r="15" spans="2:55" x14ac:dyDescent="0.25">
      <c r="B15" s="5">
        <v>8.1</v>
      </c>
      <c r="C15" s="5">
        <v>93</v>
      </c>
      <c r="D15" s="5">
        <v>7</v>
      </c>
      <c r="E15" s="5">
        <v>8.1</v>
      </c>
      <c r="F15" s="5">
        <v>3.6</v>
      </c>
      <c r="G15" s="5">
        <v>5.4</v>
      </c>
      <c r="H15" s="5">
        <v>1035.5999999999999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19.2</v>
      </c>
      <c r="O15">
        <v>1047.5</v>
      </c>
      <c r="P15" t="s">
        <v>252</v>
      </c>
      <c r="Q15"/>
      <c r="R15" s="54">
        <v>4.1666666666666701E-3</v>
      </c>
      <c r="T15" s="93"/>
      <c r="U15" s="96"/>
      <c r="V15" s="92" t="str">
        <f t="shared" si="0"/>
        <v/>
      </c>
      <c r="W15" s="96"/>
      <c r="X15" s="422"/>
      <c r="Y15" s="293"/>
      <c r="Z15" s="310"/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364">
        <v>0.1</v>
      </c>
      <c r="AM15" s="5">
        <v>94</v>
      </c>
      <c r="AN15" s="5">
        <v>-0.9</v>
      </c>
      <c r="AO15" s="363">
        <v>0.1</v>
      </c>
      <c r="AP15" s="5">
        <v>2.2000000000000002</v>
      </c>
      <c r="AQ15" s="5">
        <v>2.9</v>
      </c>
      <c r="AR15" s="5">
        <v>1023.8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>
        <v>0.1</v>
      </c>
      <c r="AY15">
        <v>162.69999999999999</v>
      </c>
      <c r="AZ15">
        <v>-1.3</v>
      </c>
      <c r="BA15">
        <v>-0.8</v>
      </c>
      <c r="BB15" s="55">
        <v>4.1666666666666701E-3</v>
      </c>
    </row>
    <row r="16" spans="2:55" x14ac:dyDescent="0.25">
      <c r="B16" s="5">
        <v>8.1</v>
      </c>
      <c r="C16" s="5">
        <v>93</v>
      </c>
      <c r="D16" s="5">
        <v>7</v>
      </c>
      <c r="E16" s="5">
        <v>6.9</v>
      </c>
      <c r="F16" s="5">
        <v>7.6</v>
      </c>
      <c r="G16" s="5">
        <v>11.2</v>
      </c>
      <c r="H16" s="5">
        <v>1035.5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19.2</v>
      </c>
      <c r="O16">
        <v>1047.5</v>
      </c>
      <c r="P16" t="s">
        <v>252</v>
      </c>
      <c r="Q16"/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364">
        <v>0.1</v>
      </c>
      <c r="AM16" s="5">
        <v>94</v>
      </c>
      <c r="AN16" s="5">
        <v>-0.9</v>
      </c>
      <c r="AO16" s="363">
        <v>0.1</v>
      </c>
      <c r="AP16" s="5">
        <v>0</v>
      </c>
      <c r="AQ16" s="5">
        <v>1.8</v>
      </c>
      <c r="AR16" s="5">
        <v>1023.7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>
        <v>0.1</v>
      </c>
      <c r="AY16">
        <v>162.69999999999999</v>
      </c>
      <c r="AZ16">
        <v>-1.3</v>
      </c>
      <c r="BA16">
        <v>-0.8</v>
      </c>
      <c r="BB16" s="55">
        <v>4.8611111111111103E-3</v>
      </c>
    </row>
    <row r="17" spans="2:54" x14ac:dyDescent="0.25">
      <c r="B17" s="5">
        <v>8.1</v>
      </c>
      <c r="C17" s="5">
        <v>93</v>
      </c>
      <c r="D17" s="5">
        <v>7</v>
      </c>
      <c r="E17" s="5">
        <v>7.1</v>
      </c>
      <c r="F17" s="5">
        <v>6.5</v>
      </c>
      <c r="G17" s="5">
        <v>9.4</v>
      </c>
      <c r="H17" s="5">
        <v>1035.5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>
        <v>19.2</v>
      </c>
      <c r="O17">
        <v>1047.5</v>
      </c>
      <c r="P17" t="s">
        <v>252</v>
      </c>
      <c r="Q17"/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364">
        <v>0.1</v>
      </c>
      <c r="AM17" s="5">
        <v>94</v>
      </c>
      <c r="AN17" s="5">
        <v>-0.9</v>
      </c>
      <c r="AO17" s="363">
        <v>0.1</v>
      </c>
      <c r="AP17" s="5">
        <v>2.5</v>
      </c>
      <c r="AQ17" s="5">
        <v>2.9</v>
      </c>
      <c r="AR17" s="5">
        <v>1023.9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>
        <v>0.1</v>
      </c>
      <c r="AY17">
        <v>162.69999999999999</v>
      </c>
      <c r="AZ17">
        <v>-1.4</v>
      </c>
      <c r="BA17">
        <v>-0.8</v>
      </c>
      <c r="BB17" s="55">
        <v>5.5555555555555601E-3</v>
      </c>
    </row>
    <row r="18" spans="2:54" x14ac:dyDescent="0.25">
      <c r="B18" s="5">
        <v>8.1</v>
      </c>
      <c r="C18" s="5">
        <v>93</v>
      </c>
      <c r="D18" s="5">
        <v>7</v>
      </c>
      <c r="E18" s="5">
        <v>8.1</v>
      </c>
      <c r="F18" s="5">
        <v>4.7</v>
      </c>
      <c r="G18" s="5">
        <v>7.2</v>
      </c>
      <c r="H18" s="5">
        <v>1035.5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>
        <v>19.2</v>
      </c>
      <c r="O18">
        <v>1047.5</v>
      </c>
      <c r="P18" t="s">
        <v>252</v>
      </c>
      <c r="Q18"/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364">
        <v>0.1</v>
      </c>
      <c r="AM18" s="5">
        <v>94</v>
      </c>
      <c r="AN18" s="5">
        <v>-0.9</v>
      </c>
      <c r="AO18" s="363">
        <v>0.1</v>
      </c>
      <c r="AQ18" s="5">
        <v>2.2000000000000002</v>
      </c>
      <c r="AR18" s="5">
        <v>1023.8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>
        <v>0.1</v>
      </c>
      <c r="AY18">
        <v>162.69999999999999</v>
      </c>
      <c r="AZ18">
        <v>-1.4</v>
      </c>
      <c r="BA18">
        <v>-0.8</v>
      </c>
      <c r="BB18" s="55">
        <v>6.2500000000000003E-3</v>
      </c>
    </row>
    <row r="19" spans="2:54" x14ac:dyDescent="0.25">
      <c r="B19" s="5">
        <v>8.1</v>
      </c>
      <c r="C19" s="5">
        <v>93</v>
      </c>
      <c r="D19" s="5">
        <v>7</v>
      </c>
      <c r="E19" s="5">
        <v>8.1</v>
      </c>
      <c r="F19" s="5">
        <v>4.7</v>
      </c>
      <c r="G19" s="5">
        <v>7.2</v>
      </c>
      <c r="H19" s="5">
        <v>1035.5999999999999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>
        <v>19.2</v>
      </c>
      <c r="O19">
        <v>1047.5</v>
      </c>
      <c r="P19" t="s">
        <v>252</v>
      </c>
      <c r="Q19"/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364">
        <v>0.1</v>
      </c>
      <c r="AM19" s="5">
        <v>94</v>
      </c>
      <c r="AN19" s="5">
        <v>-0.9</v>
      </c>
      <c r="AO19" s="363">
        <v>0.1</v>
      </c>
      <c r="AP19" s="5">
        <v>0</v>
      </c>
      <c r="AQ19" s="5">
        <v>2.2000000000000002</v>
      </c>
      <c r="AR19" s="5">
        <v>1023.8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>
        <v>0.1</v>
      </c>
      <c r="AY19">
        <v>162.69999999999999</v>
      </c>
      <c r="AZ19">
        <v>-1.3</v>
      </c>
      <c r="BA19">
        <v>-0.8</v>
      </c>
      <c r="BB19" s="55">
        <v>6.9444444444444397E-3</v>
      </c>
    </row>
    <row r="20" spans="2:54" x14ac:dyDescent="0.25">
      <c r="B20" s="5">
        <v>8.1</v>
      </c>
      <c r="C20" s="5">
        <v>93</v>
      </c>
      <c r="D20" s="5">
        <v>7</v>
      </c>
      <c r="E20" s="5">
        <v>6.7</v>
      </c>
      <c r="F20" s="5">
        <v>8.3000000000000007</v>
      </c>
      <c r="G20" s="5">
        <v>11.2</v>
      </c>
      <c r="H20" s="5">
        <v>1035.5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>
        <v>19.2</v>
      </c>
      <c r="O20">
        <v>1047.5</v>
      </c>
      <c r="P20" t="s">
        <v>252</v>
      </c>
      <c r="Q20"/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364">
        <v>0.1</v>
      </c>
      <c r="AM20" s="5">
        <v>94</v>
      </c>
      <c r="AN20" s="5">
        <v>-0.9</v>
      </c>
      <c r="AO20" s="363">
        <v>0.1</v>
      </c>
      <c r="AP20" s="5">
        <v>0</v>
      </c>
      <c r="AQ20" s="5">
        <v>1.8</v>
      </c>
      <c r="AR20" s="5">
        <v>1023.8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>
        <v>0.1</v>
      </c>
      <c r="AY20">
        <v>162.69999999999999</v>
      </c>
      <c r="AZ20">
        <v>-1.3</v>
      </c>
      <c r="BA20">
        <v>-0.8</v>
      </c>
      <c r="BB20" s="55">
        <v>7.6388888888888904E-3</v>
      </c>
    </row>
    <row r="21" spans="2:54" x14ac:dyDescent="0.25">
      <c r="B21" s="5">
        <v>8.1</v>
      </c>
      <c r="C21" s="5">
        <v>93</v>
      </c>
      <c r="D21" s="5">
        <v>7</v>
      </c>
      <c r="E21" s="5">
        <v>7.5</v>
      </c>
      <c r="F21" s="5">
        <v>5.4</v>
      </c>
      <c r="G21" s="5">
        <v>7.2</v>
      </c>
      <c r="H21" s="5">
        <v>1035.5999999999999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>
        <v>19.2</v>
      </c>
      <c r="O21">
        <v>1047.5</v>
      </c>
      <c r="P21" t="s">
        <v>252</v>
      </c>
      <c r="Q21"/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364">
        <v>0.1</v>
      </c>
      <c r="AM21" s="5">
        <v>94</v>
      </c>
      <c r="AN21" s="5">
        <v>-0.9</v>
      </c>
      <c r="AO21" s="363">
        <v>0.1</v>
      </c>
      <c r="AP21" s="5">
        <v>2.5</v>
      </c>
      <c r="AQ21" s="5">
        <v>3.2</v>
      </c>
      <c r="AR21" s="5">
        <v>1023.8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>
        <v>0.1</v>
      </c>
      <c r="AY21">
        <v>162.69999999999999</v>
      </c>
      <c r="AZ21">
        <v>-1.3</v>
      </c>
      <c r="BA21">
        <v>-0.9</v>
      </c>
      <c r="BB21" s="55">
        <v>8.3333333333333297E-3</v>
      </c>
    </row>
    <row r="22" spans="2:54" x14ac:dyDescent="0.25">
      <c r="B22" s="5">
        <v>8.1</v>
      </c>
      <c r="C22" s="5">
        <v>93</v>
      </c>
      <c r="D22" s="5">
        <v>7</v>
      </c>
      <c r="E22" s="5">
        <v>6.9</v>
      </c>
      <c r="F22" s="5">
        <v>7.2</v>
      </c>
      <c r="G22" s="5">
        <v>9.4</v>
      </c>
      <c r="H22" s="5">
        <v>1035.4000000000001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>
        <v>19.2</v>
      </c>
      <c r="O22">
        <v>1047.5</v>
      </c>
      <c r="P22" t="s">
        <v>252</v>
      </c>
      <c r="Q22"/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2">AH21+$AH$20</f>
        <v>180</v>
      </c>
      <c r="AL22" s="364">
        <v>0.2</v>
      </c>
      <c r="AM22" s="5">
        <v>94</v>
      </c>
      <c r="AN22" s="5">
        <v>-0.8</v>
      </c>
      <c r="AO22" s="363">
        <v>0.2</v>
      </c>
      <c r="AP22" s="5">
        <v>2.2000000000000002</v>
      </c>
      <c r="AQ22" s="5">
        <v>3.6</v>
      </c>
      <c r="AR22" s="5">
        <v>1023.9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>
        <v>0.1</v>
      </c>
      <c r="AY22">
        <v>162.69999999999999</v>
      </c>
      <c r="AZ22">
        <v>-1.4</v>
      </c>
      <c r="BA22">
        <v>-0.9</v>
      </c>
      <c r="BB22" s="55">
        <v>9.0277777777777804E-3</v>
      </c>
    </row>
    <row r="23" spans="2:54" x14ac:dyDescent="0.25">
      <c r="B23" s="5">
        <v>8.1</v>
      </c>
      <c r="C23" s="5">
        <v>93</v>
      </c>
      <c r="D23" s="5">
        <v>7</v>
      </c>
      <c r="E23" s="5">
        <v>8.1</v>
      </c>
      <c r="F23" s="5">
        <v>3.6</v>
      </c>
      <c r="G23" s="5">
        <v>5.4</v>
      </c>
      <c r="H23" s="5">
        <v>1035.4000000000001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>
        <v>19.2</v>
      </c>
      <c r="O23">
        <v>1047.5</v>
      </c>
      <c r="P23" t="s">
        <v>252</v>
      </c>
      <c r="Q23"/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2"/>
        <v>240</v>
      </c>
      <c r="AL23" s="364">
        <v>0.2</v>
      </c>
      <c r="AM23" s="5">
        <v>94</v>
      </c>
      <c r="AN23" s="5">
        <v>-0.8</v>
      </c>
      <c r="AO23" s="363">
        <v>0.2</v>
      </c>
      <c r="AP23" s="5">
        <v>2.2000000000000002</v>
      </c>
      <c r="AQ23" s="5">
        <v>3.2</v>
      </c>
      <c r="AR23" s="5">
        <v>1023.8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>
        <v>0.1</v>
      </c>
      <c r="AY23">
        <v>162.69999999999999</v>
      </c>
      <c r="AZ23">
        <v>-1.3</v>
      </c>
      <c r="BA23">
        <v>-0.9</v>
      </c>
      <c r="BB23" s="55">
        <v>9.7222222222222206E-3</v>
      </c>
    </row>
    <row r="24" spans="2:54" x14ac:dyDescent="0.25">
      <c r="B24" s="5">
        <v>8.1</v>
      </c>
      <c r="C24" s="5">
        <v>93</v>
      </c>
      <c r="D24" s="5">
        <v>7</v>
      </c>
      <c r="E24" s="5">
        <v>8.1</v>
      </c>
      <c r="F24" s="5">
        <v>3.6</v>
      </c>
      <c r="G24" s="5">
        <v>5.4</v>
      </c>
      <c r="H24" s="5">
        <v>1035.3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>
        <v>19.2</v>
      </c>
      <c r="O24">
        <v>1047.5</v>
      </c>
      <c r="P24" t="s">
        <v>252</v>
      </c>
      <c r="Q24"/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2"/>
        <v>300</v>
      </c>
      <c r="AL24" s="364">
        <v>0.1</v>
      </c>
      <c r="AM24" s="5">
        <v>94</v>
      </c>
      <c r="AN24" s="5">
        <v>-0.9</v>
      </c>
      <c r="AO24" s="363">
        <v>0.1</v>
      </c>
      <c r="AP24" s="5">
        <v>2.2000000000000002</v>
      </c>
      <c r="AQ24" s="5">
        <v>2.2000000000000002</v>
      </c>
      <c r="AR24" s="5">
        <v>1023.9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>
        <v>0.1</v>
      </c>
      <c r="AY24">
        <v>162.69999999999999</v>
      </c>
      <c r="AZ24">
        <v>-1.3</v>
      </c>
      <c r="BA24">
        <v>-0.8</v>
      </c>
      <c r="BB24" s="55">
        <v>1.0416666666666701E-2</v>
      </c>
    </row>
    <row r="25" spans="2:54" x14ac:dyDescent="0.25">
      <c r="B25" s="5">
        <v>8.1</v>
      </c>
      <c r="C25" s="5">
        <v>93</v>
      </c>
      <c r="D25" s="5">
        <v>7</v>
      </c>
      <c r="E25" s="5">
        <v>8.1</v>
      </c>
      <c r="F25" s="5">
        <v>4</v>
      </c>
      <c r="G25" s="5">
        <v>7.2</v>
      </c>
      <c r="H25" s="5">
        <v>1035.4000000000001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>
        <v>19.2</v>
      </c>
      <c r="O25">
        <v>1047.5</v>
      </c>
      <c r="P25" t="s">
        <v>252</v>
      </c>
      <c r="Q25"/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2"/>
        <v>360</v>
      </c>
      <c r="AL25" s="364">
        <v>0.1</v>
      </c>
      <c r="AM25" s="5">
        <v>94</v>
      </c>
      <c r="AN25" s="5">
        <v>-0.9</v>
      </c>
      <c r="AO25" s="363">
        <v>0.1</v>
      </c>
      <c r="AP25" s="5">
        <v>0</v>
      </c>
      <c r="AQ25" s="5">
        <v>2.9</v>
      </c>
      <c r="AR25" s="5">
        <v>1023.9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>
        <v>0.1</v>
      </c>
      <c r="AY25">
        <v>162.69999999999999</v>
      </c>
      <c r="AZ25">
        <v>-1.3</v>
      </c>
      <c r="BA25">
        <v>-0.8</v>
      </c>
      <c r="BB25" s="55">
        <v>1.1111111111111099E-2</v>
      </c>
    </row>
    <row r="26" spans="2:54" x14ac:dyDescent="0.25">
      <c r="B26" s="5">
        <v>8.1</v>
      </c>
      <c r="C26" s="5">
        <v>93</v>
      </c>
      <c r="D26" s="5">
        <v>7</v>
      </c>
      <c r="E26" s="5">
        <v>7.5</v>
      </c>
      <c r="F26" s="5">
        <v>5.4</v>
      </c>
      <c r="G26" s="5">
        <v>7.2</v>
      </c>
      <c r="H26" s="5">
        <v>1035.4000000000001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>
        <v>19.2</v>
      </c>
      <c r="O26">
        <v>1047.5</v>
      </c>
      <c r="P26" t="s">
        <v>252</v>
      </c>
      <c r="Q26"/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2"/>
        <v>420</v>
      </c>
      <c r="AL26" s="364">
        <v>0.1</v>
      </c>
      <c r="AM26" s="5">
        <v>94</v>
      </c>
      <c r="AN26" s="5">
        <v>-0.9</v>
      </c>
      <c r="AO26" s="363">
        <v>0.1</v>
      </c>
      <c r="AP26" s="5">
        <v>0</v>
      </c>
      <c r="AQ26" s="5">
        <v>2.5</v>
      </c>
      <c r="AR26" s="5">
        <v>1024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>
        <v>0.1</v>
      </c>
      <c r="AY26">
        <v>162.69999999999999</v>
      </c>
      <c r="AZ26">
        <v>-1.3</v>
      </c>
      <c r="BA26">
        <v>-0.8</v>
      </c>
      <c r="BB26" s="55">
        <v>1.18055555555556E-2</v>
      </c>
    </row>
    <row r="27" spans="2:54" x14ac:dyDescent="0.25">
      <c r="B27" s="5">
        <v>8.1</v>
      </c>
      <c r="C27" s="5">
        <v>93</v>
      </c>
      <c r="D27" s="5">
        <v>7</v>
      </c>
      <c r="E27" s="5">
        <v>6.8</v>
      </c>
      <c r="F27" s="5">
        <v>7.9</v>
      </c>
      <c r="G27" s="5">
        <v>13</v>
      </c>
      <c r="H27" s="5">
        <v>1035.4000000000001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>
        <v>19.2</v>
      </c>
      <c r="O27">
        <v>1047.5</v>
      </c>
      <c r="P27" t="s">
        <v>252</v>
      </c>
      <c r="Q27"/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2"/>
        <v>480</v>
      </c>
      <c r="AL27" s="364">
        <v>0.1</v>
      </c>
      <c r="AM27" s="5">
        <v>94</v>
      </c>
      <c r="AN27" s="5">
        <v>-0.9</v>
      </c>
      <c r="AO27" s="363">
        <v>0.1</v>
      </c>
      <c r="AP27" s="5">
        <v>1.8</v>
      </c>
      <c r="AQ27" s="5">
        <v>2.2000000000000002</v>
      </c>
      <c r="AR27" s="5">
        <v>1024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>
        <v>0.1</v>
      </c>
      <c r="AY27">
        <v>162.69999999999999</v>
      </c>
      <c r="AZ27">
        <v>-1.3</v>
      </c>
      <c r="BA27">
        <v>-0.8</v>
      </c>
      <c r="BB27" s="55">
        <v>1.2500000000000001E-2</v>
      </c>
    </row>
    <row r="28" spans="2:54" x14ac:dyDescent="0.25">
      <c r="B28" s="5">
        <v>8.1</v>
      </c>
      <c r="C28" s="5">
        <v>93</v>
      </c>
      <c r="D28" s="5">
        <v>7</v>
      </c>
      <c r="E28" s="5">
        <v>8.1</v>
      </c>
      <c r="F28" s="5">
        <v>4</v>
      </c>
      <c r="G28" s="5">
        <v>7.2</v>
      </c>
      <c r="H28" s="5">
        <v>1035.3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>
        <v>19.2</v>
      </c>
      <c r="O28">
        <v>1047.5</v>
      </c>
      <c r="P28" t="s">
        <v>252</v>
      </c>
      <c r="Q28"/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2"/>
        <v>540</v>
      </c>
      <c r="AL28" s="364">
        <v>0.1</v>
      </c>
      <c r="AM28" s="5">
        <v>94</v>
      </c>
      <c r="AN28" s="5">
        <v>-0.9</v>
      </c>
      <c r="AO28" s="363">
        <v>0.1</v>
      </c>
      <c r="AP28" s="5">
        <v>0</v>
      </c>
      <c r="AQ28" s="5">
        <v>2.5</v>
      </c>
      <c r="AR28" s="5">
        <v>1023.9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>
        <v>0.1</v>
      </c>
      <c r="AY28">
        <v>162.69999999999999</v>
      </c>
      <c r="AZ28">
        <v>-1.3</v>
      </c>
      <c r="BA28">
        <v>-0.8</v>
      </c>
      <c r="BB28" s="55">
        <v>1.3194444444444399E-2</v>
      </c>
    </row>
    <row r="29" spans="2:54" x14ac:dyDescent="0.25">
      <c r="B29" s="5">
        <v>8.1</v>
      </c>
      <c r="C29" s="5">
        <v>93</v>
      </c>
      <c r="D29" s="5">
        <v>7</v>
      </c>
      <c r="E29" s="5">
        <v>8.1</v>
      </c>
      <c r="F29" s="5">
        <v>4</v>
      </c>
      <c r="G29" s="5">
        <v>5.4</v>
      </c>
      <c r="H29" s="5">
        <v>1035.5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>
        <v>19.2</v>
      </c>
      <c r="O29">
        <v>1047.5</v>
      </c>
      <c r="P29" t="s">
        <v>252</v>
      </c>
      <c r="Q29"/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2"/>
        <v>600</v>
      </c>
      <c r="AL29" s="364">
        <v>0</v>
      </c>
      <c r="AM29" s="5">
        <v>94</v>
      </c>
      <c r="AN29" s="5">
        <v>-0.9</v>
      </c>
      <c r="AO29" s="363">
        <v>0</v>
      </c>
      <c r="AP29" s="5">
        <v>4.7</v>
      </c>
      <c r="AQ29" s="5">
        <v>5</v>
      </c>
      <c r="AR29" s="5">
        <v>1024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>
        <v>0.1</v>
      </c>
      <c r="AY29">
        <v>162.69999999999999</v>
      </c>
      <c r="AZ29">
        <v>-1.3</v>
      </c>
      <c r="BA29">
        <v>-0.8</v>
      </c>
      <c r="BB29" s="55">
        <v>1.38888888888889E-2</v>
      </c>
    </row>
    <row r="30" spans="2:54" x14ac:dyDescent="0.25">
      <c r="B30" s="5">
        <v>8.1</v>
      </c>
      <c r="C30" s="5">
        <v>93</v>
      </c>
      <c r="D30" s="5">
        <v>7</v>
      </c>
      <c r="E30" s="5">
        <v>6.6</v>
      </c>
      <c r="F30" s="5">
        <v>8.6</v>
      </c>
      <c r="G30" s="5">
        <v>13</v>
      </c>
      <c r="H30" s="5">
        <v>1035.2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>
        <v>19.2</v>
      </c>
      <c r="O30">
        <v>1047.5</v>
      </c>
      <c r="P30" t="s">
        <v>252</v>
      </c>
      <c r="Q30"/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/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2"/>
        <v>660</v>
      </c>
      <c r="AL30" s="364">
        <v>0.1</v>
      </c>
      <c r="AM30" s="5">
        <v>94</v>
      </c>
      <c r="AN30" s="5">
        <v>-0.9</v>
      </c>
      <c r="AO30" s="363">
        <v>0.1</v>
      </c>
      <c r="AP30" s="5">
        <v>3.2</v>
      </c>
      <c r="AQ30" s="5">
        <v>4.3</v>
      </c>
      <c r="AR30" s="5">
        <v>1023.9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>
        <v>0.1</v>
      </c>
      <c r="AY30">
        <v>162.69999999999999</v>
      </c>
      <c r="AZ30">
        <v>-1.4</v>
      </c>
      <c r="BA30">
        <v>-0.8</v>
      </c>
      <c r="BB30" s="55">
        <v>1.4583333333333301E-2</v>
      </c>
    </row>
    <row r="31" spans="2:54" x14ac:dyDescent="0.25">
      <c r="B31" s="5">
        <v>8.1</v>
      </c>
      <c r="C31" s="5">
        <v>93</v>
      </c>
      <c r="D31" s="5">
        <v>7</v>
      </c>
      <c r="E31" s="5">
        <v>6.4</v>
      </c>
      <c r="F31" s="5">
        <v>9.6999999999999993</v>
      </c>
      <c r="G31" s="5">
        <v>13</v>
      </c>
      <c r="H31" s="5">
        <v>1035.4000000000001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>
        <v>19.2</v>
      </c>
      <c r="O31">
        <v>1047.5</v>
      </c>
      <c r="P31" t="s">
        <v>252</v>
      </c>
      <c r="Q31"/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/>
      <c r="Z31" s="310"/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2"/>
        <v>720</v>
      </c>
      <c r="AL31" s="364">
        <v>0</v>
      </c>
      <c r="AM31" s="5">
        <v>94</v>
      </c>
      <c r="AN31" s="5">
        <v>-0.9</v>
      </c>
      <c r="AO31" s="363">
        <v>0</v>
      </c>
      <c r="AP31" s="5">
        <v>4.3</v>
      </c>
      <c r="AQ31" s="5">
        <v>4.7</v>
      </c>
      <c r="AR31" s="5">
        <v>1023.8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>
        <v>0.1</v>
      </c>
      <c r="AY31">
        <v>162.69999999999999</v>
      </c>
      <c r="AZ31">
        <v>-1.4</v>
      </c>
      <c r="BA31">
        <v>-0.8</v>
      </c>
      <c r="BB31" s="55">
        <v>1.52777777777778E-2</v>
      </c>
    </row>
    <row r="32" spans="2:54" x14ac:dyDescent="0.25">
      <c r="B32" s="5">
        <v>8.1</v>
      </c>
      <c r="C32" s="5">
        <v>93</v>
      </c>
      <c r="D32" s="5">
        <v>7</v>
      </c>
      <c r="E32" s="5">
        <v>8.1</v>
      </c>
      <c r="F32" s="5">
        <v>3.2</v>
      </c>
      <c r="G32" s="5">
        <v>5.4</v>
      </c>
      <c r="H32" s="5">
        <v>1035.3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>
        <v>19.2</v>
      </c>
      <c r="O32">
        <v>1047.5</v>
      </c>
      <c r="P32" t="s">
        <v>252</v>
      </c>
      <c r="Q32"/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/>
      <c r="Z32" s="310"/>
      <c r="AA32"/>
      <c r="AC32" s="5"/>
      <c r="AD32" s="54">
        <v>1.59722222222222E-2</v>
      </c>
      <c r="AF32" s="325"/>
      <c r="AG32" s="324" t="s">
        <v>95</v>
      </c>
      <c r="AH32" s="312">
        <f t="shared" si="2"/>
        <v>780</v>
      </c>
      <c r="AL32" s="364">
        <v>0</v>
      </c>
      <c r="AM32" s="5">
        <v>94</v>
      </c>
      <c r="AN32" s="5">
        <v>-0.9</v>
      </c>
      <c r="AO32" s="363">
        <v>0</v>
      </c>
      <c r="AP32" s="5">
        <v>3.6</v>
      </c>
      <c r="AQ32" s="5">
        <v>3.6</v>
      </c>
      <c r="AR32" s="5">
        <v>1024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>
        <v>0.1</v>
      </c>
      <c r="AY32">
        <v>162.69999999999999</v>
      </c>
      <c r="AZ32">
        <v>-1.3</v>
      </c>
      <c r="BA32">
        <v>-0.8</v>
      </c>
      <c r="BB32" s="55">
        <v>1.59722222222222E-2</v>
      </c>
    </row>
    <row r="33" spans="2:54" x14ac:dyDescent="0.25">
      <c r="B33" s="5">
        <v>8.1</v>
      </c>
      <c r="C33" s="5">
        <v>93</v>
      </c>
      <c r="D33" s="5">
        <v>7</v>
      </c>
      <c r="E33" s="5">
        <v>8.1</v>
      </c>
      <c r="F33" s="5">
        <v>3.2</v>
      </c>
      <c r="G33" s="5">
        <v>5.4</v>
      </c>
      <c r="H33" s="5">
        <v>1035.2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>
        <v>19.2</v>
      </c>
      <c r="O33">
        <v>1047.5</v>
      </c>
      <c r="P33" t="s">
        <v>252</v>
      </c>
      <c r="Q33"/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2"/>
        <v>840</v>
      </c>
      <c r="AI33" s="37"/>
      <c r="AJ33" s="5"/>
      <c r="AL33" s="364">
        <v>0</v>
      </c>
      <c r="AM33" s="5">
        <v>94</v>
      </c>
      <c r="AN33" s="5">
        <v>-0.9</v>
      </c>
      <c r="AO33" s="363">
        <v>0</v>
      </c>
      <c r="AP33" s="5">
        <v>0</v>
      </c>
      <c r="AQ33" s="5">
        <v>1.8</v>
      </c>
      <c r="AR33" s="5">
        <v>1023.9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>
        <v>0.1</v>
      </c>
      <c r="AY33">
        <v>162.69999999999999</v>
      </c>
      <c r="AZ33">
        <v>-1.3</v>
      </c>
      <c r="BA33">
        <v>-0.8</v>
      </c>
      <c r="BB33" s="55">
        <v>1.6666666666666701E-2</v>
      </c>
    </row>
    <row r="34" spans="2:54" x14ac:dyDescent="0.25">
      <c r="B34" s="5">
        <v>8.1</v>
      </c>
      <c r="C34" s="5">
        <v>93</v>
      </c>
      <c r="D34" s="5">
        <v>7</v>
      </c>
      <c r="E34" s="5">
        <v>8.1</v>
      </c>
      <c r="F34" s="5">
        <v>4.7</v>
      </c>
      <c r="G34" s="5">
        <v>7.2</v>
      </c>
      <c r="H34" s="5">
        <v>1035.4000000000001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>
        <v>19.2</v>
      </c>
      <c r="O34">
        <v>1047.5</v>
      </c>
      <c r="P34" t="s">
        <v>252</v>
      </c>
      <c r="Q34"/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2"/>
        <v>900</v>
      </c>
      <c r="AL34" s="364">
        <v>0</v>
      </c>
      <c r="AM34" s="5">
        <v>94</v>
      </c>
      <c r="AN34" s="5">
        <v>-0.9</v>
      </c>
      <c r="AO34" s="363">
        <v>0</v>
      </c>
      <c r="AP34" s="5">
        <v>0</v>
      </c>
      <c r="AQ34" s="5">
        <v>1.8</v>
      </c>
      <c r="AR34" s="5">
        <v>1024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>
        <v>0.1</v>
      </c>
      <c r="AY34">
        <v>162.69999999999999</v>
      </c>
      <c r="AZ34">
        <v>-1.3</v>
      </c>
      <c r="BA34">
        <v>-0.8</v>
      </c>
      <c r="BB34" s="55">
        <v>1.7361111111111101E-2</v>
      </c>
    </row>
    <row r="35" spans="2:54" x14ac:dyDescent="0.25">
      <c r="B35" s="5">
        <v>8.1</v>
      </c>
      <c r="C35" s="5">
        <v>93</v>
      </c>
      <c r="D35" s="5">
        <v>7</v>
      </c>
      <c r="E35" s="5">
        <v>6.9</v>
      </c>
      <c r="F35" s="5">
        <v>7.6</v>
      </c>
      <c r="G35" s="5">
        <v>11.2</v>
      </c>
      <c r="H35" s="5">
        <v>1035.4000000000001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>
        <v>19.2</v>
      </c>
      <c r="O35">
        <v>1047.5</v>
      </c>
      <c r="P35" t="s">
        <v>252</v>
      </c>
      <c r="Q35"/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364">
        <v>0</v>
      </c>
      <c r="AM35" s="5">
        <v>94</v>
      </c>
      <c r="AN35" s="5">
        <v>-0.9</v>
      </c>
      <c r="AO35" s="363">
        <v>0</v>
      </c>
      <c r="AP35" s="5">
        <v>0</v>
      </c>
      <c r="AQ35" s="5">
        <v>2.2000000000000002</v>
      </c>
      <c r="AR35" s="5">
        <v>1023.9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>
        <v>0.1</v>
      </c>
      <c r="AY35">
        <v>162.69999999999999</v>
      </c>
      <c r="AZ35">
        <v>-1.3</v>
      </c>
      <c r="BA35">
        <v>-0.8</v>
      </c>
      <c r="BB35" s="55">
        <v>1.8055555555555599E-2</v>
      </c>
    </row>
    <row r="36" spans="2:54" x14ac:dyDescent="0.25">
      <c r="B36" s="5">
        <v>8.1</v>
      </c>
      <c r="C36" s="5">
        <v>93</v>
      </c>
      <c r="D36" s="5">
        <v>7</v>
      </c>
      <c r="E36" s="5">
        <v>6.9</v>
      </c>
      <c r="F36" s="5">
        <v>7.6</v>
      </c>
      <c r="G36" s="5">
        <v>9.4</v>
      </c>
      <c r="H36" s="5">
        <v>1035.4000000000001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>
        <v>19.2</v>
      </c>
      <c r="O36">
        <v>1047.5</v>
      </c>
      <c r="P36" t="s">
        <v>252</v>
      </c>
      <c r="Q36"/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364">
        <v>0</v>
      </c>
      <c r="AM36" s="5">
        <v>94</v>
      </c>
      <c r="AN36" s="5">
        <v>-0.9</v>
      </c>
      <c r="AO36" s="363">
        <v>0</v>
      </c>
      <c r="AP36" s="5">
        <v>0</v>
      </c>
      <c r="AQ36" s="5">
        <v>2.9</v>
      </c>
      <c r="AR36" s="5">
        <v>1023.8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>
        <v>0.1</v>
      </c>
      <c r="AY36">
        <v>162.69999999999999</v>
      </c>
      <c r="AZ36">
        <v>-1.3</v>
      </c>
      <c r="BA36">
        <v>-0.8</v>
      </c>
      <c r="BB36" s="55">
        <v>1.8749999999999999E-2</v>
      </c>
    </row>
    <row r="37" spans="2:54" x14ac:dyDescent="0.25">
      <c r="B37" s="5">
        <v>8.1</v>
      </c>
      <c r="C37" s="5">
        <v>93</v>
      </c>
      <c r="D37" s="5">
        <v>7</v>
      </c>
      <c r="E37" s="5">
        <v>8.1</v>
      </c>
      <c r="F37" s="5">
        <v>3.6</v>
      </c>
      <c r="G37" s="5">
        <v>7.2</v>
      </c>
      <c r="H37" s="5">
        <v>1035.4000000000001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>
        <v>19.2</v>
      </c>
      <c r="O37">
        <v>1047.5</v>
      </c>
      <c r="P37" t="s">
        <v>252</v>
      </c>
      <c r="Q37"/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364">
        <v>0</v>
      </c>
      <c r="AM37" s="5">
        <v>94</v>
      </c>
      <c r="AN37" s="5">
        <v>-0.9</v>
      </c>
      <c r="AO37" s="363">
        <v>0</v>
      </c>
      <c r="AP37" s="5">
        <v>0</v>
      </c>
      <c r="AQ37" s="5">
        <v>2.9</v>
      </c>
      <c r="AR37" s="5">
        <v>1023.9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>
        <v>0.1</v>
      </c>
      <c r="AY37">
        <v>162.69999999999999</v>
      </c>
      <c r="AZ37">
        <v>-1.3</v>
      </c>
      <c r="BA37">
        <v>-0.8</v>
      </c>
      <c r="BB37" s="55">
        <v>1.94444444444444E-2</v>
      </c>
    </row>
    <row r="38" spans="2:54" x14ac:dyDescent="0.25">
      <c r="B38" s="5">
        <v>8.1</v>
      </c>
      <c r="C38" s="5">
        <v>93</v>
      </c>
      <c r="D38" s="5">
        <v>7</v>
      </c>
      <c r="E38" s="5">
        <v>6.9</v>
      </c>
      <c r="F38" s="5">
        <v>7.2</v>
      </c>
      <c r="G38" s="5">
        <v>11.2</v>
      </c>
      <c r="H38" s="5">
        <v>1035.4000000000001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>
        <v>19.2</v>
      </c>
      <c r="O38">
        <v>1047.5</v>
      </c>
      <c r="P38" t="s">
        <v>252</v>
      </c>
      <c r="Q38"/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364">
        <v>0.1</v>
      </c>
      <c r="AM38" s="5">
        <v>94</v>
      </c>
      <c r="AN38" s="5">
        <v>-0.9</v>
      </c>
      <c r="AO38" s="363">
        <v>0.1</v>
      </c>
      <c r="AP38" s="5">
        <v>1.8</v>
      </c>
      <c r="AQ38" s="5">
        <v>2.2000000000000002</v>
      </c>
      <c r="AR38" s="5">
        <v>1023.8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>
        <v>0.1</v>
      </c>
      <c r="AY38">
        <v>162.69999999999999</v>
      </c>
      <c r="AZ38">
        <v>-1.4</v>
      </c>
      <c r="BA38">
        <v>-0.8</v>
      </c>
      <c r="BB38" s="55">
        <v>2.0138888888888901E-2</v>
      </c>
    </row>
    <row r="39" spans="2:54" x14ac:dyDescent="0.25">
      <c r="B39" s="5">
        <v>8.1</v>
      </c>
      <c r="C39" s="5">
        <v>93</v>
      </c>
      <c r="D39" s="5">
        <v>7</v>
      </c>
      <c r="E39" s="5">
        <v>7.6</v>
      </c>
      <c r="F39" s="5">
        <v>5</v>
      </c>
      <c r="G39" s="5">
        <v>7.2</v>
      </c>
      <c r="H39" s="5">
        <v>1035.5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>
        <v>19.2</v>
      </c>
      <c r="O39">
        <v>1047.5</v>
      </c>
      <c r="P39" t="s">
        <v>252</v>
      </c>
      <c r="Q39"/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364">
        <v>0</v>
      </c>
      <c r="AM39" s="5">
        <v>94</v>
      </c>
      <c r="AN39" s="5">
        <v>-0.9</v>
      </c>
      <c r="AO39" s="363">
        <v>0</v>
      </c>
      <c r="AP39" s="5">
        <v>0</v>
      </c>
      <c r="AQ39" s="5">
        <v>0</v>
      </c>
      <c r="AR39" s="5">
        <v>1024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>
        <v>0.1</v>
      </c>
      <c r="AY39">
        <v>162.69999999999999</v>
      </c>
      <c r="AZ39">
        <v>-1.3</v>
      </c>
      <c r="BA39">
        <v>-0.8</v>
      </c>
      <c r="BB39" s="55">
        <v>2.0833333333333301E-2</v>
      </c>
    </row>
    <row r="40" spans="2:54" x14ac:dyDescent="0.25">
      <c r="B40" s="5">
        <v>8.1</v>
      </c>
      <c r="C40" s="5">
        <v>93</v>
      </c>
      <c r="D40" s="5">
        <v>7</v>
      </c>
      <c r="E40" s="5">
        <v>6.5</v>
      </c>
      <c r="F40" s="5">
        <v>9.4</v>
      </c>
      <c r="G40" s="5">
        <v>14.8</v>
      </c>
      <c r="H40" s="5">
        <v>1035.3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>
        <v>19.2</v>
      </c>
      <c r="O40">
        <v>1047.5</v>
      </c>
      <c r="P40" t="s">
        <v>252</v>
      </c>
      <c r="Q40"/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364">
        <v>0</v>
      </c>
      <c r="AM40" s="5">
        <v>94</v>
      </c>
      <c r="AN40" s="5">
        <v>-0.9</v>
      </c>
      <c r="AO40" s="363">
        <v>0</v>
      </c>
      <c r="AP40" s="5">
        <v>0</v>
      </c>
      <c r="AQ40" s="5">
        <v>0</v>
      </c>
      <c r="AR40" s="5">
        <v>1024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>
        <v>0.1</v>
      </c>
      <c r="AY40">
        <v>162.69999999999999</v>
      </c>
      <c r="AZ40">
        <v>-1.3</v>
      </c>
      <c r="BA40">
        <v>-0.8</v>
      </c>
      <c r="BB40" s="55">
        <v>2.1527777777777798E-2</v>
      </c>
    </row>
    <row r="41" spans="2:54" x14ac:dyDescent="0.25">
      <c r="B41" s="5">
        <v>8.1</v>
      </c>
      <c r="C41" s="5">
        <v>93</v>
      </c>
      <c r="D41" s="5">
        <v>7</v>
      </c>
      <c r="E41" s="5">
        <v>8.1</v>
      </c>
      <c r="F41" s="5">
        <v>4</v>
      </c>
      <c r="G41" s="5">
        <v>5.4</v>
      </c>
      <c r="H41" s="5">
        <v>1035.3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>
        <v>19.2</v>
      </c>
      <c r="O41">
        <v>1047.5</v>
      </c>
      <c r="P41" t="s">
        <v>252</v>
      </c>
      <c r="Q41"/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364">
        <v>0</v>
      </c>
      <c r="AM41" s="5">
        <v>94</v>
      </c>
      <c r="AN41" s="5">
        <v>-0.9</v>
      </c>
      <c r="AO41" s="363">
        <v>0</v>
      </c>
      <c r="AP41" s="5">
        <v>2.2000000000000002</v>
      </c>
      <c r="AQ41" s="5">
        <v>2.2000000000000002</v>
      </c>
      <c r="AR41" s="5">
        <v>1024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>
        <v>0.1</v>
      </c>
      <c r="AY41">
        <v>162.69999999999999</v>
      </c>
      <c r="AZ41">
        <v>-1.3</v>
      </c>
      <c r="BA41">
        <v>-0.8</v>
      </c>
      <c r="BB41" s="55">
        <v>2.2222222222222199E-2</v>
      </c>
    </row>
    <row r="42" spans="2:54" x14ac:dyDescent="0.25">
      <c r="B42" s="5">
        <v>8.1</v>
      </c>
      <c r="C42" s="5">
        <v>93</v>
      </c>
      <c r="D42" s="5">
        <v>7</v>
      </c>
      <c r="E42" s="5">
        <v>8.1</v>
      </c>
      <c r="F42" s="5">
        <v>4</v>
      </c>
      <c r="G42" s="5">
        <v>7.2</v>
      </c>
      <c r="H42" s="5">
        <v>1035.3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>
        <v>19.2</v>
      </c>
      <c r="O42">
        <v>1047.5</v>
      </c>
      <c r="P42" t="s">
        <v>252</v>
      </c>
      <c r="Q42"/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364">
        <v>0</v>
      </c>
      <c r="AM42" s="5">
        <v>94</v>
      </c>
      <c r="AN42" s="5">
        <v>-0.9</v>
      </c>
      <c r="AO42" s="363">
        <v>0</v>
      </c>
      <c r="AP42" s="5">
        <v>0</v>
      </c>
      <c r="AQ42" s="5">
        <v>0</v>
      </c>
      <c r="AR42" s="5">
        <v>1023.9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>
        <v>0.1</v>
      </c>
      <c r="AY42">
        <v>162.69999999999999</v>
      </c>
      <c r="AZ42">
        <v>-1.3</v>
      </c>
      <c r="BA42">
        <v>-0.8</v>
      </c>
      <c r="BB42" s="55">
        <v>2.29166666666667E-2</v>
      </c>
    </row>
    <row r="43" spans="2:54" x14ac:dyDescent="0.25">
      <c r="B43" s="5">
        <v>8.1</v>
      </c>
      <c r="C43" s="5">
        <v>93</v>
      </c>
      <c r="D43" s="5">
        <v>7</v>
      </c>
      <c r="E43" s="5">
        <v>8.1</v>
      </c>
      <c r="F43" s="5">
        <v>2.9</v>
      </c>
      <c r="G43" s="5">
        <v>5.4</v>
      </c>
      <c r="H43" s="5">
        <v>1035.3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>
        <v>19.2</v>
      </c>
      <c r="O43">
        <v>1047.5</v>
      </c>
      <c r="P43" t="s">
        <v>252</v>
      </c>
      <c r="Q43"/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364">
        <v>-0.1</v>
      </c>
      <c r="AM43" s="5">
        <v>94</v>
      </c>
      <c r="AN43" s="5">
        <v>-1</v>
      </c>
      <c r="AO43" s="363">
        <v>-0.1</v>
      </c>
      <c r="AP43" s="5">
        <v>3.2</v>
      </c>
      <c r="AQ43" s="5">
        <v>3.6</v>
      </c>
      <c r="AR43" s="5">
        <v>1024.0999999999999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>
        <v>0.1</v>
      </c>
      <c r="AY43">
        <v>162.69999999999999</v>
      </c>
      <c r="AZ43">
        <v>-1.4</v>
      </c>
      <c r="BA43">
        <v>-0.8</v>
      </c>
      <c r="BB43" s="55">
        <v>2.36111111111111E-2</v>
      </c>
    </row>
    <row r="44" spans="2:54" x14ac:dyDescent="0.25">
      <c r="B44" s="5">
        <v>8.1</v>
      </c>
      <c r="C44" s="5">
        <v>93</v>
      </c>
      <c r="D44" s="5">
        <v>7</v>
      </c>
      <c r="E44" s="5">
        <v>7.3</v>
      </c>
      <c r="F44" s="5">
        <v>6.1</v>
      </c>
      <c r="G44" s="5">
        <v>7.2</v>
      </c>
      <c r="H44" s="5">
        <v>1035.4000000000001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>
        <v>19.2</v>
      </c>
      <c r="O44">
        <v>1047.5</v>
      </c>
      <c r="P44" t="s">
        <v>252</v>
      </c>
      <c r="Q44"/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364">
        <v>0</v>
      </c>
      <c r="AM44" s="5">
        <v>94</v>
      </c>
      <c r="AN44" s="5">
        <v>-0.9</v>
      </c>
      <c r="AO44" s="363">
        <v>0</v>
      </c>
      <c r="AP44" s="5">
        <v>2.9</v>
      </c>
      <c r="AQ44" s="5">
        <v>2.9</v>
      </c>
      <c r="AR44" s="5">
        <v>1024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>
        <v>0.1</v>
      </c>
      <c r="AY44">
        <v>162.69999999999999</v>
      </c>
      <c r="AZ44">
        <v>-1.4</v>
      </c>
      <c r="BA44">
        <v>-0.8</v>
      </c>
      <c r="BB44" s="55">
        <v>2.4305555555555601E-2</v>
      </c>
    </row>
    <row r="45" spans="2:54" x14ac:dyDescent="0.25">
      <c r="B45" s="5">
        <v>8.1</v>
      </c>
      <c r="C45" s="5">
        <v>93</v>
      </c>
      <c r="D45" s="5">
        <v>7</v>
      </c>
      <c r="E45" s="5">
        <v>8.1</v>
      </c>
      <c r="F45" s="5">
        <v>4.3</v>
      </c>
      <c r="G45" s="5">
        <v>9.4</v>
      </c>
      <c r="H45" s="5">
        <v>1035.4000000000001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>
        <v>19.2</v>
      </c>
      <c r="O45">
        <v>1047.5</v>
      </c>
      <c r="P45" t="s">
        <v>252</v>
      </c>
      <c r="Q45"/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364">
        <v>0</v>
      </c>
      <c r="AM45" s="5">
        <v>94</v>
      </c>
      <c r="AN45" s="5">
        <v>-0.9</v>
      </c>
      <c r="AO45" s="363">
        <v>0</v>
      </c>
      <c r="AP45" s="5">
        <v>1.8</v>
      </c>
      <c r="AQ45" s="5">
        <v>2.2000000000000002</v>
      </c>
      <c r="AR45" s="5">
        <v>1024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>
        <v>0.1</v>
      </c>
      <c r="AY45">
        <v>162.69999999999999</v>
      </c>
      <c r="AZ45">
        <v>-1.4</v>
      </c>
      <c r="BA45">
        <v>-0.8</v>
      </c>
      <c r="BB45" s="55">
        <v>2.5000000000000001E-2</v>
      </c>
    </row>
    <row r="46" spans="2:54" x14ac:dyDescent="0.25">
      <c r="B46" s="5">
        <v>8.1</v>
      </c>
      <c r="C46" s="5">
        <v>93</v>
      </c>
      <c r="D46" s="5">
        <v>7</v>
      </c>
      <c r="E46" s="5">
        <v>8.1</v>
      </c>
      <c r="F46" s="5">
        <v>4.7</v>
      </c>
      <c r="G46" s="5">
        <v>11.2</v>
      </c>
      <c r="H46" s="5">
        <v>1035.3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>
        <v>19.2</v>
      </c>
      <c r="O46">
        <v>1047.5</v>
      </c>
      <c r="P46" t="s">
        <v>252</v>
      </c>
      <c r="Q46"/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364">
        <v>0</v>
      </c>
      <c r="AM46" s="5">
        <v>94</v>
      </c>
      <c r="AN46" s="5">
        <v>-0.9</v>
      </c>
      <c r="AO46" s="363">
        <v>0</v>
      </c>
      <c r="AP46" s="5">
        <v>0</v>
      </c>
      <c r="AQ46" s="5">
        <v>0</v>
      </c>
      <c r="AR46" s="5">
        <v>1024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>
        <v>0.1</v>
      </c>
      <c r="AY46">
        <v>162.69999999999999</v>
      </c>
      <c r="AZ46">
        <v>-1.4</v>
      </c>
      <c r="BA46">
        <v>-0.8</v>
      </c>
      <c r="BB46" s="55">
        <v>2.5694444444444402E-2</v>
      </c>
    </row>
    <row r="47" spans="2:54" x14ac:dyDescent="0.25">
      <c r="B47" s="5">
        <v>8.1999999999999993</v>
      </c>
      <c r="C47" s="5">
        <v>93</v>
      </c>
      <c r="D47" s="5">
        <v>7.1</v>
      </c>
      <c r="E47" s="5">
        <v>8.1999999999999993</v>
      </c>
      <c r="F47" s="5">
        <v>1.8</v>
      </c>
      <c r="G47" s="5">
        <v>3.6</v>
      </c>
      <c r="H47" s="5">
        <v>1035.2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>
        <v>19.2</v>
      </c>
      <c r="O47">
        <v>1047.5</v>
      </c>
      <c r="P47" t="s">
        <v>252</v>
      </c>
      <c r="Q47"/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364">
        <v>-0.1</v>
      </c>
      <c r="AM47" s="5">
        <v>94</v>
      </c>
      <c r="AN47" s="5">
        <v>-1</v>
      </c>
      <c r="AO47" s="363">
        <v>-0.1</v>
      </c>
      <c r="AP47" s="5">
        <v>0</v>
      </c>
      <c r="AQ47" s="5">
        <v>2.2000000000000002</v>
      </c>
      <c r="AR47" s="5">
        <v>1024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>
        <v>0.1</v>
      </c>
      <c r="AY47">
        <v>162.69999999999999</v>
      </c>
      <c r="AZ47">
        <v>-1.4</v>
      </c>
      <c r="BA47">
        <v>-0.8</v>
      </c>
      <c r="BB47" s="55">
        <v>2.6388888888888899E-2</v>
      </c>
    </row>
    <row r="48" spans="2:54" x14ac:dyDescent="0.25">
      <c r="B48" s="5">
        <v>8.1999999999999993</v>
      </c>
      <c r="C48" s="5">
        <v>93</v>
      </c>
      <c r="D48" s="5">
        <v>7.1</v>
      </c>
      <c r="E48" s="5">
        <v>7.4</v>
      </c>
      <c r="F48" s="5">
        <v>6.1</v>
      </c>
      <c r="G48" s="5">
        <v>9.4</v>
      </c>
      <c r="H48" s="5">
        <v>1035.2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>
        <v>19.2</v>
      </c>
      <c r="O48">
        <v>1047.5</v>
      </c>
      <c r="P48" t="s">
        <v>252</v>
      </c>
      <c r="Q48"/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364">
        <v>-0.1</v>
      </c>
      <c r="AM48" s="5">
        <v>94</v>
      </c>
      <c r="AN48" s="5">
        <v>-1</v>
      </c>
      <c r="AO48" s="363">
        <v>-0.1</v>
      </c>
      <c r="AP48" s="5">
        <v>0</v>
      </c>
      <c r="AQ48" s="5">
        <v>0</v>
      </c>
      <c r="AR48" s="5">
        <v>1024.0999999999999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>
        <v>0.1</v>
      </c>
      <c r="AY48">
        <v>162.69999999999999</v>
      </c>
      <c r="AZ48">
        <v>-1.4</v>
      </c>
      <c r="BA48">
        <v>-0.8</v>
      </c>
      <c r="BB48" s="55">
        <v>2.70833333333333E-2</v>
      </c>
    </row>
    <row r="49" spans="2:54" x14ac:dyDescent="0.25">
      <c r="B49" s="5">
        <v>8.1</v>
      </c>
      <c r="C49" s="5">
        <v>93</v>
      </c>
      <c r="D49" s="5">
        <v>7</v>
      </c>
      <c r="E49" s="5">
        <v>7.1</v>
      </c>
      <c r="F49" s="5">
        <v>6.5</v>
      </c>
      <c r="G49" s="5">
        <v>9.4</v>
      </c>
      <c r="H49" s="5">
        <v>1035.4000000000001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>
        <v>19.2</v>
      </c>
      <c r="O49">
        <v>1047.5</v>
      </c>
      <c r="P49" t="s">
        <v>252</v>
      </c>
      <c r="Q49"/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364">
        <v>-0.1</v>
      </c>
      <c r="AM49" s="5">
        <v>94</v>
      </c>
      <c r="AN49" s="5">
        <v>-1</v>
      </c>
      <c r="AO49" s="363">
        <v>-0.1</v>
      </c>
      <c r="AP49" s="5">
        <v>0</v>
      </c>
      <c r="AQ49" s="5">
        <v>0</v>
      </c>
      <c r="AR49" s="5">
        <v>1023.9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>
        <v>0.1</v>
      </c>
      <c r="AY49">
        <v>162.69999999999999</v>
      </c>
      <c r="AZ49">
        <v>-1.4</v>
      </c>
      <c r="BA49">
        <v>-0.8</v>
      </c>
      <c r="BB49" s="55">
        <v>2.7777777777777801E-2</v>
      </c>
    </row>
    <row r="50" spans="2:54" x14ac:dyDescent="0.25">
      <c r="B50" s="5">
        <v>8.1</v>
      </c>
      <c r="C50" s="5">
        <v>93</v>
      </c>
      <c r="D50" s="5">
        <v>7</v>
      </c>
      <c r="E50" s="5">
        <v>7.1</v>
      </c>
      <c r="F50" s="5">
        <v>6.5</v>
      </c>
      <c r="G50" s="5">
        <v>11.2</v>
      </c>
      <c r="H50" s="5">
        <v>1035.4000000000001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>
        <v>19.2</v>
      </c>
      <c r="O50">
        <v>1047.5</v>
      </c>
      <c r="P50" t="s">
        <v>252</v>
      </c>
      <c r="Q50"/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364">
        <v>-0.1</v>
      </c>
      <c r="AM50" s="5">
        <v>94</v>
      </c>
      <c r="AN50" s="5">
        <v>-1</v>
      </c>
      <c r="AO50" s="363">
        <v>-0.1</v>
      </c>
      <c r="AP50" s="5">
        <v>0</v>
      </c>
      <c r="AQ50" s="5">
        <v>0</v>
      </c>
      <c r="AR50" s="5">
        <v>1023.9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>
        <v>0.1</v>
      </c>
      <c r="AY50">
        <v>162.69999999999999</v>
      </c>
      <c r="AZ50">
        <v>-1.4</v>
      </c>
      <c r="BA50">
        <v>-0.9</v>
      </c>
      <c r="BB50" s="55">
        <v>2.8472222222222201E-2</v>
      </c>
    </row>
    <row r="51" spans="2:54" x14ac:dyDescent="0.25">
      <c r="B51" s="5">
        <v>8.1999999999999993</v>
      </c>
      <c r="C51" s="5">
        <v>93</v>
      </c>
      <c r="D51" s="5">
        <v>7.1</v>
      </c>
      <c r="E51" s="5">
        <v>8.1999999999999993</v>
      </c>
      <c r="F51" s="5">
        <v>4</v>
      </c>
      <c r="G51" s="5">
        <v>5.4</v>
      </c>
      <c r="H51" s="5">
        <v>1035.2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>
        <v>19.2</v>
      </c>
      <c r="O51">
        <v>1047.5</v>
      </c>
      <c r="P51" t="s">
        <v>252</v>
      </c>
      <c r="Q51"/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364">
        <v>-0.1</v>
      </c>
      <c r="AM51" s="5">
        <v>94</v>
      </c>
      <c r="AN51" s="5">
        <v>-1</v>
      </c>
      <c r="AO51" s="363">
        <v>-0.1</v>
      </c>
      <c r="AP51" s="5">
        <v>0</v>
      </c>
      <c r="AQ51" s="5">
        <v>0</v>
      </c>
      <c r="AR51" s="5">
        <v>1024.2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>
        <v>0.1</v>
      </c>
      <c r="AY51">
        <v>162.69999999999999</v>
      </c>
      <c r="AZ51">
        <v>-1.5</v>
      </c>
      <c r="BA51">
        <v>-0.9</v>
      </c>
      <c r="BB51" s="55">
        <v>2.9166666666666698E-2</v>
      </c>
    </row>
    <row r="52" spans="2:54" x14ac:dyDescent="0.25">
      <c r="B52" s="5">
        <v>8.1999999999999993</v>
      </c>
      <c r="C52" s="5">
        <v>93</v>
      </c>
      <c r="D52" s="5">
        <v>7.1</v>
      </c>
      <c r="E52" s="5">
        <v>8.1999999999999993</v>
      </c>
      <c r="F52" s="5">
        <v>3.2</v>
      </c>
      <c r="G52" s="5">
        <v>5.4</v>
      </c>
      <c r="H52" s="5">
        <v>1035.0999999999999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>
        <v>19.2</v>
      </c>
      <c r="O52">
        <v>1047.5</v>
      </c>
      <c r="P52" t="s">
        <v>252</v>
      </c>
      <c r="Q52"/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364">
        <v>-0.1</v>
      </c>
      <c r="AM52" s="5">
        <v>94</v>
      </c>
      <c r="AN52" s="5">
        <v>-1</v>
      </c>
      <c r="AO52" s="363">
        <v>-0.1</v>
      </c>
      <c r="AP52" s="5">
        <v>0</v>
      </c>
      <c r="AQ52" s="5">
        <v>0</v>
      </c>
      <c r="AR52" s="5">
        <v>1024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>
        <v>0.1</v>
      </c>
      <c r="AY52">
        <v>162.69999999999999</v>
      </c>
      <c r="AZ52">
        <v>-1.5</v>
      </c>
      <c r="BA52">
        <v>-0.9</v>
      </c>
      <c r="BB52" s="55">
        <v>2.9861111111111099E-2</v>
      </c>
    </row>
    <row r="53" spans="2:54" x14ac:dyDescent="0.25">
      <c r="B53" s="5">
        <v>8.1999999999999993</v>
      </c>
      <c r="C53" s="5">
        <v>93</v>
      </c>
      <c r="D53" s="5">
        <v>7.1</v>
      </c>
      <c r="E53" s="5">
        <v>8.1999999999999993</v>
      </c>
      <c r="F53" s="5">
        <v>4.7</v>
      </c>
      <c r="G53" s="5">
        <v>5.4</v>
      </c>
      <c r="H53" s="5">
        <v>1035.5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>
        <v>19.2</v>
      </c>
      <c r="O53">
        <v>1047.5</v>
      </c>
      <c r="P53" t="s">
        <v>252</v>
      </c>
      <c r="Q53"/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364">
        <v>-0.2</v>
      </c>
      <c r="AM53" s="5">
        <v>94</v>
      </c>
      <c r="AN53" s="5">
        <v>-1.1000000000000001</v>
      </c>
      <c r="AO53" s="363">
        <v>-0.2</v>
      </c>
      <c r="AP53" s="5">
        <v>2.5</v>
      </c>
      <c r="AQ53" s="5">
        <v>2.9</v>
      </c>
      <c r="AR53" s="5">
        <v>1023.9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>
        <v>0.1</v>
      </c>
      <c r="AY53">
        <v>162.69999999999999</v>
      </c>
      <c r="AZ53">
        <v>-1.5</v>
      </c>
      <c r="BA53">
        <v>-0.9</v>
      </c>
      <c r="BB53" s="55">
        <v>3.05555555555556E-2</v>
      </c>
    </row>
    <row r="54" spans="2:54" x14ac:dyDescent="0.25">
      <c r="B54" s="5">
        <v>8.1999999999999993</v>
      </c>
      <c r="C54" s="5">
        <v>93</v>
      </c>
      <c r="D54" s="5">
        <v>7.1</v>
      </c>
      <c r="E54" s="5">
        <v>8.1999999999999993</v>
      </c>
      <c r="F54" s="5">
        <v>3.6</v>
      </c>
      <c r="G54" s="5">
        <v>5.4</v>
      </c>
      <c r="H54" s="5">
        <v>1035.3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>
        <v>19.2</v>
      </c>
      <c r="O54">
        <v>1047.5</v>
      </c>
      <c r="P54" t="s">
        <v>252</v>
      </c>
      <c r="Q54"/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364">
        <v>-0.1</v>
      </c>
      <c r="AM54" s="5">
        <v>94</v>
      </c>
      <c r="AN54" s="5">
        <v>-1</v>
      </c>
      <c r="AO54" s="363">
        <v>-0.1</v>
      </c>
      <c r="AP54" s="5">
        <v>3.2</v>
      </c>
      <c r="AQ54" s="5">
        <v>3.6</v>
      </c>
      <c r="AR54" s="5">
        <v>1023.9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>
        <v>0.1</v>
      </c>
      <c r="AY54">
        <v>162.69999999999999</v>
      </c>
      <c r="AZ54">
        <v>-1.5</v>
      </c>
      <c r="BA54">
        <v>-0.9</v>
      </c>
      <c r="BB54" s="55">
        <v>3.125E-2</v>
      </c>
    </row>
    <row r="55" spans="2:54" x14ac:dyDescent="0.25">
      <c r="B55" s="5">
        <v>8.1999999999999993</v>
      </c>
      <c r="C55" s="5">
        <v>93</v>
      </c>
      <c r="D55" s="5">
        <v>7.1</v>
      </c>
      <c r="E55" s="5">
        <v>8.1999999999999993</v>
      </c>
      <c r="F55" s="5">
        <v>4</v>
      </c>
      <c r="G55" s="5">
        <v>5.4</v>
      </c>
      <c r="H55" s="5">
        <v>1035.4000000000001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>
        <v>19.2</v>
      </c>
      <c r="O55">
        <v>1047.5</v>
      </c>
      <c r="P55" t="s">
        <v>252</v>
      </c>
      <c r="Q55"/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364">
        <v>0</v>
      </c>
      <c r="AM55" s="5">
        <v>94</v>
      </c>
      <c r="AN55" s="5">
        <v>-0.9</v>
      </c>
      <c r="AO55" s="363">
        <v>0</v>
      </c>
      <c r="AP55" s="5">
        <v>1.8</v>
      </c>
      <c r="AQ55" s="5">
        <v>2.5</v>
      </c>
      <c r="AR55" s="5">
        <v>1024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>
        <v>0.1</v>
      </c>
      <c r="AY55">
        <v>162.69999999999999</v>
      </c>
      <c r="AZ55">
        <v>-1.5</v>
      </c>
      <c r="BA55">
        <v>-0.9</v>
      </c>
      <c r="BB55" s="55">
        <v>3.19444444444444E-2</v>
      </c>
    </row>
    <row r="56" spans="2:54" x14ac:dyDescent="0.25">
      <c r="B56" s="5">
        <v>8.1999999999999993</v>
      </c>
      <c r="C56" s="5">
        <v>93</v>
      </c>
      <c r="D56" s="5">
        <v>7.1</v>
      </c>
      <c r="E56" s="5">
        <v>8.1999999999999993</v>
      </c>
      <c r="F56" s="5">
        <v>3.6</v>
      </c>
      <c r="G56" s="5">
        <v>5.4</v>
      </c>
      <c r="H56" s="5">
        <v>1035.0999999999999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>
        <v>19.2</v>
      </c>
      <c r="O56">
        <v>1047.5</v>
      </c>
      <c r="P56" t="s">
        <v>252</v>
      </c>
      <c r="Q56"/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364">
        <v>0</v>
      </c>
      <c r="AM56" s="5">
        <v>94</v>
      </c>
      <c r="AN56" s="5">
        <v>-0.9</v>
      </c>
      <c r="AO56" s="363">
        <v>0</v>
      </c>
      <c r="AP56" s="5">
        <v>0</v>
      </c>
      <c r="AQ56" s="5">
        <v>2.2000000000000002</v>
      </c>
      <c r="AR56" s="5">
        <v>1024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>
        <v>0.1</v>
      </c>
      <c r="AY56">
        <v>162.69999999999999</v>
      </c>
      <c r="AZ56">
        <v>-1.6</v>
      </c>
      <c r="BA56">
        <v>-1</v>
      </c>
      <c r="BB56" s="55">
        <v>3.2638888888888898E-2</v>
      </c>
    </row>
    <row r="57" spans="2:54" x14ac:dyDescent="0.25">
      <c r="B57" s="5">
        <v>8.1999999999999993</v>
      </c>
      <c r="C57" s="5">
        <v>93</v>
      </c>
      <c r="D57" s="5">
        <v>7.1</v>
      </c>
      <c r="E57" s="5">
        <v>8.1999999999999993</v>
      </c>
      <c r="F57" s="5">
        <v>4.7</v>
      </c>
      <c r="G57" s="5">
        <v>5.4</v>
      </c>
      <c r="H57" s="5">
        <v>1035.3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>
        <v>19.2</v>
      </c>
      <c r="O57">
        <v>1047.5</v>
      </c>
      <c r="P57" t="s">
        <v>252</v>
      </c>
      <c r="Q57"/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364">
        <v>0</v>
      </c>
      <c r="AM57" s="5">
        <v>94</v>
      </c>
      <c r="AN57" s="5">
        <v>-0.9</v>
      </c>
      <c r="AO57" s="363">
        <v>0</v>
      </c>
      <c r="AP57" s="5">
        <v>0</v>
      </c>
      <c r="AQ57" s="5">
        <v>2.2000000000000002</v>
      </c>
      <c r="AR57" s="5">
        <v>1024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>
        <v>0.1</v>
      </c>
      <c r="AY57">
        <v>162.69999999999999</v>
      </c>
      <c r="AZ57">
        <v>-1.6</v>
      </c>
      <c r="BA57">
        <v>-1</v>
      </c>
      <c r="BB57" s="55">
        <v>3.3333333333333298E-2</v>
      </c>
    </row>
    <row r="58" spans="2:54" x14ac:dyDescent="0.25">
      <c r="B58" s="5">
        <v>8.1999999999999993</v>
      </c>
      <c r="C58" s="5">
        <v>93</v>
      </c>
      <c r="D58" s="5">
        <v>7.1</v>
      </c>
      <c r="E58" s="5">
        <v>8.1999999999999993</v>
      </c>
      <c r="F58" s="5">
        <v>2.9</v>
      </c>
      <c r="G58" s="5">
        <v>5.4</v>
      </c>
      <c r="H58" s="5">
        <v>1035.0999999999999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>
        <v>19.2</v>
      </c>
      <c r="O58">
        <v>1047.5</v>
      </c>
      <c r="P58" t="s">
        <v>252</v>
      </c>
      <c r="Q58"/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364">
        <v>-0.1</v>
      </c>
      <c r="AM58" s="5">
        <v>94</v>
      </c>
      <c r="AN58" s="5">
        <v>-1</v>
      </c>
      <c r="AO58" s="363">
        <v>-0.1</v>
      </c>
      <c r="AP58" s="5">
        <v>0</v>
      </c>
      <c r="AQ58" s="5">
        <v>1.8</v>
      </c>
      <c r="AR58" s="5">
        <v>1024.2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>
        <v>0.1</v>
      </c>
      <c r="AY58">
        <v>162.69999999999999</v>
      </c>
      <c r="AZ58">
        <v>-1.5</v>
      </c>
      <c r="BA58">
        <v>-1</v>
      </c>
      <c r="BB58" s="55">
        <v>3.4027777777777803E-2</v>
      </c>
    </row>
    <row r="59" spans="2:54" x14ac:dyDescent="0.25">
      <c r="B59" s="5">
        <v>8.1999999999999993</v>
      </c>
      <c r="C59" s="5">
        <v>93</v>
      </c>
      <c r="D59" s="5">
        <v>7.1</v>
      </c>
      <c r="E59" s="5">
        <v>8.1999999999999993</v>
      </c>
      <c r="F59" s="5">
        <v>4.7</v>
      </c>
      <c r="G59" s="5">
        <v>5.4</v>
      </c>
      <c r="H59" s="5">
        <v>1035.0999999999999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>
        <v>19.2</v>
      </c>
      <c r="O59">
        <v>1047.5</v>
      </c>
      <c r="P59" t="s">
        <v>252</v>
      </c>
      <c r="Q59"/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364">
        <v>-0.1</v>
      </c>
      <c r="AM59" s="5">
        <v>94</v>
      </c>
      <c r="AN59" s="5">
        <v>-1</v>
      </c>
      <c r="AO59" s="363">
        <v>-0.1</v>
      </c>
      <c r="AP59" s="5">
        <v>0</v>
      </c>
      <c r="AQ59" s="5">
        <v>2.2000000000000002</v>
      </c>
      <c r="AR59" s="5">
        <v>1023.9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>
        <v>0.1</v>
      </c>
      <c r="AY59">
        <v>162.69999999999999</v>
      </c>
      <c r="AZ59">
        <v>-1.6</v>
      </c>
      <c r="BA59">
        <v>-1</v>
      </c>
      <c r="BB59" s="55">
        <v>3.4722222222222203E-2</v>
      </c>
    </row>
    <row r="60" spans="2:54" x14ac:dyDescent="0.25">
      <c r="B60" s="5">
        <v>8.1999999999999993</v>
      </c>
      <c r="C60" s="5">
        <v>93</v>
      </c>
      <c r="D60" s="5">
        <v>7.1</v>
      </c>
      <c r="E60" s="5">
        <v>7.4</v>
      </c>
      <c r="F60" s="5">
        <v>6.1</v>
      </c>
      <c r="G60" s="5">
        <v>7.2</v>
      </c>
      <c r="H60" s="5">
        <v>1035.3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>
        <v>19.2</v>
      </c>
      <c r="O60">
        <v>1047.5</v>
      </c>
      <c r="P60" t="s">
        <v>252</v>
      </c>
      <c r="Q60"/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364">
        <v>-0.1</v>
      </c>
      <c r="AM60" s="5">
        <v>94</v>
      </c>
      <c r="AN60" s="5">
        <v>-1</v>
      </c>
      <c r="AO60" s="363">
        <v>-0.1</v>
      </c>
      <c r="AP60" s="5">
        <v>1.8</v>
      </c>
      <c r="AQ60" s="5">
        <v>1.8</v>
      </c>
      <c r="AR60" s="5">
        <v>1023.9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>
        <v>0.1</v>
      </c>
      <c r="AY60">
        <v>162.69999999999999</v>
      </c>
      <c r="AZ60">
        <v>-1.6</v>
      </c>
      <c r="BA60">
        <v>-1</v>
      </c>
      <c r="BB60" s="55">
        <v>3.54166666666667E-2</v>
      </c>
    </row>
    <row r="61" spans="2:54" x14ac:dyDescent="0.25">
      <c r="B61" s="5">
        <v>8.1999999999999993</v>
      </c>
      <c r="C61" s="5">
        <v>93</v>
      </c>
      <c r="D61" s="5">
        <v>7.1</v>
      </c>
      <c r="E61" s="5">
        <v>7.2</v>
      </c>
      <c r="F61" s="5">
        <v>6.5</v>
      </c>
      <c r="G61" s="5">
        <v>7.2</v>
      </c>
      <c r="H61" s="5">
        <v>1035.4000000000001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>
        <v>19.2</v>
      </c>
      <c r="O61">
        <v>1047.5</v>
      </c>
      <c r="P61" t="s">
        <v>252</v>
      </c>
      <c r="Q61"/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364">
        <v>-0.2</v>
      </c>
      <c r="AM61" s="5">
        <v>94</v>
      </c>
      <c r="AN61" s="5">
        <v>-1.1000000000000001</v>
      </c>
      <c r="AO61" s="363">
        <v>-0.2</v>
      </c>
      <c r="AP61" s="5">
        <v>2.2000000000000002</v>
      </c>
      <c r="AQ61" s="5">
        <v>2.9</v>
      </c>
      <c r="AR61" s="5">
        <v>1024.2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>
        <v>0.1</v>
      </c>
      <c r="AY61">
        <v>162.69999999999999</v>
      </c>
      <c r="AZ61">
        <v>-1.6</v>
      </c>
      <c r="BA61">
        <v>-1</v>
      </c>
      <c r="BB61" s="55">
        <v>3.6111111111111101E-2</v>
      </c>
    </row>
    <row r="62" spans="2:54" x14ac:dyDescent="0.25">
      <c r="B62" s="5">
        <v>8.1999999999999993</v>
      </c>
      <c r="C62" s="5">
        <v>93</v>
      </c>
      <c r="D62" s="5">
        <v>7.1</v>
      </c>
      <c r="E62" s="5">
        <v>8.1999999999999993</v>
      </c>
      <c r="F62" s="5">
        <v>1.4</v>
      </c>
      <c r="G62" s="5">
        <v>1.8</v>
      </c>
      <c r="H62" s="5">
        <v>1035.3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>
        <v>19.2</v>
      </c>
      <c r="O62">
        <v>1047.5</v>
      </c>
      <c r="P62" t="s">
        <v>252</v>
      </c>
      <c r="Q62"/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364">
        <v>-0.2</v>
      </c>
      <c r="AM62" s="5">
        <v>94</v>
      </c>
      <c r="AN62" s="5">
        <v>-1.1000000000000001</v>
      </c>
      <c r="AO62" s="363">
        <v>-0.2</v>
      </c>
      <c r="AP62" s="5">
        <v>3.6</v>
      </c>
      <c r="AQ62" s="5">
        <v>3.6</v>
      </c>
      <c r="AR62" s="5">
        <v>1023.9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>
        <v>0.1</v>
      </c>
      <c r="AY62">
        <v>162.69999999999999</v>
      </c>
      <c r="AZ62">
        <v>-1.6</v>
      </c>
      <c r="BA62">
        <v>-1</v>
      </c>
      <c r="BB62" s="55">
        <v>3.6805555555555598E-2</v>
      </c>
    </row>
    <row r="63" spans="2:54" x14ac:dyDescent="0.25">
      <c r="B63" s="5">
        <v>8.1999999999999993</v>
      </c>
      <c r="C63" s="5">
        <v>93</v>
      </c>
      <c r="D63" s="5">
        <v>7.1</v>
      </c>
      <c r="E63" s="5">
        <v>8.1999999999999993</v>
      </c>
      <c r="F63" s="5">
        <v>1.1000000000000001</v>
      </c>
      <c r="G63" s="5">
        <v>1.8</v>
      </c>
      <c r="H63" s="5">
        <v>1035.0999999999999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>
        <v>19.2</v>
      </c>
      <c r="O63">
        <v>1047.5</v>
      </c>
      <c r="P63" t="s">
        <v>252</v>
      </c>
      <c r="Q63"/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364">
        <v>-0.1</v>
      </c>
      <c r="AM63" s="5">
        <v>94</v>
      </c>
      <c r="AN63" s="5">
        <v>-1</v>
      </c>
      <c r="AO63" s="363">
        <v>-0.1</v>
      </c>
      <c r="AP63" s="5">
        <v>1.8</v>
      </c>
      <c r="AQ63" s="5">
        <v>3.2</v>
      </c>
      <c r="AR63" s="5">
        <v>1024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>
        <v>0.1</v>
      </c>
      <c r="AY63">
        <v>162.69999999999999</v>
      </c>
      <c r="AZ63">
        <v>-1.6</v>
      </c>
      <c r="BA63">
        <v>-1</v>
      </c>
      <c r="BB63" s="55">
        <v>3.7499999999999999E-2</v>
      </c>
    </row>
    <row r="64" spans="2:54" x14ac:dyDescent="0.25">
      <c r="B64" s="5">
        <v>8.1999999999999993</v>
      </c>
      <c r="C64" s="5">
        <v>93</v>
      </c>
      <c r="D64" s="5">
        <v>7.1</v>
      </c>
      <c r="E64" s="5">
        <v>8.1999999999999993</v>
      </c>
      <c r="F64" s="5">
        <v>3.2</v>
      </c>
      <c r="G64" s="5">
        <v>3.6</v>
      </c>
      <c r="H64" s="5">
        <v>1035.0999999999999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>
        <v>19.2</v>
      </c>
      <c r="O64">
        <v>1047.5</v>
      </c>
      <c r="P64" t="s">
        <v>252</v>
      </c>
      <c r="Q64"/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364">
        <v>-0.2</v>
      </c>
      <c r="AM64" s="5">
        <v>94</v>
      </c>
      <c r="AN64" s="5">
        <v>-1.1000000000000001</v>
      </c>
      <c r="AO64" s="363">
        <v>-0.2</v>
      </c>
      <c r="AP64" s="5">
        <v>2.9</v>
      </c>
      <c r="AQ64" s="5">
        <v>2.9</v>
      </c>
      <c r="AR64" s="5">
        <v>1024</v>
      </c>
      <c r="AS64" s="5">
        <v>0</v>
      </c>
      <c r="AT64" s="5">
        <v>0</v>
      </c>
      <c r="AU64" s="5">
        <v>0</v>
      </c>
      <c r="AV64" s="5">
        <v>0</v>
      </c>
      <c r="AW64" s="5">
        <v>0</v>
      </c>
      <c r="AX64">
        <v>0.1</v>
      </c>
      <c r="AY64">
        <v>162.69999999999999</v>
      </c>
      <c r="AZ64">
        <v>-1.6</v>
      </c>
      <c r="BA64">
        <v>-1</v>
      </c>
      <c r="BB64" s="55">
        <v>3.8194444444444399E-2</v>
      </c>
    </row>
    <row r="65" spans="2:54" x14ac:dyDescent="0.25">
      <c r="B65" s="5">
        <v>8.1999999999999993</v>
      </c>
      <c r="C65" s="5">
        <v>93</v>
      </c>
      <c r="D65" s="5">
        <v>7.1</v>
      </c>
      <c r="E65" s="5">
        <v>8.1999999999999993</v>
      </c>
      <c r="F65" s="5">
        <v>0.4</v>
      </c>
      <c r="G65" s="5">
        <v>1.8</v>
      </c>
      <c r="H65" s="5">
        <v>1035.2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>
        <v>19.2</v>
      </c>
      <c r="O65">
        <v>1047.5</v>
      </c>
      <c r="P65" t="s">
        <v>252</v>
      </c>
      <c r="Q65"/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364">
        <v>-0.2</v>
      </c>
      <c r="AM65" s="5">
        <v>94</v>
      </c>
      <c r="AN65" s="5">
        <v>-1.1000000000000001</v>
      </c>
      <c r="AO65" s="363">
        <v>-0.2</v>
      </c>
      <c r="AP65" s="5">
        <v>0</v>
      </c>
      <c r="AQ65" s="5">
        <v>2.2000000000000002</v>
      </c>
      <c r="AR65" s="5">
        <v>1024.2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>
        <v>0.1</v>
      </c>
      <c r="AY65">
        <v>162.69999999999999</v>
      </c>
      <c r="AZ65">
        <v>-1.6</v>
      </c>
      <c r="BA65">
        <v>-1</v>
      </c>
      <c r="BB65" s="55">
        <v>3.8888888888888903E-2</v>
      </c>
    </row>
    <row r="66" spans="2:54" x14ac:dyDescent="0.25">
      <c r="B66" s="5">
        <v>8.1999999999999993</v>
      </c>
      <c r="C66" s="5">
        <v>93</v>
      </c>
      <c r="D66" s="5">
        <v>7.1</v>
      </c>
      <c r="E66" s="5">
        <v>8.1999999999999993</v>
      </c>
      <c r="F66" s="5">
        <v>3.6</v>
      </c>
      <c r="G66" s="5">
        <v>7.2</v>
      </c>
      <c r="H66" s="5">
        <v>1035.0999999999999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>
        <v>19.2</v>
      </c>
      <c r="O66">
        <v>1047.5</v>
      </c>
      <c r="P66" t="s">
        <v>252</v>
      </c>
      <c r="Q66"/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364">
        <v>-0.2</v>
      </c>
      <c r="AM66" s="5">
        <v>94</v>
      </c>
      <c r="AN66" s="5">
        <v>-1.1000000000000001</v>
      </c>
      <c r="AO66" s="363">
        <v>-0.2</v>
      </c>
      <c r="AP66" s="5">
        <v>1.8</v>
      </c>
      <c r="AQ66" s="5">
        <v>2.9</v>
      </c>
      <c r="AR66" s="5">
        <v>1024.0999999999999</v>
      </c>
      <c r="AS66" s="5">
        <v>0</v>
      </c>
      <c r="AT66" s="5">
        <v>0</v>
      </c>
      <c r="AU66" s="5">
        <v>0</v>
      </c>
      <c r="AV66" s="5">
        <v>0</v>
      </c>
      <c r="AW66" s="5">
        <v>0</v>
      </c>
      <c r="AX66">
        <v>0.1</v>
      </c>
      <c r="AY66">
        <v>162.69999999999999</v>
      </c>
      <c r="AZ66">
        <v>-1.6</v>
      </c>
      <c r="BA66">
        <v>-1</v>
      </c>
      <c r="BB66" s="55">
        <v>3.9583333333333297E-2</v>
      </c>
    </row>
    <row r="67" spans="2:54" x14ac:dyDescent="0.25">
      <c r="B67" s="5">
        <v>8.1999999999999993</v>
      </c>
      <c r="C67" s="5">
        <v>93</v>
      </c>
      <c r="D67" s="5">
        <v>7.1</v>
      </c>
      <c r="E67" s="5">
        <v>8.1999999999999993</v>
      </c>
      <c r="F67" s="5">
        <v>2.5</v>
      </c>
      <c r="G67" s="5">
        <v>5.4</v>
      </c>
      <c r="H67" s="5">
        <v>1035.3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>
        <v>19.2</v>
      </c>
      <c r="O67">
        <v>1047.5</v>
      </c>
      <c r="P67" t="s">
        <v>252</v>
      </c>
      <c r="Q67"/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364">
        <v>-0.2</v>
      </c>
      <c r="AM67" s="5">
        <v>94</v>
      </c>
      <c r="AN67" s="5">
        <v>-1.1000000000000001</v>
      </c>
      <c r="AO67" s="363">
        <v>-0.2</v>
      </c>
      <c r="AP67" s="5">
        <v>4</v>
      </c>
      <c r="AQ67" s="5">
        <v>4</v>
      </c>
      <c r="AR67" s="5">
        <v>1024.0999999999999</v>
      </c>
      <c r="AS67" s="5">
        <v>0</v>
      </c>
      <c r="AT67" s="5">
        <v>0</v>
      </c>
      <c r="AU67" s="5">
        <v>0</v>
      </c>
      <c r="AV67" s="5">
        <v>0</v>
      </c>
      <c r="AW67" s="5">
        <v>0</v>
      </c>
      <c r="AX67">
        <v>0.1</v>
      </c>
      <c r="AY67">
        <v>162.69999999999999</v>
      </c>
      <c r="AZ67">
        <v>-1.6</v>
      </c>
      <c r="BA67">
        <v>-1</v>
      </c>
      <c r="BB67" s="55">
        <v>4.0277777777777801E-2</v>
      </c>
    </row>
    <row r="68" spans="2:54" x14ac:dyDescent="0.25">
      <c r="B68" s="5">
        <v>8.1999999999999993</v>
      </c>
      <c r="C68" s="5">
        <v>93</v>
      </c>
      <c r="D68" s="5">
        <v>7.1</v>
      </c>
      <c r="E68" s="5">
        <v>8.1999999999999993</v>
      </c>
      <c r="F68" s="5">
        <v>2.9</v>
      </c>
      <c r="G68" s="5">
        <v>5.4</v>
      </c>
      <c r="H68" s="5">
        <v>1035.2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>
        <v>19.2</v>
      </c>
      <c r="O68">
        <v>1047.5</v>
      </c>
      <c r="P68" t="s">
        <v>252</v>
      </c>
      <c r="Q68"/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364">
        <v>-0.2</v>
      </c>
      <c r="AM68" s="5">
        <v>94</v>
      </c>
      <c r="AN68" s="5">
        <v>-1.1000000000000001</v>
      </c>
      <c r="AO68" s="363">
        <v>-0.2</v>
      </c>
      <c r="AP68" s="5">
        <v>0</v>
      </c>
      <c r="AQ68" s="5">
        <v>3.2</v>
      </c>
      <c r="AR68" s="5">
        <v>1024</v>
      </c>
      <c r="AS68" s="5">
        <v>0</v>
      </c>
      <c r="AT68" s="5">
        <v>0</v>
      </c>
      <c r="AU68" s="5">
        <v>0</v>
      </c>
      <c r="AV68" s="5">
        <v>0</v>
      </c>
      <c r="AW68" s="5">
        <v>0</v>
      </c>
      <c r="AX68">
        <v>0.1</v>
      </c>
      <c r="AY68">
        <v>162.69999999999999</v>
      </c>
      <c r="AZ68">
        <v>-1.6</v>
      </c>
      <c r="BA68">
        <v>-1</v>
      </c>
      <c r="BB68" s="55">
        <v>4.0972222222222202E-2</v>
      </c>
    </row>
    <row r="69" spans="2:54" x14ac:dyDescent="0.25">
      <c r="B69" s="5">
        <v>8.1999999999999993</v>
      </c>
      <c r="C69" s="5">
        <v>93</v>
      </c>
      <c r="D69" s="5">
        <v>7.1</v>
      </c>
      <c r="E69" s="5">
        <v>8.1999999999999993</v>
      </c>
      <c r="F69" s="5">
        <v>1.8</v>
      </c>
      <c r="G69" s="5">
        <v>1.8</v>
      </c>
      <c r="H69" s="5">
        <v>1035.4000000000001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>
        <v>19.2</v>
      </c>
      <c r="O69">
        <v>1047.5</v>
      </c>
      <c r="P69" t="s">
        <v>252</v>
      </c>
      <c r="Q69"/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364">
        <v>-0.2</v>
      </c>
      <c r="AM69" s="5">
        <v>94</v>
      </c>
      <c r="AN69" s="5">
        <v>-1.1000000000000001</v>
      </c>
      <c r="AO69" s="363">
        <v>-0.2</v>
      </c>
      <c r="AP69" s="5">
        <v>2.5</v>
      </c>
      <c r="AQ69" s="5">
        <v>3.6</v>
      </c>
      <c r="AR69" s="5">
        <v>1024.0999999999999</v>
      </c>
      <c r="AS69" s="5">
        <v>0</v>
      </c>
      <c r="AT69" s="5">
        <v>0</v>
      </c>
      <c r="AU69" s="5">
        <v>0</v>
      </c>
      <c r="AV69" s="5">
        <v>0</v>
      </c>
      <c r="AW69" s="5">
        <v>0</v>
      </c>
      <c r="AX69">
        <v>0.1</v>
      </c>
      <c r="AY69">
        <v>162.69999999999999</v>
      </c>
      <c r="AZ69">
        <v>-1.6</v>
      </c>
      <c r="BA69">
        <v>-1</v>
      </c>
      <c r="BB69" s="55">
        <v>4.1666666666666699E-2</v>
      </c>
    </row>
    <row r="70" spans="2:54" x14ac:dyDescent="0.25">
      <c r="B70" s="5">
        <v>8.1999999999999993</v>
      </c>
      <c r="C70" s="5">
        <v>93</v>
      </c>
      <c r="D70" s="5">
        <v>7.1</v>
      </c>
      <c r="E70" s="5">
        <v>7.7</v>
      </c>
      <c r="F70" s="5">
        <v>5</v>
      </c>
      <c r="G70" s="5">
        <v>5.4</v>
      </c>
      <c r="H70" s="5">
        <v>1035.3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>
        <v>19.2</v>
      </c>
      <c r="O70">
        <v>1047.5</v>
      </c>
      <c r="P70" t="s">
        <v>252</v>
      </c>
      <c r="Q70"/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364">
        <v>-0.3</v>
      </c>
      <c r="AM70" s="5">
        <v>94</v>
      </c>
      <c r="AN70" s="5">
        <v>-1.2</v>
      </c>
      <c r="AO70" s="363">
        <v>-0.3</v>
      </c>
      <c r="AP70" s="5">
        <v>4.3</v>
      </c>
      <c r="AQ70" s="5">
        <v>4.7</v>
      </c>
      <c r="AR70" s="5">
        <v>1023.9</v>
      </c>
      <c r="AS70" s="5">
        <v>0</v>
      </c>
      <c r="AT70" s="5">
        <v>0</v>
      </c>
      <c r="AU70" s="5">
        <v>0</v>
      </c>
      <c r="AV70" s="5">
        <v>0</v>
      </c>
      <c r="AW70" s="5">
        <v>0</v>
      </c>
      <c r="AX70">
        <v>0.1</v>
      </c>
      <c r="AY70">
        <v>162.69999999999999</v>
      </c>
      <c r="AZ70">
        <v>-1.6</v>
      </c>
      <c r="BA70">
        <v>-1</v>
      </c>
      <c r="BB70" s="55">
        <v>4.2361111111111099E-2</v>
      </c>
    </row>
    <row r="71" spans="2:54" x14ac:dyDescent="0.25">
      <c r="B71" s="5">
        <v>8.1999999999999993</v>
      </c>
      <c r="C71" s="5">
        <v>93</v>
      </c>
      <c r="D71" s="5">
        <v>7.1</v>
      </c>
      <c r="E71" s="5">
        <v>8.1999999999999993</v>
      </c>
      <c r="F71" s="5">
        <v>1.1000000000000001</v>
      </c>
      <c r="G71" s="5">
        <v>1.8</v>
      </c>
      <c r="H71" s="5">
        <v>1035.2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>
        <v>19.2</v>
      </c>
      <c r="O71">
        <v>1047.5</v>
      </c>
      <c r="P71" t="s">
        <v>252</v>
      </c>
      <c r="Q71"/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364">
        <v>-0.3</v>
      </c>
      <c r="AM71" s="5">
        <v>94</v>
      </c>
      <c r="AN71" s="5">
        <v>-1.2</v>
      </c>
      <c r="AO71" s="363">
        <v>-0.3</v>
      </c>
      <c r="AP71" s="5">
        <v>2.5</v>
      </c>
      <c r="AQ71" s="5">
        <v>3.2</v>
      </c>
      <c r="AR71" s="5">
        <v>1024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>
        <v>0.1</v>
      </c>
      <c r="AY71">
        <v>162.69999999999999</v>
      </c>
      <c r="AZ71">
        <v>-1.6</v>
      </c>
      <c r="BA71">
        <v>-1</v>
      </c>
      <c r="BB71" s="55">
        <v>4.3055555555555597E-2</v>
      </c>
    </row>
    <row r="72" spans="2:54" x14ac:dyDescent="0.25">
      <c r="B72" s="5">
        <v>8.1999999999999993</v>
      </c>
      <c r="C72" s="5">
        <v>93</v>
      </c>
      <c r="D72" s="5">
        <v>7.1</v>
      </c>
      <c r="E72" s="5">
        <v>7.4</v>
      </c>
      <c r="F72" s="5">
        <v>6.1</v>
      </c>
      <c r="G72" s="5">
        <v>7.2</v>
      </c>
      <c r="H72" s="5">
        <v>1035.2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>
        <v>19.2</v>
      </c>
      <c r="O72">
        <v>1047.5</v>
      </c>
      <c r="P72" t="s">
        <v>252</v>
      </c>
      <c r="Q72"/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364">
        <v>-0.3</v>
      </c>
      <c r="AM72" s="5">
        <v>94</v>
      </c>
      <c r="AN72" s="5">
        <v>-1.2</v>
      </c>
      <c r="AO72" s="363">
        <v>-0.3</v>
      </c>
      <c r="AP72" s="5">
        <v>2.5</v>
      </c>
      <c r="AQ72" s="5">
        <v>3.6</v>
      </c>
      <c r="AR72" s="5">
        <v>1024.2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>
        <v>0.1</v>
      </c>
      <c r="AY72">
        <v>162.69999999999999</v>
      </c>
      <c r="AZ72">
        <v>-1.6</v>
      </c>
      <c r="BA72">
        <v>-1</v>
      </c>
      <c r="BB72" s="55">
        <v>4.3749999999999997E-2</v>
      </c>
    </row>
    <row r="73" spans="2:54" x14ac:dyDescent="0.25">
      <c r="B73" s="5">
        <v>8.1999999999999993</v>
      </c>
      <c r="C73" s="5">
        <v>93</v>
      </c>
      <c r="D73" s="5">
        <v>7.1</v>
      </c>
      <c r="E73" s="5">
        <v>8.1999999999999993</v>
      </c>
      <c r="F73" s="5">
        <v>1.4</v>
      </c>
      <c r="G73" s="5">
        <v>1.8</v>
      </c>
      <c r="H73" s="5">
        <v>1035.0999999999999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>
        <v>19.2</v>
      </c>
      <c r="O73">
        <v>1047.5</v>
      </c>
      <c r="P73" t="s">
        <v>252</v>
      </c>
      <c r="Q73"/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364">
        <v>-0.3</v>
      </c>
      <c r="AM73" s="5">
        <v>94</v>
      </c>
      <c r="AN73" s="5">
        <v>-1.2</v>
      </c>
      <c r="AO73" s="363">
        <v>-0.3</v>
      </c>
      <c r="AP73" s="5">
        <v>2.5</v>
      </c>
      <c r="AQ73" s="5">
        <v>3.6</v>
      </c>
      <c r="AR73" s="5">
        <v>1024.0999999999999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>
        <v>0.1</v>
      </c>
      <c r="AY73">
        <v>162.69999999999999</v>
      </c>
      <c r="AZ73">
        <v>-1.6</v>
      </c>
      <c r="BA73">
        <v>-1</v>
      </c>
      <c r="BB73" s="55">
        <v>4.4444444444444398E-2</v>
      </c>
    </row>
    <row r="74" spans="2:54" x14ac:dyDescent="0.25">
      <c r="B74" s="5">
        <v>8.1999999999999993</v>
      </c>
      <c r="C74" s="5">
        <v>93</v>
      </c>
      <c r="D74" s="5">
        <v>7.1</v>
      </c>
      <c r="E74" s="5">
        <v>8.1999999999999993</v>
      </c>
      <c r="F74" s="5">
        <v>3.6</v>
      </c>
      <c r="G74" s="5">
        <v>7.2</v>
      </c>
      <c r="H74" s="5">
        <v>1035.3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>
        <v>19.2</v>
      </c>
      <c r="O74">
        <v>1047.5</v>
      </c>
      <c r="P74" t="s">
        <v>252</v>
      </c>
      <c r="Q74"/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364">
        <v>-0.3</v>
      </c>
      <c r="AM74" s="5">
        <v>94</v>
      </c>
      <c r="AN74" s="5">
        <v>-1.2</v>
      </c>
      <c r="AO74" s="363">
        <v>-0.3</v>
      </c>
      <c r="AP74" s="5">
        <v>0</v>
      </c>
      <c r="AQ74" s="5">
        <v>1.8</v>
      </c>
      <c r="AR74" s="5">
        <v>1024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>
        <v>0.1</v>
      </c>
      <c r="AY74">
        <v>162.69999999999999</v>
      </c>
      <c r="AZ74">
        <v>-1.6</v>
      </c>
      <c r="BA74">
        <v>-1</v>
      </c>
      <c r="BB74" s="55">
        <v>4.5138888888888902E-2</v>
      </c>
    </row>
    <row r="75" spans="2:54" x14ac:dyDescent="0.25">
      <c r="B75" s="5">
        <v>8.1999999999999993</v>
      </c>
      <c r="C75" s="5">
        <v>93</v>
      </c>
      <c r="D75" s="5">
        <v>7.1</v>
      </c>
      <c r="E75" s="5">
        <v>7.6</v>
      </c>
      <c r="F75" s="5">
        <v>5.4</v>
      </c>
      <c r="G75" s="5">
        <v>5.4</v>
      </c>
      <c r="H75" s="5">
        <v>1035.0999999999999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>
        <v>19.2</v>
      </c>
      <c r="O75">
        <v>1047.5</v>
      </c>
      <c r="P75" t="s">
        <v>252</v>
      </c>
      <c r="Q75"/>
      <c r="R75" s="54">
        <v>4.5833333333333302E-2</v>
      </c>
      <c r="T75" s="93"/>
      <c r="U75" s="96"/>
      <c r="V75" s="92" t="str">
        <f t="shared" ref="V75:V138" si="3">IF($K75&gt;0,1,"")</f>
        <v/>
      </c>
      <c r="W75" s="96"/>
      <c r="X75" s="93"/>
      <c r="Z75" s="5"/>
      <c r="AA75"/>
      <c r="AC75" s="375"/>
      <c r="AD75" s="54">
        <v>4.5833333333333302E-2</v>
      </c>
      <c r="AL75" s="364">
        <v>-0.3</v>
      </c>
      <c r="AM75" s="5">
        <v>94</v>
      </c>
      <c r="AN75" s="5">
        <v>-1.2</v>
      </c>
      <c r="AO75" s="363">
        <v>-0.3</v>
      </c>
      <c r="AP75" s="5">
        <v>0</v>
      </c>
      <c r="AQ75" s="5">
        <v>0</v>
      </c>
      <c r="AR75" s="5">
        <v>1024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>
        <v>0.1</v>
      </c>
      <c r="AY75">
        <v>162.69999999999999</v>
      </c>
      <c r="AZ75">
        <v>-1.6</v>
      </c>
      <c r="BA75">
        <v>-1</v>
      </c>
      <c r="BB75" s="55">
        <v>4.5833333333333302E-2</v>
      </c>
    </row>
    <row r="76" spans="2:54" x14ac:dyDescent="0.25">
      <c r="B76" s="5">
        <v>8.1999999999999993</v>
      </c>
      <c r="C76" s="5">
        <v>93</v>
      </c>
      <c r="D76" s="5">
        <v>7.1</v>
      </c>
      <c r="E76" s="5">
        <v>8.1999999999999993</v>
      </c>
      <c r="F76" s="5">
        <v>3.6</v>
      </c>
      <c r="G76" s="5">
        <v>5.4</v>
      </c>
      <c r="H76" s="5">
        <v>1035.0999999999999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>
        <v>19.2</v>
      </c>
      <c r="O76">
        <v>1047.5</v>
      </c>
      <c r="P76" t="s">
        <v>252</v>
      </c>
      <c r="Q76"/>
      <c r="R76" s="54">
        <v>4.65277777777778E-2</v>
      </c>
      <c r="T76" s="93"/>
      <c r="U76" s="96"/>
      <c r="V76" s="92" t="str">
        <f t="shared" si="3"/>
        <v/>
      </c>
      <c r="W76" s="96"/>
      <c r="X76" s="93"/>
      <c r="Z76" s="5"/>
      <c r="AA76"/>
      <c r="AC76" s="375"/>
      <c r="AD76" s="54">
        <v>4.65277777777778E-2</v>
      </c>
      <c r="AL76" s="364">
        <v>-0.4</v>
      </c>
      <c r="AM76" s="5">
        <v>94</v>
      </c>
      <c r="AN76" s="5">
        <v>-1.3</v>
      </c>
      <c r="AO76" s="363">
        <v>-0.4</v>
      </c>
      <c r="AP76" s="5">
        <v>0</v>
      </c>
      <c r="AQ76" s="5">
        <v>0</v>
      </c>
      <c r="AR76" s="5">
        <v>1024.2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>
        <v>0.1</v>
      </c>
      <c r="AY76">
        <v>162.69999999999999</v>
      </c>
      <c r="AZ76">
        <v>-1.6</v>
      </c>
      <c r="BA76">
        <v>-1</v>
      </c>
      <c r="BB76" s="55">
        <v>4.65277777777778E-2</v>
      </c>
    </row>
    <row r="77" spans="2:54" x14ac:dyDescent="0.25">
      <c r="B77" s="5">
        <v>8.1999999999999993</v>
      </c>
      <c r="C77" s="5">
        <v>93</v>
      </c>
      <c r="D77" s="5">
        <v>7.1</v>
      </c>
      <c r="E77" s="5">
        <v>8.1999999999999993</v>
      </c>
      <c r="F77" s="5">
        <v>3.6</v>
      </c>
      <c r="G77" s="5">
        <v>3.6</v>
      </c>
      <c r="H77" s="5">
        <v>1035.0999999999999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>
        <v>19.2</v>
      </c>
      <c r="O77">
        <v>1047.5</v>
      </c>
      <c r="P77" t="s">
        <v>252</v>
      </c>
      <c r="Q77"/>
      <c r="R77" s="54">
        <v>4.72222222222222E-2</v>
      </c>
      <c r="T77" s="93"/>
      <c r="U77" s="96"/>
      <c r="V77" s="92" t="str">
        <f t="shared" si="3"/>
        <v/>
      </c>
      <c r="W77" s="96"/>
      <c r="X77" s="93"/>
      <c r="Z77" s="5"/>
      <c r="AA77"/>
      <c r="AC77" s="375"/>
      <c r="AD77" s="54">
        <v>4.72222222222222E-2</v>
      </c>
      <c r="AL77" s="364">
        <v>-0.4</v>
      </c>
      <c r="AM77" s="5">
        <v>94</v>
      </c>
      <c r="AN77" s="5">
        <v>-1.3</v>
      </c>
      <c r="AO77" s="363">
        <v>-0.4</v>
      </c>
      <c r="AP77" s="5">
        <v>0</v>
      </c>
      <c r="AQ77" s="5">
        <v>1.8</v>
      </c>
      <c r="AR77" s="5">
        <v>1024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>
        <v>0.1</v>
      </c>
      <c r="AY77">
        <v>162.69999999999999</v>
      </c>
      <c r="AZ77">
        <v>-1.6</v>
      </c>
      <c r="BA77">
        <v>-1</v>
      </c>
      <c r="BB77" s="55">
        <v>4.72222222222222E-2</v>
      </c>
    </row>
    <row r="78" spans="2:54" x14ac:dyDescent="0.25">
      <c r="B78" s="5">
        <v>8.1999999999999993</v>
      </c>
      <c r="C78" s="5">
        <v>93</v>
      </c>
      <c r="D78" s="5">
        <v>7.1</v>
      </c>
      <c r="E78" s="5">
        <v>8.1999999999999993</v>
      </c>
      <c r="F78" s="5">
        <v>3.2</v>
      </c>
      <c r="G78" s="5">
        <v>3.6</v>
      </c>
      <c r="H78" s="5">
        <v>1035.0999999999999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>
        <v>19.2</v>
      </c>
      <c r="O78">
        <v>1047.5</v>
      </c>
      <c r="P78" t="s">
        <v>252</v>
      </c>
      <c r="Q78"/>
      <c r="R78" s="54">
        <v>4.7916666666666698E-2</v>
      </c>
      <c r="T78" s="93"/>
      <c r="U78" s="96"/>
      <c r="V78" s="92" t="str">
        <f t="shared" si="3"/>
        <v/>
      </c>
      <c r="W78" s="96"/>
      <c r="X78" s="93"/>
      <c r="Z78" s="5"/>
      <c r="AA78"/>
      <c r="AC78" s="375"/>
      <c r="AD78" s="54">
        <v>4.7916666666666698E-2</v>
      </c>
      <c r="AL78" s="364">
        <v>-0.5</v>
      </c>
      <c r="AM78" s="5">
        <v>94</v>
      </c>
      <c r="AN78" s="5">
        <v>-1.4</v>
      </c>
      <c r="AO78" s="363">
        <v>-0.5</v>
      </c>
      <c r="AP78" s="5">
        <v>0</v>
      </c>
      <c r="AQ78" s="5">
        <v>0</v>
      </c>
      <c r="AR78" s="5">
        <v>1023.8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>
        <v>0.1</v>
      </c>
      <c r="AY78">
        <v>162.69999999999999</v>
      </c>
      <c r="AZ78">
        <v>-1.6</v>
      </c>
      <c r="BA78">
        <v>-1</v>
      </c>
      <c r="BB78" s="55">
        <v>4.7916666666666698E-2</v>
      </c>
    </row>
    <row r="79" spans="2:54" x14ac:dyDescent="0.25">
      <c r="B79" s="5">
        <v>8.1999999999999993</v>
      </c>
      <c r="C79" s="5">
        <v>92</v>
      </c>
      <c r="D79" s="5">
        <v>7</v>
      </c>
      <c r="E79" s="5">
        <v>8.1999999999999993</v>
      </c>
      <c r="F79" s="5">
        <v>4.3</v>
      </c>
      <c r="G79" s="5">
        <v>5.4</v>
      </c>
      <c r="H79" s="5">
        <v>1035.0999999999999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>
        <v>19.2</v>
      </c>
      <c r="O79">
        <v>1047.5</v>
      </c>
      <c r="P79" t="s">
        <v>252</v>
      </c>
      <c r="Q79"/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5"/>
      <c r="AD79" s="54">
        <v>4.8611111111111098E-2</v>
      </c>
      <c r="AL79" s="364">
        <v>-0.5</v>
      </c>
      <c r="AM79" s="5">
        <v>94</v>
      </c>
      <c r="AN79" s="5">
        <v>-1.4</v>
      </c>
      <c r="AO79" s="363">
        <v>-0.5</v>
      </c>
      <c r="AP79" s="5">
        <v>0</v>
      </c>
      <c r="AQ79" s="5">
        <v>0</v>
      </c>
      <c r="AR79" s="5">
        <v>1024.0999999999999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>
        <v>0.1</v>
      </c>
      <c r="AY79">
        <v>162.69999999999999</v>
      </c>
      <c r="AZ79">
        <v>-1.7</v>
      </c>
      <c r="BA79">
        <v>-1</v>
      </c>
      <c r="BB79" s="55">
        <v>4.8611111111111098E-2</v>
      </c>
    </row>
    <row r="80" spans="2:54" x14ac:dyDescent="0.25">
      <c r="B80" s="5">
        <v>8.1999999999999993</v>
      </c>
      <c r="C80" s="5">
        <v>92</v>
      </c>
      <c r="D80" s="5">
        <v>7</v>
      </c>
      <c r="E80" s="5">
        <v>8.1999999999999993</v>
      </c>
      <c r="F80" s="5">
        <v>3.2</v>
      </c>
      <c r="G80" s="5">
        <v>5.4</v>
      </c>
      <c r="H80" s="5">
        <v>1035.0999999999999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>
        <v>19.2</v>
      </c>
      <c r="O80">
        <v>1047.5</v>
      </c>
      <c r="P80" t="s">
        <v>252</v>
      </c>
      <c r="Q80"/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5"/>
      <c r="AD80" s="54">
        <v>4.9305555555555602E-2</v>
      </c>
      <c r="AL80" s="364">
        <v>-0.5</v>
      </c>
      <c r="AM80" s="5">
        <v>94</v>
      </c>
      <c r="AN80" s="5">
        <v>-1.4</v>
      </c>
      <c r="AO80" s="363">
        <v>-0.5</v>
      </c>
      <c r="AP80" s="5">
        <v>0</v>
      </c>
      <c r="AQ80" s="5">
        <v>0</v>
      </c>
      <c r="AR80" s="5">
        <v>1023.7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>
        <v>0.1</v>
      </c>
      <c r="AY80">
        <v>162.69999999999999</v>
      </c>
      <c r="AZ80">
        <v>-1.7</v>
      </c>
      <c r="BA80">
        <v>-1.1000000000000001</v>
      </c>
      <c r="BB80" s="55">
        <v>4.9305555555555602E-2</v>
      </c>
    </row>
    <row r="81" spans="2:54" x14ac:dyDescent="0.25">
      <c r="B81" s="5">
        <v>8.1999999999999993</v>
      </c>
      <c r="C81" s="5">
        <v>92</v>
      </c>
      <c r="D81" s="5">
        <v>7</v>
      </c>
      <c r="E81" s="5">
        <v>8.1999999999999993</v>
      </c>
      <c r="F81" s="5">
        <v>2.9</v>
      </c>
      <c r="G81" s="5">
        <v>3.6</v>
      </c>
      <c r="H81" s="5">
        <v>1035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>
        <v>19.2</v>
      </c>
      <c r="O81">
        <v>1047.5</v>
      </c>
      <c r="P81" t="s">
        <v>252</v>
      </c>
      <c r="Q81"/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5"/>
      <c r="AD81" s="54">
        <v>0.05</v>
      </c>
      <c r="AL81" s="364">
        <v>-0.6</v>
      </c>
      <c r="AM81" s="5">
        <v>94</v>
      </c>
      <c r="AN81" s="5">
        <v>-1.5</v>
      </c>
      <c r="AO81" s="363">
        <v>-0.6</v>
      </c>
      <c r="AP81" s="5">
        <v>0</v>
      </c>
      <c r="AQ81" s="5">
        <v>1.8</v>
      </c>
      <c r="AR81" s="5">
        <v>1024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>
        <v>0.1</v>
      </c>
      <c r="AY81">
        <v>162.69999999999999</v>
      </c>
      <c r="AZ81">
        <v>-1.8</v>
      </c>
      <c r="BA81">
        <v>-1.1000000000000001</v>
      </c>
      <c r="BB81" s="55">
        <v>0.05</v>
      </c>
    </row>
    <row r="82" spans="2:54" x14ac:dyDescent="0.25">
      <c r="B82" s="5">
        <v>8.1999999999999993</v>
      </c>
      <c r="C82" s="5">
        <v>92</v>
      </c>
      <c r="D82" s="5">
        <v>7</v>
      </c>
      <c r="E82" s="5">
        <v>7.4</v>
      </c>
      <c r="F82" s="5">
        <v>6.1</v>
      </c>
      <c r="G82" s="5">
        <v>7.2</v>
      </c>
      <c r="H82" s="5">
        <v>1034.9000000000001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>
        <v>19.2</v>
      </c>
      <c r="O82">
        <v>1047.5</v>
      </c>
      <c r="P82" t="s">
        <v>252</v>
      </c>
      <c r="Q82"/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5"/>
      <c r="AD82" s="54">
        <v>5.0694444444444403E-2</v>
      </c>
      <c r="AL82" s="364">
        <v>-0.5</v>
      </c>
      <c r="AM82" s="5">
        <v>94</v>
      </c>
      <c r="AN82" s="5">
        <v>-1.4</v>
      </c>
      <c r="AO82" s="363">
        <v>-0.5</v>
      </c>
      <c r="AP82" s="5">
        <v>0</v>
      </c>
      <c r="AQ82" s="5">
        <v>0</v>
      </c>
      <c r="AR82" s="5">
        <v>1024.0999999999999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>
        <v>0.1</v>
      </c>
      <c r="AY82">
        <v>162.69999999999999</v>
      </c>
      <c r="AZ82">
        <v>-1.8</v>
      </c>
      <c r="BA82">
        <v>-1.1000000000000001</v>
      </c>
      <c r="BB82" s="55">
        <v>5.0694444444444403E-2</v>
      </c>
    </row>
    <row r="83" spans="2:54" x14ac:dyDescent="0.25">
      <c r="B83" s="5">
        <v>8.1999999999999993</v>
      </c>
      <c r="C83" s="5">
        <v>92</v>
      </c>
      <c r="D83" s="5">
        <v>7</v>
      </c>
      <c r="E83" s="5">
        <v>7.7</v>
      </c>
      <c r="F83" s="5">
        <v>5</v>
      </c>
      <c r="G83" s="5">
        <v>5.4</v>
      </c>
      <c r="H83" s="5">
        <v>1034.8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>
        <v>19.2</v>
      </c>
      <c r="O83">
        <v>1047.5</v>
      </c>
      <c r="P83" t="s">
        <v>252</v>
      </c>
      <c r="Q83"/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5"/>
      <c r="AD83" s="54">
        <v>5.1388888888888901E-2</v>
      </c>
      <c r="AL83" s="364">
        <v>-0.6</v>
      </c>
      <c r="AM83" s="5">
        <v>94</v>
      </c>
      <c r="AN83" s="5">
        <v>-1.5</v>
      </c>
      <c r="AO83" s="363">
        <v>-0.6</v>
      </c>
      <c r="AP83" s="5">
        <v>0</v>
      </c>
      <c r="AQ83" s="5">
        <v>0</v>
      </c>
      <c r="AR83" s="5">
        <v>1023.9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>
        <v>0.1</v>
      </c>
      <c r="AY83">
        <v>162.69999999999999</v>
      </c>
      <c r="AZ83">
        <v>-1.8</v>
      </c>
      <c r="BA83">
        <v>-1.1000000000000001</v>
      </c>
      <c r="BB83" s="55">
        <v>5.1388888888888901E-2</v>
      </c>
    </row>
    <row r="84" spans="2:54" x14ac:dyDescent="0.25">
      <c r="B84" s="5">
        <v>8.1999999999999993</v>
      </c>
      <c r="C84" s="5">
        <v>92</v>
      </c>
      <c r="D84" s="5">
        <v>7</v>
      </c>
      <c r="E84" s="5">
        <v>8.1999999999999993</v>
      </c>
      <c r="F84" s="5">
        <v>3.2</v>
      </c>
      <c r="G84" s="5">
        <v>3.6</v>
      </c>
      <c r="H84" s="5">
        <v>1034.9000000000001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>
        <v>19.2</v>
      </c>
      <c r="O84">
        <v>1047.5</v>
      </c>
      <c r="P84" t="s">
        <v>252</v>
      </c>
      <c r="Q84"/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5"/>
      <c r="AD84" s="54">
        <v>5.2083333333333301E-2</v>
      </c>
      <c r="AL84" s="364">
        <v>-0.6</v>
      </c>
      <c r="AM84" s="5">
        <v>94</v>
      </c>
      <c r="AN84" s="5">
        <v>-1.5</v>
      </c>
      <c r="AO84" s="363">
        <v>-0.6</v>
      </c>
      <c r="AP84" s="5">
        <v>1.8</v>
      </c>
      <c r="AQ84" s="5">
        <v>2.9</v>
      </c>
      <c r="AR84" s="5">
        <v>1024.0999999999999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>
        <v>0.1</v>
      </c>
      <c r="AY84">
        <v>162.69999999999999</v>
      </c>
      <c r="AZ84">
        <v>-1.8</v>
      </c>
      <c r="BA84">
        <v>-1.1000000000000001</v>
      </c>
      <c r="BB84" s="55">
        <v>5.2083333333333301E-2</v>
      </c>
    </row>
    <row r="85" spans="2:54" x14ac:dyDescent="0.25">
      <c r="B85" s="5">
        <v>8.1999999999999993</v>
      </c>
      <c r="C85" s="5">
        <v>92</v>
      </c>
      <c r="D85" s="5">
        <v>7</v>
      </c>
      <c r="E85" s="5">
        <v>8.1999999999999993</v>
      </c>
      <c r="F85" s="5">
        <v>4.7</v>
      </c>
      <c r="G85" s="5">
        <v>9.4</v>
      </c>
      <c r="H85" s="5">
        <v>1035.0999999999999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>
        <v>19.2</v>
      </c>
      <c r="O85">
        <v>1047.5</v>
      </c>
      <c r="P85" t="s">
        <v>252</v>
      </c>
      <c r="Q85"/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5"/>
      <c r="AD85" s="54">
        <v>5.2777777777777798E-2</v>
      </c>
      <c r="AL85" s="364">
        <v>-0.5</v>
      </c>
      <c r="AM85" s="5">
        <v>94</v>
      </c>
      <c r="AN85" s="5">
        <v>-1.4</v>
      </c>
      <c r="AO85" s="363">
        <v>-0.5</v>
      </c>
      <c r="AP85" s="5">
        <v>0</v>
      </c>
      <c r="AQ85" s="5">
        <v>0</v>
      </c>
      <c r="AR85" s="5">
        <v>1024.2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>
        <v>0.1</v>
      </c>
      <c r="AY85">
        <v>162.69999999999999</v>
      </c>
      <c r="AZ85">
        <v>-1.9</v>
      </c>
      <c r="BA85">
        <v>-1.2</v>
      </c>
      <c r="BB85" s="55">
        <v>5.2777777777777798E-2</v>
      </c>
    </row>
    <row r="86" spans="2:54" x14ac:dyDescent="0.25">
      <c r="B86" s="5">
        <v>8.1999999999999993</v>
      </c>
      <c r="C86" s="5">
        <v>92</v>
      </c>
      <c r="D86" s="5">
        <v>7</v>
      </c>
      <c r="E86" s="5">
        <v>8.1999999999999993</v>
      </c>
      <c r="F86" s="5">
        <v>3.2</v>
      </c>
      <c r="G86" s="5">
        <v>5.4</v>
      </c>
      <c r="H86" s="5">
        <v>1035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>
        <v>19.2</v>
      </c>
      <c r="O86">
        <v>1047.5</v>
      </c>
      <c r="P86" t="s">
        <v>252</v>
      </c>
      <c r="Q86"/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5"/>
      <c r="AD86" s="54">
        <v>5.3472222222222199E-2</v>
      </c>
      <c r="AL86" s="364">
        <v>-0.6</v>
      </c>
      <c r="AM86" s="5">
        <v>94</v>
      </c>
      <c r="AN86" s="5">
        <v>-1.5</v>
      </c>
      <c r="AO86" s="363">
        <v>-0.6</v>
      </c>
      <c r="AP86" s="5">
        <v>0</v>
      </c>
      <c r="AQ86" s="5">
        <v>0</v>
      </c>
      <c r="AR86" s="5">
        <v>1024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>
        <v>0.1</v>
      </c>
      <c r="AY86">
        <v>162.69999999999999</v>
      </c>
      <c r="AZ86">
        <v>-1.9</v>
      </c>
      <c r="BA86">
        <v>-1.2</v>
      </c>
      <c r="BB86" s="55">
        <v>5.3472222222222199E-2</v>
      </c>
    </row>
    <row r="87" spans="2:54" x14ac:dyDescent="0.25">
      <c r="B87" s="5">
        <v>8.1999999999999993</v>
      </c>
      <c r="C87" s="5">
        <v>92</v>
      </c>
      <c r="D87" s="5">
        <v>7</v>
      </c>
      <c r="E87" s="5">
        <v>8.1999999999999993</v>
      </c>
      <c r="F87" s="5">
        <v>2.9</v>
      </c>
      <c r="G87" s="5">
        <v>5.4</v>
      </c>
      <c r="H87" s="5">
        <v>1035.0999999999999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>
        <v>19.2</v>
      </c>
      <c r="O87">
        <v>1047.5</v>
      </c>
      <c r="P87" t="s">
        <v>252</v>
      </c>
      <c r="Q87"/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5"/>
      <c r="AD87" s="54">
        <v>5.4166666666666703E-2</v>
      </c>
      <c r="AL87" s="364">
        <v>-0.6</v>
      </c>
      <c r="AM87" s="5">
        <v>94</v>
      </c>
      <c r="AN87" s="5">
        <v>-1.5</v>
      </c>
      <c r="AO87" s="363">
        <v>-0.6</v>
      </c>
      <c r="AP87" s="5">
        <v>0</v>
      </c>
      <c r="AQ87" s="5">
        <v>0</v>
      </c>
      <c r="AR87" s="5">
        <v>1024.0999999999999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>
        <v>0.1</v>
      </c>
      <c r="AY87">
        <v>162.69999999999999</v>
      </c>
      <c r="AZ87">
        <v>-1.9</v>
      </c>
      <c r="BA87">
        <v>-1.2</v>
      </c>
      <c r="BB87" s="55">
        <v>5.4166666666666703E-2</v>
      </c>
    </row>
    <row r="88" spans="2:54" x14ac:dyDescent="0.25">
      <c r="B88" s="5">
        <v>8.1999999999999993</v>
      </c>
      <c r="C88" s="5">
        <v>92</v>
      </c>
      <c r="D88" s="5">
        <v>7</v>
      </c>
      <c r="E88" s="5">
        <v>8.1999999999999993</v>
      </c>
      <c r="F88" s="5">
        <v>1.8</v>
      </c>
      <c r="G88" s="5">
        <v>3.6</v>
      </c>
      <c r="H88" s="5">
        <v>1034.8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>
        <v>19.2</v>
      </c>
      <c r="O88">
        <v>1047.5</v>
      </c>
      <c r="P88" t="s">
        <v>252</v>
      </c>
      <c r="Q88"/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5"/>
      <c r="AD88" s="54">
        <v>5.4861111111111097E-2</v>
      </c>
      <c r="AL88" s="364">
        <v>-0.6</v>
      </c>
      <c r="AM88" s="5">
        <v>94</v>
      </c>
      <c r="AN88" s="5">
        <v>-1.5</v>
      </c>
      <c r="AO88" s="363">
        <v>-0.6</v>
      </c>
      <c r="AP88" s="5">
        <v>0</v>
      </c>
      <c r="AQ88" s="5">
        <v>0</v>
      </c>
      <c r="AR88" s="5">
        <v>1024.2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>
        <v>0.1</v>
      </c>
      <c r="AY88">
        <v>162.69999999999999</v>
      </c>
      <c r="AZ88">
        <v>-1.9</v>
      </c>
      <c r="BA88">
        <v>-1.3</v>
      </c>
      <c r="BB88" s="55">
        <v>5.4861111111111097E-2</v>
      </c>
    </row>
    <row r="89" spans="2:54" x14ac:dyDescent="0.25">
      <c r="B89" s="5">
        <v>8.1999999999999993</v>
      </c>
      <c r="C89" s="5">
        <v>92</v>
      </c>
      <c r="D89" s="5">
        <v>7</v>
      </c>
      <c r="E89" s="5">
        <v>8.1999999999999993</v>
      </c>
      <c r="F89" s="5">
        <v>2.9</v>
      </c>
      <c r="G89" s="5">
        <v>7.2</v>
      </c>
      <c r="H89" s="5">
        <v>1034.9000000000001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>
        <v>19.2</v>
      </c>
      <c r="O89">
        <v>1047.5</v>
      </c>
      <c r="P89" t="s">
        <v>252</v>
      </c>
      <c r="Q89"/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5"/>
      <c r="AD89" s="54">
        <v>5.5555555555555601E-2</v>
      </c>
      <c r="AL89" s="364">
        <v>-0.7</v>
      </c>
      <c r="AM89" s="5">
        <v>94</v>
      </c>
      <c r="AN89" s="5">
        <v>-1.6</v>
      </c>
      <c r="AO89" s="363">
        <v>-0.7</v>
      </c>
      <c r="AP89" s="5">
        <v>0</v>
      </c>
      <c r="AQ89" s="5">
        <v>0</v>
      </c>
      <c r="AR89" s="5">
        <v>1024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>
        <v>0.1</v>
      </c>
      <c r="AY89">
        <v>162.69999999999999</v>
      </c>
      <c r="AZ89">
        <v>-1.9</v>
      </c>
      <c r="BA89">
        <v>-1.3</v>
      </c>
      <c r="BB89" s="55">
        <v>5.5555555555555601E-2</v>
      </c>
    </row>
    <row r="90" spans="2:54" x14ac:dyDescent="0.25">
      <c r="B90" s="5">
        <v>8.1999999999999993</v>
      </c>
      <c r="C90" s="5">
        <v>92</v>
      </c>
      <c r="D90" s="5">
        <v>7</v>
      </c>
      <c r="E90" s="5">
        <v>8.1999999999999993</v>
      </c>
      <c r="F90" s="5">
        <v>4.3</v>
      </c>
      <c r="G90" s="5">
        <v>7.2</v>
      </c>
      <c r="H90" s="5">
        <v>1034.9000000000001</v>
      </c>
      <c r="I90" s="5">
        <v>0</v>
      </c>
      <c r="J90" s="5">
        <v>0</v>
      </c>
      <c r="K90" s="5">
        <v>0</v>
      </c>
      <c r="L90" s="5">
        <v>0</v>
      </c>
      <c r="M90" s="5">
        <v>0</v>
      </c>
      <c r="N90">
        <v>19.2</v>
      </c>
      <c r="O90">
        <v>1047.5</v>
      </c>
      <c r="P90" t="s">
        <v>252</v>
      </c>
      <c r="Q90"/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5"/>
      <c r="AD90" s="54">
        <v>5.6250000000000001E-2</v>
      </c>
      <c r="AL90" s="364">
        <v>-0.7</v>
      </c>
      <c r="AM90" s="5">
        <v>94</v>
      </c>
      <c r="AN90" s="5">
        <v>-1.6</v>
      </c>
      <c r="AO90" s="363">
        <v>-0.7</v>
      </c>
      <c r="AP90" s="5">
        <v>0</v>
      </c>
      <c r="AQ90" s="5">
        <v>0</v>
      </c>
      <c r="AR90" s="5">
        <v>1024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>
        <v>0.1</v>
      </c>
      <c r="AY90">
        <v>162.69999999999999</v>
      </c>
      <c r="AZ90">
        <v>-2</v>
      </c>
      <c r="BA90">
        <v>-1.3</v>
      </c>
      <c r="BB90" s="55">
        <v>5.6250000000000001E-2</v>
      </c>
    </row>
    <row r="91" spans="2:54" x14ac:dyDescent="0.25">
      <c r="B91" s="5">
        <v>8.1999999999999993</v>
      </c>
      <c r="C91" s="5">
        <v>92</v>
      </c>
      <c r="D91" s="5">
        <v>7</v>
      </c>
      <c r="E91" s="5">
        <v>8.1999999999999993</v>
      </c>
      <c r="F91" s="5">
        <v>4.7</v>
      </c>
      <c r="G91" s="5">
        <v>7.2</v>
      </c>
      <c r="H91" s="5">
        <v>1034.9000000000001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>
        <v>19.2</v>
      </c>
      <c r="O91">
        <v>1047.5</v>
      </c>
      <c r="P91" t="s">
        <v>252</v>
      </c>
      <c r="Q91"/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5"/>
      <c r="AD91" s="54">
        <v>5.6944444444444402E-2</v>
      </c>
      <c r="AL91" s="364">
        <v>-0.7</v>
      </c>
      <c r="AM91" s="5">
        <v>94</v>
      </c>
      <c r="AN91" s="5">
        <v>-1.6</v>
      </c>
      <c r="AO91" s="363">
        <v>-0.7</v>
      </c>
      <c r="AP91" s="5">
        <v>0</v>
      </c>
      <c r="AQ91" s="5">
        <v>0</v>
      </c>
      <c r="AR91" s="5">
        <v>1024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>
        <v>0.1</v>
      </c>
      <c r="AY91">
        <v>162.69999999999999</v>
      </c>
      <c r="AZ91">
        <v>-2</v>
      </c>
      <c r="BA91">
        <v>-1.3</v>
      </c>
      <c r="BB91" s="55">
        <v>5.6944444444444402E-2</v>
      </c>
    </row>
    <row r="92" spans="2:54" x14ac:dyDescent="0.25">
      <c r="B92" s="5">
        <v>8.1999999999999993</v>
      </c>
      <c r="C92" s="5">
        <v>92</v>
      </c>
      <c r="D92" s="5">
        <v>7</v>
      </c>
      <c r="E92" s="5">
        <v>8.1999999999999993</v>
      </c>
      <c r="F92" s="5">
        <v>2.9</v>
      </c>
      <c r="G92" s="5">
        <v>3.6</v>
      </c>
      <c r="H92" s="5">
        <v>1035.0999999999999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>
        <v>19.2</v>
      </c>
      <c r="O92">
        <v>1047.5</v>
      </c>
      <c r="P92" t="s">
        <v>252</v>
      </c>
      <c r="Q92"/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5"/>
      <c r="AD92" s="54">
        <v>5.7638888888888899E-2</v>
      </c>
      <c r="AL92" s="364">
        <v>-0.6</v>
      </c>
      <c r="AM92" s="5">
        <v>94</v>
      </c>
      <c r="AN92" s="5">
        <v>-1.5</v>
      </c>
      <c r="AO92" s="363">
        <v>-0.6</v>
      </c>
      <c r="AP92" s="5">
        <v>0</v>
      </c>
      <c r="AQ92" s="5">
        <v>0</v>
      </c>
      <c r="AR92" s="5">
        <v>1024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>
        <v>0.1</v>
      </c>
      <c r="AY92">
        <v>162.69999999999999</v>
      </c>
      <c r="AZ92">
        <v>-2</v>
      </c>
      <c r="BA92">
        <v>-1.4</v>
      </c>
      <c r="BB92" s="55">
        <v>5.7638888888888899E-2</v>
      </c>
    </row>
    <row r="93" spans="2:54" x14ac:dyDescent="0.25">
      <c r="B93" s="5">
        <v>8.1999999999999993</v>
      </c>
      <c r="C93" s="5">
        <v>92</v>
      </c>
      <c r="D93" s="5">
        <v>7</v>
      </c>
      <c r="E93" s="5">
        <v>8.1999999999999993</v>
      </c>
      <c r="F93" s="5">
        <v>3.6</v>
      </c>
      <c r="G93" s="5">
        <v>5.4</v>
      </c>
      <c r="H93" s="5">
        <v>1034.8</v>
      </c>
      <c r="I93" s="5">
        <v>0</v>
      </c>
      <c r="J93" s="5">
        <v>0</v>
      </c>
      <c r="K93" s="5">
        <v>0</v>
      </c>
      <c r="L93" s="5">
        <v>0</v>
      </c>
      <c r="M93" s="5">
        <v>0</v>
      </c>
      <c r="N93">
        <v>19.2</v>
      </c>
      <c r="O93">
        <v>1047.5</v>
      </c>
      <c r="P93" t="s">
        <v>252</v>
      </c>
      <c r="Q93"/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5"/>
      <c r="AD93" s="54">
        <v>5.83333333333333E-2</v>
      </c>
      <c r="AL93" s="364">
        <v>-0.6</v>
      </c>
      <c r="AM93" s="5">
        <v>94</v>
      </c>
      <c r="AN93" s="5">
        <v>-1.5</v>
      </c>
      <c r="AO93" s="363">
        <v>-0.6</v>
      </c>
      <c r="AP93" s="5">
        <v>0</v>
      </c>
      <c r="AQ93" s="5">
        <v>0</v>
      </c>
      <c r="AR93" s="5">
        <v>1023.9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>
        <v>0.1</v>
      </c>
      <c r="AY93">
        <v>162.69999999999999</v>
      </c>
      <c r="AZ93">
        <v>-2.1</v>
      </c>
      <c r="BA93">
        <v>-1.4</v>
      </c>
      <c r="BB93" s="55">
        <v>5.83333333333333E-2</v>
      </c>
    </row>
    <row r="94" spans="2:54" x14ac:dyDescent="0.25">
      <c r="B94" s="5">
        <v>8.1999999999999993</v>
      </c>
      <c r="C94" s="5">
        <v>92</v>
      </c>
      <c r="D94" s="5">
        <v>7</v>
      </c>
      <c r="E94" s="5">
        <v>8.1999999999999993</v>
      </c>
      <c r="F94" s="5">
        <v>3.6</v>
      </c>
      <c r="G94" s="5">
        <v>7.2</v>
      </c>
      <c r="H94" s="5">
        <v>1034.7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>
        <v>19.2</v>
      </c>
      <c r="O94">
        <v>1047.5</v>
      </c>
      <c r="P94" t="s">
        <v>252</v>
      </c>
      <c r="Q94"/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5"/>
      <c r="AD94" s="54">
        <v>5.9027777777777797E-2</v>
      </c>
      <c r="AL94" s="364">
        <v>-0.6</v>
      </c>
      <c r="AM94" s="5">
        <v>94</v>
      </c>
      <c r="AN94" s="5">
        <v>-1.5</v>
      </c>
      <c r="AO94" s="363">
        <v>-0.6</v>
      </c>
      <c r="AP94" s="5">
        <v>0</v>
      </c>
      <c r="AQ94" s="5">
        <v>2.2000000000000002</v>
      </c>
      <c r="AR94" s="5">
        <v>1024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>
        <v>0.1</v>
      </c>
      <c r="AY94">
        <v>162.69999999999999</v>
      </c>
      <c r="AZ94">
        <v>-2.1</v>
      </c>
      <c r="BA94">
        <v>-1.4</v>
      </c>
      <c r="BB94" s="55">
        <v>5.9027777777777797E-2</v>
      </c>
    </row>
    <row r="95" spans="2:54" x14ac:dyDescent="0.25">
      <c r="B95" s="5">
        <v>8.1999999999999993</v>
      </c>
      <c r="C95" s="5">
        <v>92</v>
      </c>
      <c r="D95" s="5">
        <v>7</v>
      </c>
      <c r="E95" s="5">
        <v>8.1999999999999993</v>
      </c>
      <c r="F95" s="5">
        <v>1.8</v>
      </c>
      <c r="G95" s="5">
        <v>3.6</v>
      </c>
      <c r="H95" s="5">
        <v>1034.9000000000001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>
        <v>19.2</v>
      </c>
      <c r="O95">
        <v>1047.5</v>
      </c>
      <c r="P95" t="s">
        <v>252</v>
      </c>
      <c r="Q95"/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5"/>
      <c r="AD95" s="54">
        <v>5.9722222222222197E-2</v>
      </c>
      <c r="AL95" s="364">
        <v>-0.6</v>
      </c>
      <c r="AM95" s="5">
        <v>94</v>
      </c>
      <c r="AN95" s="5">
        <v>-1.5</v>
      </c>
      <c r="AO95" s="363">
        <v>-0.6</v>
      </c>
      <c r="AP95" s="5">
        <v>0</v>
      </c>
      <c r="AQ95" s="5">
        <v>0</v>
      </c>
      <c r="AR95" s="5">
        <v>1024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>
        <v>0.1</v>
      </c>
      <c r="AY95">
        <v>162.69999999999999</v>
      </c>
      <c r="AZ95">
        <v>-2.1</v>
      </c>
      <c r="BA95">
        <v>-1.4</v>
      </c>
      <c r="BB95" s="55">
        <v>5.9722222222222197E-2</v>
      </c>
    </row>
    <row r="96" spans="2:54" x14ac:dyDescent="0.25">
      <c r="B96" s="5">
        <v>8.1999999999999993</v>
      </c>
      <c r="C96" s="5">
        <v>92</v>
      </c>
      <c r="D96" s="5">
        <v>7</v>
      </c>
      <c r="E96" s="5">
        <v>8.1999999999999993</v>
      </c>
      <c r="F96" s="5">
        <v>0.7</v>
      </c>
      <c r="G96" s="5">
        <v>1.8</v>
      </c>
      <c r="H96" s="5">
        <v>1034.9000000000001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>
        <v>19.2</v>
      </c>
      <c r="O96">
        <v>1047.5</v>
      </c>
      <c r="P96" t="s">
        <v>252</v>
      </c>
      <c r="Q96"/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5"/>
      <c r="AD96" s="54">
        <v>6.0416666666666702E-2</v>
      </c>
      <c r="AL96" s="364">
        <v>-0.6</v>
      </c>
      <c r="AM96" s="5">
        <v>94</v>
      </c>
      <c r="AN96" s="5">
        <v>-1.5</v>
      </c>
      <c r="AO96" s="363">
        <v>-0.6</v>
      </c>
      <c r="AP96" s="5">
        <v>0</v>
      </c>
      <c r="AQ96" s="5">
        <v>1.8</v>
      </c>
      <c r="AR96" s="5">
        <v>1024.3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>
        <v>0.1</v>
      </c>
      <c r="AY96">
        <v>162.69999999999999</v>
      </c>
      <c r="AZ96">
        <v>-2.1</v>
      </c>
      <c r="BA96">
        <v>-1.4</v>
      </c>
      <c r="BB96" s="55">
        <v>6.0416666666666702E-2</v>
      </c>
    </row>
    <row r="97" spans="2:54" x14ac:dyDescent="0.25">
      <c r="B97" s="5">
        <v>8.1999999999999993</v>
      </c>
      <c r="C97" s="5">
        <v>92</v>
      </c>
      <c r="D97" s="5">
        <v>7</v>
      </c>
      <c r="E97" s="5">
        <v>8.1999999999999993</v>
      </c>
      <c r="F97" s="5">
        <v>4.3</v>
      </c>
      <c r="G97" s="5">
        <v>5.4</v>
      </c>
      <c r="H97" s="5">
        <v>1034.9000000000001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>
        <v>19.2</v>
      </c>
      <c r="O97">
        <v>1047.5</v>
      </c>
      <c r="P97" t="s">
        <v>252</v>
      </c>
      <c r="Q97"/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5"/>
      <c r="AD97" s="54">
        <v>6.1111111111111102E-2</v>
      </c>
      <c r="AL97" s="364">
        <v>-0.7</v>
      </c>
      <c r="AM97" s="5">
        <v>94</v>
      </c>
      <c r="AN97" s="5">
        <v>-1.6</v>
      </c>
      <c r="AO97" s="363">
        <v>-0.7</v>
      </c>
      <c r="AP97" s="5">
        <v>3.2</v>
      </c>
      <c r="AQ97" s="5">
        <v>3.6</v>
      </c>
      <c r="AR97" s="5">
        <v>1024.2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>
        <v>0.1</v>
      </c>
      <c r="AY97">
        <v>162.69999999999999</v>
      </c>
      <c r="AZ97">
        <v>-2.1</v>
      </c>
      <c r="BA97">
        <v>-1.4</v>
      </c>
      <c r="BB97" s="55">
        <v>6.1111111111111102E-2</v>
      </c>
    </row>
    <row r="98" spans="2:54" x14ac:dyDescent="0.25">
      <c r="B98" s="5">
        <v>8.1</v>
      </c>
      <c r="C98" s="5">
        <v>92</v>
      </c>
      <c r="D98" s="5">
        <v>6.9</v>
      </c>
      <c r="E98" s="5">
        <v>7.3</v>
      </c>
      <c r="F98" s="5">
        <v>6.1</v>
      </c>
      <c r="G98" s="5">
        <v>9.4</v>
      </c>
      <c r="H98" s="5">
        <v>1035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>
        <v>19.2</v>
      </c>
      <c r="O98">
        <v>1047.5</v>
      </c>
      <c r="P98" t="s">
        <v>252</v>
      </c>
      <c r="Q98"/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5"/>
      <c r="AD98" s="54">
        <v>6.18055555555556E-2</v>
      </c>
      <c r="AL98" s="364">
        <v>-0.6</v>
      </c>
      <c r="AM98" s="5">
        <v>94</v>
      </c>
      <c r="AN98" s="5">
        <v>-1.5</v>
      </c>
      <c r="AO98" s="363">
        <v>-0.6</v>
      </c>
      <c r="AP98" s="5">
        <v>2.2000000000000002</v>
      </c>
      <c r="AQ98" s="5">
        <v>3.2</v>
      </c>
      <c r="AR98" s="5">
        <v>1023.9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>
        <v>0.1</v>
      </c>
      <c r="AY98">
        <v>162.69999999999999</v>
      </c>
      <c r="AZ98">
        <v>-2.1</v>
      </c>
      <c r="BA98">
        <v>-1.4</v>
      </c>
      <c r="BB98" s="55">
        <v>6.18055555555556E-2</v>
      </c>
    </row>
    <row r="99" spans="2:54" x14ac:dyDescent="0.25">
      <c r="B99" s="5">
        <v>8.1</v>
      </c>
      <c r="C99" s="5">
        <v>92</v>
      </c>
      <c r="D99" s="5">
        <v>6.9</v>
      </c>
      <c r="E99" s="5">
        <v>8.1</v>
      </c>
      <c r="F99" s="5">
        <v>4</v>
      </c>
      <c r="G99" s="5">
        <v>5.4</v>
      </c>
      <c r="H99" s="5">
        <v>1035</v>
      </c>
      <c r="I99" s="5">
        <v>0</v>
      </c>
      <c r="J99" s="5">
        <v>0</v>
      </c>
      <c r="K99" s="5">
        <v>0</v>
      </c>
      <c r="L99" s="5">
        <v>0</v>
      </c>
      <c r="M99" s="5">
        <v>0</v>
      </c>
      <c r="N99">
        <v>19.2</v>
      </c>
      <c r="O99">
        <v>1047.5</v>
      </c>
      <c r="P99" t="s">
        <v>252</v>
      </c>
      <c r="Q99"/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5"/>
      <c r="AD99" s="54">
        <v>6.25E-2</v>
      </c>
      <c r="AL99" s="364">
        <v>-0.5</v>
      </c>
      <c r="AM99" s="5">
        <v>94</v>
      </c>
      <c r="AN99" s="5">
        <v>-1.4</v>
      </c>
      <c r="AO99" s="363">
        <v>-0.5</v>
      </c>
      <c r="AP99" s="5">
        <v>2.2000000000000002</v>
      </c>
      <c r="AQ99" s="5">
        <v>4</v>
      </c>
      <c r="AR99" s="5">
        <v>1024.2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>
        <v>0.1</v>
      </c>
      <c r="AY99">
        <v>162.69999999999999</v>
      </c>
      <c r="AZ99">
        <v>-2.1</v>
      </c>
      <c r="BA99">
        <v>-1.4</v>
      </c>
      <c r="BB99" s="55">
        <v>6.25E-2</v>
      </c>
    </row>
    <row r="100" spans="2:54" x14ac:dyDescent="0.25">
      <c r="B100" s="5">
        <v>8.1</v>
      </c>
      <c r="C100" s="5">
        <v>92</v>
      </c>
      <c r="D100" s="5">
        <v>6.9</v>
      </c>
      <c r="E100" s="5">
        <v>7.5</v>
      </c>
      <c r="F100" s="5">
        <v>5.4</v>
      </c>
      <c r="G100" s="5">
        <v>7.2</v>
      </c>
      <c r="H100" s="5">
        <v>1034.8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>
        <v>19.2</v>
      </c>
      <c r="O100">
        <v>1047.5</v>
      </c>
      <c r="P100" t="s">
        <v>252</v>
      </c>
      <c r="Q100"/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5"/>
      <c r="AD100" s="54">
        <v>6.31944444444444E-2</v>
      </c>
      <c r="AL100" s="364">
        <v>-0.5</v>
      </c>
      <c r="AM100" s="5">
        <v>94</v>
      </c>
      <c r="AN100" s="5">
        <v>-1.4</v>
      </c>
      <c r="AO100" s="363">
        <v>-0.5</v>
      </c>
      <c r="AP100" s="5">
        <v>2.9</v>
      </c>
      <c r="AQ100" s="5">
        <v>4.3</v>
      </c>
      <c r="AR100" s="5">
        <v>1024.2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>
        <v>0.1</v>
      </c>
      <c r="AY100">
        <v>162.69999999999999</v>
      </c>
      <c r="AZ100">
        <v>-2.1</v>
      </c>
      <c r="BA100">
        <v>-1.4</v>
      </c>
      <c r="BB100" s="55">
        <v>6.31944444444444E-2</v>
      </c>
    </row>
    <row r="101" spans="2:54" x14ac:dyDescent="0.25">
      <c r="B101" s="5">
        <v>8.1</v>
      </c>
      <c r="C101" s="5">
        <v>92</v>
      </c>
      <c r="D101" s="5">
        <v>6.9</v>
      </c>
      <c r="E101" s="5">
        <v>8.1</v>
      </c>
      <c r="F101" s="5">
        <v>2.9</v>
      </c>
      <c r="G101" s="5">
        <v>5.4</v>
      </c>
      <c r="H101" s="5">
        <v>1035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>
        <v>19.2</v>
      </c>
      <c r="O101">
        <v>1047.5</v>
      </c>
      <c r="P101" t="s">
        <v>252</v>
      </c>
      <c r="Q101"/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5"/>
      <c r="AD101" s="54">
        <v>6.3888888888888898E-2</v>
      </c>
      <c r="AL101" s="364">
        <v>-0.5</v>
      </c>
      <c r="AM101" s="5">
        <v>94</v>
      </c>
      <c r="AN101" s="5">
        <v>-1.4</v>
      </c>
      <c r="AO101" s="363">
        <v>-0.5</v>
      </c>
      <c r="AP101" s="5">
        <v>3.6</v>
      </c>
      <c r="AQ101" s="5">
        <v>4.7</v>
      </c>
      <c r="AR101" s="5">
        <v>1024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>
        <v>0.1</v>
      </c>
      <c r="AY101">
        <v>162.69999999999999</v>
      </c>
      <c r="AZ101">
        <v>-2.1</v>
      </c>
      <c r="BA101">
        <v>-1.4</v>
      </c>
      <c r="BB101" s="55">
        <v>6.3888888888888898E-2</v>
      </c>
    </row>
    <row r="102" spans="2:54" x14ac:dyDescent="0.25">
      <c r="B102" s="5">
        <v>8.1</v>
      </c>
      <c r="C102" s="5">
        <v>92</v>
      </c>
      <c r="D102" s="5">
        <v>6.9</v>
      </c>
      <c r="E102" s="5">
        <v>8.1</v>
      </c>
      <c r="F102" s="5">
        <v>4.3</v>
      </c>
      <c r="G102" s="5">
        <v>5.4</v>
      </c>
      <c r="H102" s="5">
        <v>1034.9000000000001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>
        <v>19.2</v>
      </c>
      <c r="O102">
        <v>1047.5</v>
      </c>
      <c r="P102" t="s">
        <v>252</v>
      </c>
      <c r="Q102"/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5"/>
      <c r="AD102" s="54">
        <v>6.4583333333333298E-2</v>
      </c>
      <c r="AL102" s="364">
        <v>-0.5</v>
      </c>
      <c r="AM102" s="5">
        <v>94</v>
      </c>
      <c r="AN102" s="5">
        <v>-1.4</v>
      </c>
      <c r="AO102" s="363">
        <v>-0.5</v>
      </c>
      <c r="AP102" s="5">
        <v>4</v>
      </c>
      <c r="AQ102" s="5">
        <v>4</v>
      </c>
      <c r="AR102" s="5">
        <v>1023.9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>
        <v>0.1</v>
      </c>
      <c r="AY102">
        <v>162.69999999999999</v>
      </c>
      <c r="AZ102">
        <v>-2.1</v>
      </c>
      <c r="BA102">
        <v>-1.4</v>
      </c>
      <c r="BB102" s="55">
        <v>6.4583333333333298E-2</v>
      </c>
    </row>
    <row r="103" spans="2:54" x14ac:dyDescent="0.25">
      <c r="B103" s="5">
        <v>8.1</v>
      </c>
      <c r="C103" s="5">
        <v>92</v>
      </c>
      <c r="D103" s="5">
        <v>6.9</v>
      </c>
      <c r="E103" s="5">
        <v>8.1</v>
      </c>
      <c r="F103" s="5">
        <v>4</v>
      </c>
      <c r="G103" s="5">
        <v>5.4</v>
      </c>
      <c r="H103" s="5">
        <v>1035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>
        <v>19.2</v>
      </c>
      <c r="O103">
        <v>1047.5</v>
      </c>
      <c r="P103" t="s">
        <v>252</v>
      </c>
      <c r="Q103"/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5"/>
      <c r="AD103" s="54">
        <v>6.5277777777777796E-2</v>
      </c>
      <c r="AL103" s="364">
        <v>-0.5</v>
      </c>
      <c r="AM103" s="5">
        <v>94</v>
      </c>
      <c r="AN103" s="5">
        <v>-1.4</v>
      </c>
      <c r="AO103" s="363">
        <v>-0.5</v>
      </c>
      <c r="AP103" s="5">
        <v>2.5</v>
      </c>
      <c r="AQ103" s="5">
        <v>2.9</v>
      </c>
      <c r="AR103" s="5">
        <v>1024.0999999999999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>
        <v>0.1</v>
      </c>
      <c r="AY103">
        <v>162.69999999999999</v>
      </c>
      <c r="AZ103">
        <v>-2.1</v>
      </c>
      <c r="BA103">
        <v>-1.4</v>
      </c>
      <c r="BB103" s="55">
        <v>6.5277777777777796E-2</v>
      </c>
    </row>
    <row r="104" spans="2:54" x14ac:dyDescent="0.25">
      <c r="B104" s="5">
        <v>8.1</v>
      </c>
      <c r="C104" s="5">
        <v>92</v>
      </c>
      <c r="D104" s="5">
        <v>6.9</v>
      </c>
      <c r="E104" s="5">
        <v>7.1</v>
      </c>
      <c r="F104" s="5">
        <v>6.5</v>
      </c>
      <c r="G104" s="5">
        <v>7.2</v>
      </c>
      <c r="H104" s="5">
        <v>1034.5999999999999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>
        <v>19.2</v>
      </c>
      <c r="O104">
        <v>1047.5</v>
      </c>
      <c r="P104" t="s">
        <v>252</v>
      </c>
      <c r="Q104"/>
      <c r="R104" s="54">
        <v>6.5972222222222196E-2</v>
      </c>
      <c r="T104" s="93"/>
      <c r="U104" s="96"/>
      <c r="V104" s="92" t="str">
        <f t="shared" si="3"/>
        <v/>
      </c>
      <c r="W104" s="96"/>
      <c r="X104" s="422"/>
      <c r="Z104" s="5"/>
      <c r="AA104"/>
      <c r="AC104" s="375"/>
      <c r="AD104" s="54">
        <v>6.5972222222222196E-2</v>
      </c>
      <c r="AL104" s="364">
        <v>-0.5</v>
      </c>
      <c r="AM104" s="5">
        <v>94</v>
      </c>
      <c r="AN104" s="5">
        <v>-1.4</v>
      </c>
      <c r="AO104" s="363">
        <v>-0.5</v>
      </c>
      <c r="AP104" s="5">
        <v>3.2</v>
      </c>
      <c r="AQ104" s="5">
        <v>4</v>
      </c>
      <c r="AR104" s="5">
        <v>1023.9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>
        <v>0.1</v>
      </c>
      <c r="AY104">
        <v>162.69999999999999</v>
      </c>
      <c r="AZ104">
        <v>-2</v>
      </c>
      <c r="BA104">
        <v>-1.4</v>
      </c>
      <c r="BB104" s="55">
        <v>6.5972222222222196E-2</v>
      </c>
    </row>
    <row r="105" spans="2:54" x14ac:dyDescent="0.25">
      <c r="B105" s="5">
        <v>8.1</v>
      </c>
      <c r="C105" s="5">
        <v>92</v>
      </c>
      <c r="D105" s="5">
        <v>6.9</v>
      </c>
      <c r="E105" s="5">
        <v>8.1</v>
      </c>
      <c r="F105" s="5">
        <v>3.6</v>
      </c>
      <c r="G105" s="5">
        <v>5.4</v>
      </c>
      <c r="H105" s="5">
        <v>1034.9000000000001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>
        <v>19.2</v>
      </c>
      <c r="O105">
        <v>1047.5</v>
      </c>
      <c r="P105" t="s">
        <v>252</v>
      </c>
      <c r="Q105"/>
      <c r="R105" s="54">
        <v>6.6666666666666693E-2</v>
      </c>
      <c r="T105" s="93"/>
      <c r="U105" s="96"/>
      <c r="V105" s="92" t="str">
        <f t="shared" si="3"/>
        <v/>
      </c>
      <c r="W105" s="96"/>
      <c r="X105" s="422"/>
      <c r="Z105" s="5"/>
      <c r="AA105"/>
      <c r="AC105" s="375"/>
      <c r="AD105" s="54">
        <v>6.6666666666666693E-2</v>
      </c>
      <c r="AL105" s="364">
        <v>-0.5</v>
      </c>
      <c r="AM105" s="5">
        <v>94</v>
      </c>
      <c r="AN105" s="5">
        <v>-1.4</v>
      </c>
      <c r="AO105" s="363">
        <v>-0.5</v>
      </c>
      <c r="AP105" s="5">
        <v>1.8</v>
      </c>
      <c r="AQ105" s="5">
        <v>4</v>
      </c>
      <c r="AR105" s="5">
        <v>1023.9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>
        <v>0.1</v>
      </c>
      <c r="AY105">
        <v>162.69999999999999</v>
      </c>
      <c r="AZ105">
        <v>-2</v>
      </c>
      <c r="BA105">
        <v>-1.4</v>
      </c>
      <c r="BB105" s="55">
        <v>6.6666666666666693E-2</v>
      </c>
    </row>
    <row r="106" spans="2:54" x14ac:dyDescent="0.25">
      <c r="B106" s="5">
        <v>8.1</v>
      </c>
      <c r="C106" s="5">
        <v>92</v>
      </c>
      <c r="D106" s="5">
        <v>6.9</v>
      </c>
      <c r="E106" s="5">
        <v>8.1</v>
      </c>
      <c r="F106" s="5">
        <v>3.6</v>
      </c>
      <c r="G106" s="5">
        <v>5.4</v>
      </c>
      <c r="H106" s="5">
        <v>1034.9000000000001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>
        <v>19.2</v>
      </c>
      <c r="O106">
        <v>1047.5</v>
      </c>
      <c r="P106" t="s">
        <v>252</v>
      </c>
      <c r="Q106"/>
      <c r="R106" s="54">
        <v>6.7361111111111094E-2</v>
      </c>
      <c r="T106" s="93"/>
      <c r="U106" s="96"/>
      <c r="V106" s="92" t="str">
        <f t="shared" si="3"/>
        <v/>
      </c>
      <c r="W106" s="96"/>
      <c r="X106" s="93"/>
      <c r="Z106" s="5"/>
      <c r="AA106"/>
      <c r="AC106" s="375"/>
      <c r="AD106" s="54">
        <v>6.7361111111111094E-2</v>
      </c>
      <c r="AL106" s="364">
        <v>-0.6</v>
      </c>
      <c r="AM106" s="5">
        <v>94</v>
      </c>
      <c r="AN106" s="5">
        <v>-1.5</v>
      </c>
      <c r="AO106" s="363">
        <v>-0.6</v>
      </c>
      <c r="AP106" s="5">
        <v>2.2000000000000002</v>
      </c>
      <c r="AQ106" s="5">
        <v>3.6</v>
      </c>
      <c r="AR106" s="5">
        <v>1024.0999999999999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>
        <v>0.1</v>
      </c>
      <c r="AY106">
        <v>162.69999999999999</v>
      </c>
      <c r="AZ106">
        <v>-2</v>
      </c>
      <c r="BA106">
        <v>-1.4</v>
      </c>
      <c r="BB106" s="55">
        <v>6.7361111111111094E-2</v>
      </c>
    </row>
    <row r="107" spans="2:54" x14ac:dyDescent="0.25">
      <c r="B107" s="5">
        <v>8.1</v>
      </c>
      <c r="C107" s="5">
        <v>92</v>
      </c>
      <c r="D107" s="5">
        <v>6.9</v>
      </c>
      <c r="E107" s="5">
        <v>8.1</v>
      </c>
      <c r="F107" s="5">
        <v>3.6</v>
      </c>
      <c r="G107" s="5">
        <v>5.4</v>
      </c>
      <c r="H107" s="5">
        <v>1034.9000000000001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>
        <v>19.2</v>
      </c>
      <c r="O107">
        <v>1047.5</v>
      </c>
      <c r="P107" t="s">
        <v>252</v>
      </c>
      <c r="Q107"/>
      <c r="R107" s="54">
        <v>6.8055555555555605E-2</v>
      </c>
      <c r="T107" s="93"/>
      <c r="U107" s="96"/>
      <c r="V107" s="92" t="str">
        <f t="shared" si="3"/>
        <v/>
      </c>
      <c r="W107" s="96"/>
      <c r="X107" s="93"/>
      <c r="Z107" s="5"/>
      <c r="AA107"/>
      <c r="AC107" s="375"/>
      <c r="AD107" s="54">
        <v>6.8055555555555605E-2</v>
      </c>
      <c r="AL107" s="364">
        <v>-0.6</v>
      </c>
      <c r="AM107" s="5">
        <v>94</v>
      </c>
      <c r="AN107" s="5">
        <v>-1.5</v>
      </c>
      <c r="AO107" s="363">
        <v>-0.6</v>
      </c>
      <c r="AP107" s="5">
        <v>2.9</v>
      </c>
      <c r="AQ107" s="5">
        <v>3.2</v>
      </c>
      <c r="AR107" s="5">
        <v>1024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>
        <v>0.1</v>
      </c>
      <c r="AY107">
        <v>162.69999999999999</v>
      </c>
      <c r="AZ107">
        <v>-2</v>
      </c>
      <c r="BA107">
        <v>-1.4</v>
      </c>
      <c r="BB107" s="55">
        <v>6.8055555555555605E-2</v>
      </c>
    </row>
    <row r="108" spans="2:54" x14ac:dyDescent="0.25">
      <c r="B108" s="5">
        <v>8.1</v>
      </c>
      <c r="C108" s="5">
        <v>92</v>
      </c>
      <c r="D108" s="5">
        <v>6.9</v>
      </c>
      <c r="E108" s="5">
        <v>6.6</v>
      </c>
      <c r="F108" s="5">
        <v>8.6</v>
      </c>
      <c r="G108" s="5">
        <v>11.2</v>
      </c>
      <c r="H108" s="5">
        <v>1034.9000000000001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>
        <v>19.2</v>
      </c>
      <c r="O108">
        <v>1047.5</v>
      </c>
      <c r="P108" t="s">
        <v>252</v>
      </c>
      <c r="Q108"/>
      <c r="R108" s="54">
        <v>6.8750000000000006E-2</v>
      </c>
      <c r="T108" s="93"/>
      <c r="U108" s="96"/>
      <c r="V108" s="92" t="str">
        <f t="shared" si="3"/>
        <v/>
      </c>
      <c r="W108" s="96"/>
      <c r="X108" s="93"/>
      <c r="Z108" s="5"/>
      <c r="AA108"/>
      <c r="AC108" s="375"/>
      <c r="AD108" s="54">
        <v>6.8750000000000006E-2</v>
      </c>
      <c r="AL108" s="364">
        <v>-0.6</v>
      </c>
      <c r="AM108" s="5">
        <v>94</v>
      </c>
      <c r="AN108" s="5">
        <v>-1.5</v>
      </c>
      <c r="AO108" s="363">
        <v>-0.6</v>
      </c>
      <c r="AP108" s="5">
        <v>0</v>
      </c>
      <c r="AQ108" s="5">
        <v>3.6</v>
      </c>
      <c r="AR108" s="5">
        <v>1024.0999999999999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>
        <v>0.1</v>
      </c>
      <c r="AY108">
        <v>162.69999999999999</v>
      </c>
      <c r="AZ108">
        <v>-2</v>
      </c>
      <c r="BA108">
        <v>-1.4</v>
      </c>
      <c r="BB108" s="55">
        <v>6.8750000000000006E-2</v>
      </c>
    </row>
    <row r="109" spans="2:54" x14ac:dyDescent="0.25">
      <c r="B109" s="5">
        <v>8.1</v>
      </c>
      <c r="C109" s="5">
        <v>92</v>
      </c>
      <c r="D109" s="5">
        <v>6.9</v>
      </c>
      <c r="E109" s="5">
        <v>8.1</v>
      </c>
      <c r="F109" s="5">
        <v>0.7</v>
      </c>
      <c r="G109" s="5">
        <v>1.8</v>
      </c>
      <c r="H109" s="5">
        <v>1034.7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>
        <v>19.2</v>
      </c>
      <c r="O109">
        <v>1047.5</v>
      </c>
      <c r="P109" t="s">
        <v>252</v>
      </c>
      <c r="Q109"/>
      <c r="R109" s="54">
        <v>6.9444444444444406E-2</v>
      </c>
      <c r="T109" s="93"/>
      <c r="U109" s="96"/>
      <c r="V109" s="92" t="str">
        <f t="shared" si="3"/>
        <v/>
      </c>
      <c r="W109" s="96"/>
      <c r="X109" s="93"/>
      <c r="Z109" s="5"/>
      <c r="AA109"/>
      <c r="AC109" s="375"/>
      <c r="AD109" s="54">
        <v>6.9444444444444406E-2</v>
      </c>
      <c r="AL109" s="364">
        <v>-0.6</v>
      </c>
      <c r="AM109" s="5">
        <v>94</v>
      </c>
      <c r="AN109" s="5">
        <v>-1.5</v>
      </c>
      <c r="AO109" s="363">
        <v>-0.6</v>
      </c>
      <c r="AP109" s="5">
        <v>1.8</v>
      </c>
      <c r="AQ109" s="5">
        <v>2.9</v>
      </c>
      <c r="AR109" s="5">
        <v>1024.0999999999999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>
        <v>0.1</v>
      </c>
      <c r="AY109">
        <v>162.69999999999999</v>
      </c>
      <c r="AZ109">
        <v>-2</v>
      </c>
      <c r="BA109">
        <v>-1.4</v>
      </c>
      <c r="BB109" s="55">
        <v>6.9444444444444406E-2</v>
      </c>
    </row>
    <row r="110" spans="2:54" x14ac:dyDescent="0.25">
      <c r="B110" s="5">
        <v>8.1</v>
      </c>
      <c r="C110" s="5">
        <v>92</v>
      </c>
      <c r="D110" s="5">
        <v>6.9</v>
      </c>
      <c r="E110" s="5">
        <v>6.9</v>
      </c>
      <c r="F110" s="5">
        <v>7.2</v>
      </c>
      <c r="G110" s="5">
        <v>9.4</v>
      </c>
      <c r="H110" s="5">
        <v>1034.8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>
        <v>19.2</v>
      </c>
      <c r="O110">
        <v>1047.5</v>
      </c>
      <c r="P110" t="s">
        <v>252</v>
      </c>
      <c r="Q110"/>
      <c r="R110" s="54">
        <v>7.0138888888888903E-2</v>
      </c>
      <c r="T110" s="93"/>
      <c r="U110" s="96"/>
      <c r="V110" s="92" t="str">
        <f t="shared" si="3"/>
        <v/>
      </c>
      <c r="W110" s="96"/>
      <c r="X110" s="93"/>
      <c r="Z110" s="5"/>
      <c r="AA110"/>
      <c r="AC110" s="375"/>
      <c r="AD110" s="54">
        <v>7.0138888888888903E-2</v>
      </c>
      <c r="AL110" s="364">
        <v>-0.6</v>
      </c>
      <c r="AM110" s="5">
        <v>94</v>
      </c>
      <c r="AN110" s="5">
        <v>-1.5</v>
      </c>
      <c r="AO110" s="363">
        <v>-0.6</v>
      </c>
      <c r="AP110" s="5">
        <v>3.2</v>
      </c>
      <c r="AQ110" s="5">
        <v>6.1</v>
      </c>
      <c r="AR110" s="5">
        <v>1024.0999999999999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>
        <v>0.1</v>
      </c>
      <c r="AY110">
        <v>162.69999999999999</v>
      </c>
      <c r="AZ110">
        <v>-2</v>
      </c>
      <c r="BA110">
        <v>-1.4</v>
      </c>
      <c r="BB110" s="55">
        <v>7.0138888888888903E-2</v>
      </c>
    </row>
    <row r="111" spans="2:54" x14ac:dyDescent="0.25">
      <c r="B111" s="5">
        <v>8.1</v>
      </c>
      <c r="C111" s="5">
        <v>92</v>
      </c>
      <c r="D111" s="5">
        <v>6.9</v>
      </c>
      <c r="E111" s="5">
        <v>8.1</v>
      </c>
      <c r="F111" s="5">
        <v>4.7</v>
      </c>
      <c r="G111" s="5">
        <v>5.4</v>
      </c>
      <c r="H111" s="5">
        <v>1035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>
        <v>19.2</v>
      </c>
      <c r="O111">
        <v>1047.5</v>
      </c>
      <c r="P111" t="s">
        <v>252</v>
      </c>
      <c r="Q111"/>
      <c r="R111" s="54">
        <v>7.0833333333333304E-2</v>
      </c>
      <c r="T111" s="93"/>
      <c r="U111" s="96"/>
      <c r="V111" s="92" t="str">
        <f t="shared" si="3"/>
        <v/>
      </c>
      <c r="W111" s="96"/>
      <c r="X111" s="93"/>
      <c r="Z111" s="5"/>
      <c r="AA111"/>
      <c r="AC111" s="375"/>
      <c r="AD111" s="54">
        <v>7.0833333333333304E-2</v>
      </c>
      <c r="AL111" s="364">
        <v>-0.6</v>
      </c>
      <c r="AM111" s="5">
        <v>94</v>
      </c>
      <c r="AN111" s="5">
        <v>-1.5</v>
      </c>
      <c r="AO111" s="363">
        <v>-2.6</v>
      </c>
      <c r="AP111" s="5">
        <v>5.8</v>
      </c>
      <c r="AQ111" s="5">
        <v>6.1</v>
      </c>
      <c r="AR111" s="5">
        <v>1024</v>
      </c>
      <c r="AS111" s="5">
        <v>0</v>
      </c>
      <c r="AT111" s="5">
        <v>0</v>
      </c>
      <c r="AU111" s="5">
        <v>0</v>
      </c>
      <c r="AV111" s="5">
        <v>0</v>
      </c>
      <c r="AW111" s="5">
        <v>0</v>
      </c>
      <c r="AX111">
        <v>0.1</v>
      </c>
      <c r="AY111">
        <v>162.69999999999999</v>
      </c>
      <c r="AZ111">
        <v>-1.9</v>
      </c>
      <c r="BA111">
        <v>-1.4</v>
      </c>
      <c r="BB111" s="55">
        <v>7.0833333333333304E-2</v>
      </c>
    </row>
    <row r="112" spans="2:54" x14ac:dyDescent="0.25">
      <c r="B112" s="5">
        <v>8.1</v>
      </c>
      <c r="C112" s="5">
        <v>92</v>
      </c>
      <c r="D112" s="5">
        <v>6.9</v>
      </c>
      <c r="E112" s="5">
        <v>8.1</v>
      </c>
      <c r="F112" s="5">
        <v>4.3</v>
      </c>
      <c r="G112" s="5">
        <v>5.4</v>
      </c>
      <c r="H112" s="5">
        <v>1034.7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>
        <v>19.2</v>
      </c>
      <c r="O112">
        <v>1047.5</v>
      </c>
      <c r="P112" t="s">
        <v>252</v>
      </c>
      <c r="Q112"/>
      <c r="R112" s="54">
        <v>7.1527777777777801E-2</v>
      </c>
      <c r="T112" s="93"/>
      <c r="U112" s="96"/>
      <c r="V112" s="92" t="str">
        <f t="shared" si="3"/>
        <v/>
      </c>
      <c r="W112" s="96"/>
      <c r="X112" s="93"/>
      <c r="Z112" s="5"/>
      <c r="AA112"/>
      <c r="AC112" s="375"/>
      <c r="AD112" s="54">
        <v>7.1527777777777801E-2</v>
      </c>
      <c r="AL112" s="364">
        <v>-0.6</v>
      </c>
      <c r="AM112" s="5">
        <v>94</v>
      </c>
      <c r="AN112" s="5">
        <v>-1.5</v>
      </c>
      <c r="AO112" s="363">
        <v>-0.6</v>
      </c>
      <c r="AP112" s="5">
        <v>4.3</v>
      </c>
      <c r="AQ112" s="5">
        <v>6.1</v>
      </c>
      <c r="AR112" s="5">
        <v>1024</v>
      </c>
      <c r="AS112" s="5">
        <v>0</v>
      </c>
      <c r="AT112" s="5">
        <v>0</v>
      </c>
      <c r="AU112" s="5">
        <v>0</v>
      </c>
      <c r="AV112" s="5">
        <v>0</v>
      </c>
      <c r="AW112" s="5">
        <v>0</v>
      </c>
      <c r="AX112">
        <v>0.1</v>
      </c>
      <c r="AY112">
        <v>162.69999999999999</v>
      </c>
      <c r="AZ112">
        <v>-1.9</v>
      </c>
      <c r="BA112">
        <v>-1.3</v>
      </c>
      <c r="BB112" s="55">
        <v>7.1527777777777801E-2</v>
      </c>
    </row>
    <row r="113" spans="2:54" x14ac:dyDescent="0.25">
      <c r="B113" s="5">
        <v>8.1</v>
      </c>
      <c r="C113" s="5">
        <v>92</v>
      </c>
      <c r="D113" s="5">
        <v>6.9</v>
      </c>
      <c r="E113" s="5">
        <v>8.1</v>
      </c>
      <c r="F113" s="5">
        <v>4.7</v>
      </c>
      <c r="G113" s="5">
        <v>7.2</v>
      </c>
      <c r="H113" s="5">
        <v>1034.7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>
        <v>19.2</v>
      </c>
      <c r="O113">
        <v>1047.5</v>
      </c>
      <c r="P113" t="s">
        <v>252</v>
      </c>
      <c r="Q113"/>
      <c r="R113" s="54">
        <v>7.2222222222222202E-2</v>
      </c>
      <c r="T113" s="93"/>
      <c r="U113" s="96"/>
      <c r="V113" s="92" t="str">
        <f t="shared" si="3"/>
        <v/>
      </c>
      <c r="W113" s="96"/>
      <c r="X113" s="93"/>
      <c r="Z113" s="5"/>
      <c r="AA113"/>
      <c r="AC113" s="375"/>
      <c r="AD113" s="54">
        <v>7.2222222222222202E-2</v>
      </c>
      <c r="AL113" s="364">
        <v>-0.6</v>
      </c>
      <c r="AM113" s="5">
        <v>94</v>
      </c>
      <c r="AN113" s="5">
        <v>-1.5</v>
      </c>
      <c r="AO113" s="363">
        <v>-2.7</v>
      </c>
      <c r="AP113" s="5">
        <v>6.1</v>
      </c>
      <c r="AQ113" s="5">
        <v>7.2</v>
      </c>
      <c r="AR113" s="5">
        <v>1024.2</v>
      </c>
      <c r="AS113" s="5">
        <v>0</v>
      </c>
      <c r="AT113" s="5">
        <v>0</v>
      </c>
      <c r="AU113" s="5">
        <v>0</v>
      </c>
      <c r="AV113" s="5">
        <v>0</v>
      </c>
      <c r="AW113" s="5">
        <v>0</v>
      </c>
      <c r="AX113">
        <v>0.1</v>
      </c>
      <c r="AY113">
        <v>162.69999999999999</v>
      </c>
      <c r="AZ113">
        <v>-1.9</v>
      </c>
      <c r="BA113">
        <v>-1.3</v>
      </c>
      <c r="BB113" s="55">
        <v>7.2222222222222202E-2</v>
      </c>
    </row>
    <row r="114" spans="2:54" x14ac:dyDescent="0.25">
      <c r="B114" s="5">
        <v>8.1</v>
      </c>
      <c r="C114" s="5">
        <v>92</v>
      </c>
      <c r="D114" s="5">
        <v>6.9</v>
      </c>
      <c r="E114" s="5">
        <v>8.1</v>
      </c>
      <c r="F114" s="5">
        <v>4.3</v>
      </c>
      <c r="G114" s="5">
        <v>7.2</v>
      </c>
      <c r="H114" s="5">
        <v>1034.7</v>
      </c>
      <c r="I114" s="5">
        <v>0</v>
      </c>
      <c r="J114" s="5">
        <v>0</v>
      </c>
      <c r="K114" s="5">
        <v>0</v>
      </c>
      <c r="L114" s="5">
        <v>0</v>
      </c>
      <c r="M114" s="5">
        <v>0</v>
      </c>
      <c r="N114">
        <v>19.2</v>
      </c>
      <c r="O114">
        <v>1047.5</v>
      </c>
      <c r="P114" t="s">
        <v>252</v>
      </c>
      <c r="Q114"/>
      <c r="R114" s="54">
        <v>7.2916666666666699E-2</v>
      </c>
      <c r="T114" s="93"/>
      <c r="U114" s="96"/>
      <c r="V114" s="92" t="str">
        <f t="shared" si="3"/>
        <v/>
      </c>
      <c r="W114" s="96"/>
      <c r="X114" s="93"/>
      <c r="Z114" s="5"/>
      <c r="AA114"/>
      <c r="AC114" s="375"/>
      <c r="AD114" s="54">
        <v>7.2916666666666699E-2</v>
      </c>
      <c r="AL114" s="364">
        <v>-0.6</v>
      </c>
      <c r="AM114" s="5">
        <v>94</v>
      </c>
      <c r="AN114" s="5">
        <v>-1.5</v>
      </c>
      <c r="AO114" s="363">
        <v>-2.5</v>
      </c>
      <c r="AP114" s="5">
        <v>5.4</v>
      </c>
      <c r="AQ114" s="5">
        <v>5.8</v>
      </c>
      <c r="AR114" s="5">
        <v>1024.3</v>
      </c>
      <c r="AS114" s="5">
        <v>0</v>
      </c>
      <c r="AT114" s="5">
        <v>0</v>
      </c>
      <c r="AU114" s="5">
        <v>0</v>
      </c>
      <c r="AV114" s="5">
        <v>0</v>
      </c>
      <c r="AW114" s="5">
        <v>0</v>
      </c>
      <c r="AX114">
        <v>0.1</v>
      </c>
      <c r="AY114">
        <v>162.69999999999999</v>
      </c>
      <c r="AZ114">
        <v>-1.9</v>
      </c>
      <c r="BA114">
        <v>-1.3</v>
      </c>
      <c r="BB114" s="55">
        <v>7.2916666666666699E-2</v>
      </c>
    </row>
    <row r="115" spans="2:54" x14ac:dyDescent="0.25">
      <c r="B115" s="5">
        <v>8.1</v>
      </c>
      <c r="C115" s="5">
        <v>92</v>
      </c>
      <c r="D115" s="5">
        <v>6.9</v>
      </c>
      <c r="E115" s="5">
        <v>8.1</v>
      </c>
      <c r="F115" s="5">
        <v>3.6</v>
      </c>
      <c r="G115" s="5">
        <v>5.4</v>
      </c>
      <c r="H115" s="5">
        <v>1034.8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>
        <v>19.2</v>
      </c>
      <c r="O115">
        <v>1047.5</v>
      </c>
      <c r="P115" t="s">
        <v>252</v>
      </c>
      <c r="Q115"/>
      <c r="R115" s="54">
        <v>7.3611111111111099E-2</v>
      </c>
      <c r="T115" s="93"/>
      <c r="U115" s="96"/>
      <c r="V115" s="92" t="str">
        <f t="shared" si="3"/>
        <v/>
      </c>
      <c r="W115" s="96"/>
      <c r="X115" s="93"/>
      <c r="Z115" s="5"/>
      <c r="AA115"/>
      <c r="AC115" s="375"/>
      <c r="AD115" s="54">
        <v>7.3611111111111099E-2</v>
      </c>
      <c r="AL115" s="364">
        <v>-0.6</v>
      </c>
      <c r="AM115" s="5">
        <v>94</v>
      </c>
      <c r="AN115" s="5">
        <v>-1.5</v>
      </c>
      <c r="AO115" s="363">
        <v>-0.6</v>
      </c>
      <c r="AP115" s="5">
        <v>4</v>
      </c>
      <c r="AQ115" s="5">
        <v>5.8</v>
      </c>
      <c r="AR115" s="5">
        <v>1024.0999999999999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>
        <v>0.1</v>
      </c>
      <c r="AY115">
        <v>162.69999999999999</v>
      </c>
      <c r="AZ115">
        <v>-1.9</v>
      </c>
      <c r="BA115">
        <v>-1.3</v>
      </c>
      <c r="BB115" s="55">
        <v>7.3611111111111099E-2</v>
      </c>
    </row>
    <row r="116" spans="2:54" x14ac:dyDescent="0.25">
      <c r="B116" s="5">
        <v>8.1</v>
      </c>
      <c r="C116" s="5">
        <v>92</v>
      </c>
      <c r="D116" s="5">
        <v>6.9</v>
      </c>
      <c r="E116" s="5">
        <v>8.1</v>
      </c>
      <c r="F116" s="5">
        <v>4</v>
      </c>
      <c r="G116" s="5">
        <v>7.2</v>
      </c>
      <c r="H116" s="5">
        <v>1034.9000000000001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>
        <v>19.2</v>
      </c>
      <c r="O116">
        <v>1047.5</v>
      </c>
      <c r="P116" t="s">
        <v>252</v>
      </c>
      <c r="Q116"/>
      <c r="R116" s="54">
        <v>7.4305555555555597E-2</v>
      </c>
      <c r="T116" s="93"/>
      <c r="U116" s="96"/>
      <c r="V116" s="92" t="str">
        <f t="shared" si="3"/>
        <v/>
      </c>
      <c r="W116" s="96"/>
      <c r="X116" s="93"/>
      <c r="Z116" s="5"/>
      <c r="AA116"/>
      <c r="AC116" s="375"/>
      <c r="AD116" s="54">
        <v>7.4305555555555597E-2</v>
      </c>
      <c r="AL116" s="364">
        <v>-0.7</v>
      </c>
      <c r="AM116" s="5">
        <v>94</v>
      </c>
      <c r="AN116" s="5">
        <v>-1.6</v>
      </c>
      <c r="AO116" s="363">
        <v>-0.7</v>
      </c>
      <c r="AP116" s="5">
        <v>3.6</v>
      </c>
      <c r="AQ116" s="5">
        <v>4.7</v>
      </c>
      <c r="AR116" s="5">
        <v>1024.2</v>
      </c>
      <c r="AS116" s="5">
        <v>0</v>
      </c>
      <c r="AT116" s="5">
        <v>0</v>
      </c>
      <c r="AU116" s="5">
        <v>0</v>
      </c>
      <c r="AV116" s="5">
        <v>0</v>
      </c>
      <c r="AW116" s="5">
        <v>0</v>
      </c>
      <c r="AX116">
        <v>0.1</v>
      </c>
      <c r="AY116">
        <v>162.69999999999999</v>
      </c>
      <c r="AZ116">
        <v>-1.8</v>
      </c>
      <c r="BA116">
        <v>-1.3</v>
      </c>
      <c r="BB116" s="55">
        <v>7.4305555555555597E-2</v>
      </c>
    </row>
    <row r="117" spans="2:54" x14ac:dyDescent="0.25">
      <c r="B117" s="5">
        <v>8.1</v>
      </c>
      <c r="C117" s="5">
        <v>92</v>
      </c>
      <c r="D117" s="5">
        <v>6.9</v>
      </c>
      <c r="E117" s="5">
        <v>8.1</v>
      </c>
      <c r="F117" s="5">
        <v>4.7</v>
      </c>
      <c r="G117" s="5">
        <v>9.4</v>
      </c>
      <c r="H117" s="5">
        <v>1034.7</v>
      </c>
      <c r="I117" s="5">
        <v>0</v>
      </c>
      <c r="J117" s="5">
        <v>0</v>
      </c>
      <c r="K117" s="5">
        <v>0</v>
      </c>
      <c r="L117" s="5">
        <v>0</v>
      </c>
      <c r="M117" s="5">
        <v>0</v>
      </c>
      <c r="N117">
        <v>19.2</v>
      </c>
      <c r="O117">
        <v>1047.5</v>
      </c>
      <c r="P117" t="s">
        <v>252</v>
      </c>
      <c r="Q117"/>
      <c r="R117" s="54">
        <v>7.4999999999999997E-2</v>
      </c>
      <c r="T117" s="93"/>
      <c r="U117" s="96"/>
      <c r="V117" s="92" t="str">
        <f t="shared" si="3"/>
        <v/>
      </c>
      <c r="W117" s="96"/>
      <c r="X117" s="93"/>
      <c r="Z117" s="5"/>
      <c r="AA117"/>
      <c r="AC117" s="375"/>
      <c r="AD117" s="54">
        <v>7.4999999999999997E-2</v>
      </c>
      <c r="AL117" s="364">
        <v>-0.7</v>
      </c>
      <c r="AM117" s="5">
        <v>94</v>
      </c>
      <c r="AN117" s="5">
        <v>-1.6</v>
      </c>
      <c r="AO117" s="363">
        <v>-0.7</v>
      </c>
      <c r="AP117" s="5">
        <v>2.9</v>
      </c>
      <c r="AQ117" s="5">
        <v>3.2</v>
      </c>
      <c r="AR117" s="5">
        <v>1024.0999999999999</v>
      </c>
      <c r="AS117" s="5">
        <v>0</v>
      </c>
      <c r="AT117" s="5">
        <v>0</v>
      </c>
      <c r="AU117" s="5">
        <v>0</v>
      </c>
      <c r="AV117" s="5">
        <v>0</v>
      </c>
      <c r="AW117" s="5">
        <v>0</v>
      </c>
      <c r="AX117">
        <v>0.1</v>
      </c>
      <c r="AY117">
        <v>162.69999999999999</v>
      </c>
      <c r="AZ117">
        <v>-1.8</v>
      </c>
      <c r="BA117">
        <v>-1.3</v>
      </c>
      <c r="BB117" s="55">
        <v>7.4999999999999997E-2</v>
      </c>
    </row>
    <row r="118" spans="2:54" x14ac:dyDescent="0.25">
      <c r="B118" s="5">
        <v>8.1</v>
      </c>
      <c r="C118" s="5">
        <v>92</v>
      </c>
      <c r="D118" s="5">
        <v>6.9</v>
      </c>
      <c r="E118" s="5">
        <v>7.5</v>
      </c>
      <c r="F118" s="5">
        <v>5.4</v>
      </c>
      <c r="G118" s="5">
        <v>7.2</v>
      </c>
      <c r="H118" s="5">
        <v>1034.9000000000001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>
        <v>19.2</v>
      </c>
      <c r="O118">
        <v>1047.5</v>
      </c>
      <c r="P118" t="s">
        <v>252</v>
      </c>
      <c r="Q118"/>
      <c r="R118" s="54">
        <v>7.5694444444444495E-2</v>
      </c>
      <c r="T118" s="93"/>
      <c r="U118" s="96"/>
      <c r="V118" s="92" t="str">
        <f t="shared" si="3"/>
        <v/>
      </c>
      <c r="W118" s="96"/>
      <c r="X118" s="93"/>
      <c r="Z118" s="5"/>
      <c r="AA118"/>
      <c r="AC118" s="375"/>
      <c r="AD118" s="54">
        <v>7.5694444444444495E-2</v>
      </c>
      <c r="AL118" s="364">
        <v>-0.7</v>
      </c>
      <c r="AM118" s="5">
        <v>94</v>
      </c>
      <c r="AN118" s="5">
        <v>-1.6</v>
      </c>
      <c r="AO118" s="363">
        <v>-0.7</v>
      </c>
      <c r="AP118" s="5">
        <v>1.8</v>
      </c>
      <c r="AQ118" s="5">
        <v>2.5</v>
      </c>
      <c r="AR118" s="5">
        <v>1024</v>
      </c>
      <c r="AS118" s="5">
        <v>0</v>
      </c>
      <c r="AT118" s="5">
        <v>0</v>
      </c>
      <c r="AU118" s="5">
        <v>0</v>
      </c>
      <c r="AV118" s="5">
        <v>0</v>
      </c>
      <c r="AW118" s="5">
        <v>0</v>
      </c>
      <c r="AX118">
        <v>0.1</v>
      </c>
      <c r="AY118">
        <v>162.69999999999999</v>
      </c>
      <c r="AZ118">
        <v>-1.8</v>
      </c>
      <c r="BA118">
        <v>-1.3</v>
      </c>
      <c r="BB118" s="55">
        <v>7.5694444444444495E-2</v>
      </c>
    </row>
    <row r="119" spans="2:54" x14ac:dyDescent="0.25">
      <c r="B119" s="5">
        <v>8.1</v>
      </c>
      <c r="C119" s="5">
        <v>92</v>
      </c>
      <c r="D119" s="5">
        <v>6.9</v>
      </c>
      <c r="E119" s="5">
        <v>8.1</v>
      </c>
      <c r="F119" s="5">
        <v>4.7</v>
      </c>
      <c r="G119" s="5">
        <v>5.4</v>
      </c>
      <c r="H119" s="5">
        <v>1034.8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>
        <v>19.2</v>
      </c>
      <c r="O119">
        <v>1047.5</v>
      </c>
      <c r="P119" t="s">
        <v>252</v>
      </c>
      <c r="Q119"/>
      <c r="R119" s="54">
        <v>7.6388888888888895E-2</v>
      </c>
      <c r="T119" s="93"/>
      <c r="U119" s="96"/>
      <c r="V119" s="92" t="str">
        <f t="shared" si="3"/>
        <v/>
      </c>
      <c r="W119" s="96"/>
      <c r="X119" s="93"/>
      <c r="Z119" s="5"/>
      <c r="AA119"/>
      <c r="AC119" s="375"/>
      <c r="AD119" s="54">
        <v>7.6388888888888895E-2</v>
      </c>
      <c r="AL119" s="364">
        <v>-0.7</v>
      </c>
      <c r="AM119" s="5">
        <v>94</v>
      </c>
      <c r="AN119" s="5">
        <v>-1.6</v>
      </c>
      <c r="AO119" s="363">
        <v>-0.7</v>
      </c>
      <c r="AP119" s="5">
        <v>2.9</v>
      </c>
      <c r="AQ119" s="5">
        <v>3.6</v>
      </c>
      <c r="AR119" s="5">
        <v>1024</v>
      </c>
      <c r="AS119" s="5">
        <v>0</v>
      </c>
      <c r="AT119" s="5">
        <v>0</v>
      </c>
      <c r="AU119" s="5">
        <v>0</v>
      </c>
      <c r="AV119" s="5">
        <v>0</v>
      </c>
      <c r="AW119" s="5">
        <v>0</v>
      </c>
      <c r="AX119">
        <v>0.1</v>
      </c>
      <c r="AY119">
        <v>162.69999999999999</v>
      </c>
      <c r="AZ119">
        <v>-1.7</v>
      </c>
      <c r="BA119">
        <v>-1.2</v>
      </c>
      <c r="BB119" s="55">
        <v>7.6388888888888895E-2</v>
      </c>
    </row>
    <row r="120" spans="2:54" x14ac:dyDescent="0.25">
      <c r="B120" s="5">
        <v>8.1</v>
      </c>
      <c r="C120" s="5">
        <v>91</v>
      </c>
      <c r="D120" s="5">
        <v>6.8</v>
      </c>
      <c r="E120" s="5">
        <v>8.1</v>
      </c>
      <c r="F120" s="5">
        <v>4.3</v>
      </c>
      <c r="G120" s="5">
        <v>7.2</v>
      </c>
      <c r="H120" s="5">
        <v>1034.7</v>
      </c>
      <c r="I120" s="5">
        <v>0</v>
      </c>
      <c r="J120" s="5">
        <v>0</v>
      </c>
      <c r="K120" s="5">
        <v>0</v>
      </c>
      <c r="L120" s="5">
        <v>0</v>
      </c>
      <c r="M120" s="5">
        <v>0</v>
      </c>
      <c r="N120">
        <v>19.2</v>
      </c>
      <c r="O120">
        <v>1047.5</v>
      </c>
      <c r="P120" t="s">
        <v>252</v>
      </c>
      <c r="Q120"/>
      <c r="R120" s="54">
        <v>7.7083333333333295E-2</v>
      </c>
      <c r="T120" s="93"/>
      <c r="U120" s="96"/>
      <c r="V120" s="92" t="str">
        <f t="shared" si="3"/>
        <v/>
      </c>
      <c r="W120" s="96"/>
      <c r="X120" s="93"/>
      <c r="Z120" s="5"/>
      <c r="AA120"/>
      <c r="AC120" s="375"/>
      <c r="AD120" s="54">
        <v>7.7083333333333295E-2</v>
      </c>
      <c r="AL120" s="364">
        <v>-0.7</v>
      </c>
      <c r="AM120" s="5">
        <v>94</v>
      </c>
      <c r="AN120" s="5">
        <v>-1.6</v>
      </c>
      <c r="AO120" s="363">
        <v>-0.7</v>
      </c>
      <c r="AP120" s="5">
        <v>1.8</v>
      </c>
      <c r="AQ120" s="5">
        <v>2.2000000000000002</v>
      </c>
      <c r="AR120" s="5">
        <v>1024</v>
      </c>
      <c r="AS120" s="5">
        <v>0</v>
      </c>
      <c r="AT120" s="5">
        <v>0</v>
      </c>
      <c r="AU120" s="5">
        <v>0</v>
      </c>
      <c r="AV120" s="5">
        <v>0</v>
      </c>
      <c r="AW120" s="5">
        <v>0</v>
      </c>
      <c r="AX120">
        <v>0.1</v>
      </c>
      <c r="AY120">
        <v>162.69999999999999</v>
      </c>
      <c r="AZ120">
        <v>-1.8</v>
      </c>
      <c r="BA120">
        <v>-1.2</v>
      </c>
      <c r="BB120" s="55">
        <v>7.7083333333333295E-2</v>
      </c>
    </row>
    <row r="121" spans="2:54" x14ac:dyDescent="0.25">
      <c r="B121" s="5">
        <v>8.1</v>
      </c>
      <c r="C121" s="5">
        <v>91</v>
      </c>
      <c r="D121" s="5">
        <v>6.8</v>
      </c>
      <c r="E121" s="5">
        <v>6.9</v>
      </c>
      <c r="F121" s="5">
        <v>7.2</v>
      </c>
      <c r="G121" s="5">
        <v>9.4</v>
      </c>
      <c r="H121" s="5">
        <v>1034.9000000000001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>
        <v>19.2</v>
      </c>
      <c r="O121">
        <v>1047.5</v>
      </c>
      <c r="P121" t="s">
        <v>252</v>
      </c>
      <c r="Q121"/>
      <c r="R121" s="54">
        <v>7.7777777777777807E-2</v>
      </c>
      <c r="T121" s="93"/>
      <c r="U121" s="96"/>
      <c r="V121" s="92" t="str">
        <f t="shared" si="3"/>
        <v/>
      </c>
      <c r="W121" s="96"/>
      <c r="X121" s="93"/>
      <c r="Z121" s="5"/>
      <c r="AA121"/>
      <c r="AC121" s="375"/>
      <c r="AD121" s="54">
        <v>7.7777777777777807E-2</v>
      </c>
      <c r="AL121" s="364">
        <v>-0.8</v>
      </c>
      <c r="AM121" s="5">
        <v>94</v>
      </c>
      <c r="AN121" s="5">
        <v>-1.7</v>
      </c>
      <c r="AO121" s="363">
        <v>-0.8</v>
      </c>
      <c r="AP121" s="5">
        <v>1.8</v>
      </c>
      <c r="AQ121" s="5">
        <v>2.2000000000000002</v>
      </c>
      <c r="AR121" s="5">
        <v>1024</v>
      </c>
      <c r="AS121" s="5">
        <v>0</v>
      </c>
      <c r="AT121" s="5">
        <v>0</v>
      </c>
      <c r="AU121" s="5">
        <v>0</v>
      </c>
      <c r="AV121" s="5">
        <v>0</v>
      </c>
      <c r="AW121" s="5">
        <v>0</v>
      </c>
      <c r="AX121">
        <v>0.1</v>
      </c>
      <c r="AY121">
        <v>162.69999999999999</v>
      </c>
      <c r="AZ121">
        <v>-1.8</v>
      </c>
      <c r="BA121">
        <v>-1.2</v>
      </c>
      <c r="BB121" s="55">
        <v>7.7777777777777807E-2</v>
      </c>
    </row>
    <row r="122" spans="2:54" x14ac:dyDescent="0.25">
      <c r="B122" s="5">
        <v>8.1</v>
      </c>
      <c r="C122" s="5">
        <v>91</v>
      </c>
      <c r="D122" s="5">
        <v>6.8</v>
      </c>
      <c r="E122" s="5">
        <v>8.1</v>
      </c>
      <c r="F122" s="5">
        <v>1.4</v>
      </c>
      <c r="G122" s="5">
        <v>3.6</v>
      </c>
      <c r="H122" s="5">
        <v>1034.8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>
        <v>19.2</v>
      </c>
      <c r="O122">
        <v>1047.5</v>
      </c>
      <c r="P122" t="s">
        <v>252</v>
      </c>
      <c r="Q122"/>
      <c r="R122" s="54">
        <v>7.8472222222222193E-2</v>
      </c>
      <c r="T122" s="93"/>
      <c r="U122" s="96"/>
      <c r="V122" s="92" t="str">
        <f t="shared" si="3"/>
        <v/>
      </c>
      <c r="W122" s="96"/>
      <c r="X122" s="93"/>
      <c r="Z122" s="5"/>
      <c r="AA122"/>
      <c r="AC122" s="375"/>
      <c r="AD122" s="54">
        <v>7.8472222222222193E-2</v>
      </c>
      <c r="AL122" s="364">
        <v>-0.8</v>
      </c>
      <c r="AM122" s="5">
        <v>94</v>
      </c>
      <c r="AN122" s="5">
        <v>-1.7</v>
      </c>
      <c r="AO122" s="363">
        <v>-0.8</v>
      </c>
      <c r="AP122" s="5">
        <v>0</v>
      </c>
      <c r="AQ122" s="5">
        <v>3.2</v>
      </c>
      <c r="AR122" s="5">
        <v>1024</v>
      </c>
      <c r="AS122" s="5">
        <v>0</v>
      </c>
      <c r="AT122" s="5">
        <v>0</v>
      </c>
      <c r="AU122" s="5">
        <v>0</v>
      </c>
      <c r="AV122" s="5">
        <v>0</v>
      </c>
      <c r="AW122" s="5">
        <v>0</v>
      </c>
      <c r="AX122">
        <v>0.1</v>
      </c>
      <c r="AY122">
        <v>162.69999999999999</v>
      </c>
      <c r="AZ122">
        <v>-1.8</v>
      </c>
      <c r="BA122">
        <v>-1.2</v>
      </c>
      <c r="BB122" s="55">
        <v>7.8472222222222193E-2</v>
      </c>
    </row>
    <row r="123" spans="2:54" x14ac:dyDescent="0.25">
      <c r="B123" s="5">
        <v>8</v>
      </c>
      <c r="C123" s="5">
        <v>91</v>
      </c>
      <c r="D123" s="5">
        <v>6.7</v>
      </c>
      <c r="E123" s="5">
        <v>8</v>
      </c>
      <c r="F123" s="5">
        <v>3.6</v>
      </c>
      <c r="G123" s="5">
        <v>5.4</v>
      </c>
      <c r="H123" s="5">
        <v>1034.5999999999999</v>
      </c>
      <c r="I123" s="5">
        <v>0</v>
      </c>
      <c r="J123" s="5">
        <v>0</v>
      </c>
      <c r="K123" s="5">
        <v>0</v>
      </c>
      <c r="L123" s="5">
        <v>0</v>
      </c>
      <c r="M123" s="5">
        <v>0</v>
      </c>
      <c r="N123">
        <v>19.2</v>
      </c>
      <c r="O123">
        <v>1047.5</v>
      </c>
      <c r="P123" t="s">
        <v>252</v>
      </c>
      <c r="Q123"/>
      <c r="R123" s="54">
        <v>7.9166666666666705E-2</v>
      </c>
      <c r="T123" s="93"/>
      <c r="U123" s="96"/>
      <c r="V123" s="92" t="str">
        <f t="shared" si="3"/>
        <v/>
      </c>
      <c r="W123" s="96"/>
      <c r="X123" s="93"/>
      <c r="Z123" s="5"/>
      <c r="AA123"/>
      <c r="AC123" s="375"/>
      <c r="AD123" s="54">
        <v>7.9166666666666705E-2</v>
      </c>
      <c r="AL123" s="364">
        <v>-0.8</v>
      </c>
      <c r="AM123" s="5">
        <v>94</v>
      </c>
      <c r="AN123" s="5">
        <v>-1.7</v>
      </c>
      <c r="AO123" s="363">
        <v>-0.8</v>
      </c>
      <c r="AP123" s="5">
        <v>2.9</v>
      </c>
      <c r="AQ123" s="5">
        <v>4.3</v>
      </c>
      <c r="AR123" s="5">
        <v>1024.0999999999999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>
        <v>0.1</v>
      </c>
      <c r="AY123">
        <v>162.69999999999999</v>
      </c>
      <c r="AZ123">
        <v>-1.8</v>
      </c>
      <c r="BA123">
        <v>-1.2</v>
      </c>
      <c r="BB123" s="55">
        <v>7.9166666666666705E-2</v>
      </c>
    </row>
    <row r="124" spans="2:54" x14ac:dyDescent="0.25">
      <c r="B124" s="5">
        <v>8</v>
      </c>
      <c r="C124" s="5">
        <v>91</v>
      </c>
      <c r="D124" s="5">
        <v>6.7</v>
      </c>
      <c r="E124" s="5">
        <v>7.2</v>
      </c>
      <c r="F124" s="5">
        <v>6.1</v>
      </c>
      <c r="G124" s="5">
        <v>9.4</v>
      </c>
      <c r="H124" s="5">
        <v>1035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>
        <v>19.2</v>
      </c>
      <c r="O124">
        <v>1047.5</v>
      </c>
      <c r="P124" t="s">
        <v>252</v>
      </c>
      <c r="Q124"/>
      <c r="R124" s="54">
        <v>7.9861111111111105E-2</v>
      </c>
      <c r="T124" s="93"/>
      <c r="U124" s="96"/>
      <c r="V124" s="92" t="str">
        <f t="shared" si="3"/>
        <v/>
      </c>
      <c r="W124" s="96"/>
      <c r="X124" s="93"/>
      <c r="Z124" s="5"/>
      <c r="AA124"/>
      <c r="AC124" s="375"/>
      <c r="AD124" s="54">
        <v>7.9861111111111105E-2</v>
      </c>
      <c r="AL124" s="364">
        <v>-0.8</v>
      </c>
      <c r="AM124" s="5">
        <v>94</v>
      </c>
      <c r="AN124" s="5">
        <v>-1.7</v>
      </c>
      <c r="AO124" s="363">
        <v>-0.8</v>
      </c>
      <c r="AP124" s="5">
        <v>0</v>
      </c>
      <c r="AQ124" s="5">
        <v>5</v>
      </c>
      <c r="AR124" s="5">
        <v>1023.9</v>
      </c>
      <c r="AS124" s="5">
        <v>0</v>
      </c>
      <c r="AT124" s="5">
        <v>0</v>
      </c>
      <c r="AU124" s="5">
        <v>0</v>
      </c>
      <c r="AV124" s="5">
        <v>0</v>
      </c>
      <c r="AW124" s="5">
        <v>0</v>
      </c>
      <c r="AX124">
        <v>0.1</v>
      </c>
      <c r="AY124">
        <v>162.69999999999999</v>
      </c>
      <c r="AZ124">
        <v>-1.9</v>
      </c>
      <c r="BA124">
        <v>-1.2</v>
      </c>
      <c r="BB124" s="55">
        <v>7.9861111111111105E-2</v>
      </c>
    </row>
    <row r="125" spans="2:54" x14ac:dyDescent="0.25">
      <c r="B125" s="5">
        <v>8</v>
      </c>
      <c r="C125" s="5">
        <v>91</v>
      </c>
      <c r="D125" s="5">
        <v>6.7</v>
      </c>
      <c r="E125" s="5">
        <v>6.8</v>
      </c>
      <c r="F125" s="5">
        <v>7.2</v>
      </c>
      <c r="G125" s="5">
        <v>9.4</v>
      </c>
      <c r="H125" s="5">
        <v>1034.9000000000001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>
        <v>19.2</v>
      </c>
      <c r="O125">
        <v>1047.5</v>
      </c>
      <c r="P125" t="s">
        <v>252</v>
      </c>
      <c r="Q125"/>
      <c r="R125" s="54">
        <v>8.0555555555555602E-2</v>
      </c>
      <c r="T125" s="93"/>
      <c r="U125" s="96"/>
      <c r="V125" s="92" t="str">
        <f t="shared" si="3"/>
        <v/>
      </c>
      <c r="W125" s="96"/>
      <c r="X125" s="93"/>
      <c r="Z125" s="5"/>
      <c r="AA125"/>
      <c r="AC125" s="375"/>
      <c r="AD125" s="54">
        <v>8.0555555555555602E-2</v>
      </c>
      <c r="AL125" s="364">
        <v>-0.8</v>
      </c>
      <c r="AM125" s="5">
        <v>94</v>
      </c>
      <c r="AN125" s="5">
        <v>-1.7</v>
      </c>
      <c r="AO125" s="363">
        <v>-0.8</v>
      </c>
      <c r="AP125" s="5">
        <v>1.8</v>
      </c>
      <c r="AQ125" s="5">
        <v>2.2000000000000002</v>
      </c>
      <c r="AR125" s="5">
        <v>1024.0999999999999</v>
      </c>
      <c r="AS125" s="5">
        <v>0</v>
      </c>
      <c r="AT125" s="5">
        <v>0</v>
      </c>
      <c r="AU125" s="5">
        <v>0</v>
      </c>
      <c r="AV125" s="5">
        <v>0</v>
      </c>
      <c r="AW125" s="5">
        <v>0</v>
      </c>
      <c r="AX125">
        <v>0.1</v>
      </c>
      <c r="AY125">
        <v>162.69999999999999</v>
      </c>
      <c r="AZ125">
        <v>-1.9</v>
      </c>
      <c r="BA125">
        <v>-1.3</v>
      </c>
      <c r="BB125" s="55">
        <v>8.0555555555555602E-2</v>
      </c>
    </row>
    <row r="126" spans="2:54" x14ac:dyDescent="0.25">
      <c r="B126" s="5">
        <v>8.1</v>
      </c>
      <c r="C126" s="5">
        <v>91</v>
      </c>
      <c r="D126" s="5">
        <v>6.8</v>
      </c>
      <c r="E126" s="5">
        <v>7.5</v>
      </c>
      <c r="F126" s="5">
        <v>5.4</v>
      </c>
      <c r="G126" s="5">
        <v>7.2</v>
      </c>
      <c r="H126" s="5">
        <v>1034.7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>
        <v>19.2</v>
      </c>
      <c r="O126">
        <v>1047.5</v>
      </c>
      <c r="P126" t="s">
        <v>252</v>
      </c>
      <c r="Q126"/>
      <c r="R126" s="54">
        <v>8.1250000000000003E-2</v>
      </c>
      <c r="T126" s="93"/>
      <c r="U126" s="96"/>
      <c r="V126" s="92" t="str">
        <f t="shared" si="3"/>
        <v/>
      </c>
      <c r="W126" s="96"/>
      <c r="X126" s="93"/>
      <c r="Z126" s="5"/>
      <c r="AA126"/>
      <c r="AC126" s="375"/>
      <c r="AD126" s="54">
        <v>8.1250000000000003E-2</v>
      </c>
      <c r="AL126" s="364">
        <v>-0.8</v>
      </c>
      <c r="AM126" s="5">
        <v>94</v>
      </c>
      <c r="AN126" s="5">
        <v>-1.7</v>
      </c>
      <c r="AO126" s="363">
        <v>-0.8</v>
      </c>
      <c r="AP126" s="5">
        <v>2.2000000000000002</v>
      </c>
      <c r="AQ126" s="5">
        <v>2.5</v>
      </c>
      <c r="AR126" s="5">
        <v>1023.9</v>
      </c>
      <c r="AS126" s="5">
        <v>0</v>
      </c>
      <c r="AT126" s="5">
        <v>0</v>
      </c>
      <c r="AU126" s="5">
        <v>0</v>
      </c>
      <c r="AV126" s="5">
        <v>0</v>
      </c>
      <c r="AW126" s="5">
        <v>0</v>
      </c>
      <c r="AX126">
        <v>0.1</v>
      </c>
      <c r="AY126">
        <v>162.69999999999999</v>
      </c>
      <c r="AZ126">
        <v>-1.9</v>
      </c>
      <c r="BA126">
        <v>-1.3</v>
      </c>
      <c r="BB126" s="55">
        <v>8.1250000000000003E-2</v>
      </c>
    </row>
    <row r="127" spans="2:54" x14ac:dyDescent="0.25">
      <c r="B127" s="5">
        <v>8.1</v>
      </c>
      <c r="C127" s="5">
        <v>91</v>
      </c>
      <c r="D127" s="5">
        <v>6.8</v>
      </c>
      <c r="E127" s="5">
        <v>8.1</v>
      </c>
      <c r="F127" s="5">
        <v>2.9</v>
      </c>
      <c r="G127" s="5">
        <v>5.4</v>
      </c>
      <c r="H127" s="5">
        <v>1034.8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>
        <v>19.2</v>
      </c>
      <c r="O127">
        <v>1047.5</v>
      </c>
      <c r="P127" t="s">
        <v>252</v>
      </c>
      <c r="Q127"/>
      <c r="R127" s="54">
        <v>8.1944444444444403E-2</v>
      </c>
      <c r="T127" s="93"/>
      <c r="U127" s="96"/>
      <c r="V127" s="92" t="str">
        <f t="shared" si="3"/>
        <v/>
      </c>
      <c r="W127" s="96"/>
      <c r="X127" s="93"/>
      <c r="Z127" s="5"/>
      <c r="AA127"/>
      <c r="AC127" s="375"/>
      <c r="AD127" s="54">
        <v>8.1944444444444403E-2</v>
      </c>
      <c r="AL127" s="364">
        <v>-0.8</v>
      </c>
      <c r="AM127" s="5">
        <v>94</v>
      </c>
      <c r="AN127" s="5">
        <v>-1.7</v>
      </c>
      <c r="AO127" s="363">
        <v>-0.8</v>
      </c>
      <c r="AP127" s="5">
        <v>0</v>
      </c>
      <c r="AQ127" s="5">
        <v>0</v>
      </c>
      <c r="AR127" s="5">
        <v>1024.0999999999999</v>
      </c>
      <c r="AS127" s="5">
        <v>0</v>
      </c>
      <c r="AT127" s="5">
        <v>0</v>
      </c>
      <c r="AU127" s="5">
        <v>0</v>
      </c>
      <c r="AV127" s="5">
        <v>0</v>
      </c>
      <c r="AW127" s="5">
        <v>0</v>
      </c>
      <c r="AX127">
        <v>0.1</v>
      </c>
      <c r="AY127">
        <v>162.69999999999999</v>
      </c>
      <c r="AZ127">
        <v>-1.9</v>
      </c>
      <c r="BA127">
        <v>-1.3</v>
      </c>
      <c r="BB127" s="55">
        <v>8.1944444444444403E-2</v>
      </c>
    </row>
    <row r="128" spans="2:54" x14ac:dyDescent="0.25">
      <c r="B128" s="5">
        <v>8.1</v>
      </c>
      <c r="C128" s="5">
        <v>91</v>
      </c>
      <c r="D128" s="5">
        <v>6.8</v>
      </c>
      <c r="E128" s="5">
        <v>6.9</v>
      </c>
      <c r="F128" s="5">
        <v>7.6</v>
      </c>
      <c r="G128" s="5">
        <v>9.4</v>
      </c>
      <c r="H128" s="5">
        <v>1034.8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>
        <v>19.2</v>
      </c>
      <c r="O128">
        <v>1047.5</v>
      </c>
      <c r="P128" t="s">
        <v>252</v>
      </c>
      <c r="Q128"/>
      <c r="R128" s="54">
        <v>8.2638888888888901E-2</v>
      </c>
      <c r="T128" s="93"/>
      <c r="U128" s="96"/>
      <c r="V128" s="92" t="str">
        <f t="shared" si="3"/>
        <v/>
      </c>
      <c r="W128" s="96"/>
      <c r="X128" s="93"/>
      <c r="Z128" s="5"/>
      <c r="AA128"/>
      <c r="AC128" s="375"/>
      <c r="AD128" s="54">
        <v>8.2638888888888901E-2</v>
      </c>
      <c r="AL128" s="364">
        <v>-0.9</v>
      </c>
      <c r="AM128" s="5">
        <v>94</v>
      </c>
      <c r="AN128" s="5">
        <v>-1.8</v>
      </c>
      <c r="AO128" s="363">
        <v>-0.9</v>
      </c>
      <c r="AP128" s="5">
        <v>0</v>
      </c>
      <c r="AQ128" s="5">
        <v>2.2000000000000002</v>
      </c>
      <c r="AR128" s="5">
        <v>1024</v>
      </c>
      <c r="AS128" s="5">
        <v>0</v>
      </c>
      <c r="AT128" s="5">
        <v>0</v>
      </c>
      <c r="AU128" s="5">
        <v>0</v>
      </c>
      <c r="AV128" s="5">
        <v>0</v>
      </c>
      <c r="AW128" s="5">
        <v>0</v>
      </c>
      <c r="AX128">
        <v>0.1</v>
      </c>
      <c r="AY128">
        <v>162.69999999999999</v>
      </c>
      <c r="AZ128">
        <v>-1.9</v>
      </c>
      <c r="BA128">
        <v>-1.3</v>
      </c>
      <c r="BB128" s="55">
        <v>8.2638888888888901E-2</v>
      </c>
    </row>
    <row r="129" spans="2:54" x14ac:dyDescent="0.25">
      <c r="B129" s="5">
        <v>8.1</v>
      </c>
      <c r="C129" s="5">
        <v>91</v>
      </c>
      <c r="D129" s="5">
        <v>6.8</v>
      </c>
      <c r="E129" s="5">
        <v>7.3</v>
      </c>
      <c r="F129" s="5">
        <v>6.1</v>
      </c>
      <c r="G129" s="5">
        <v>9.4</v>
      </c>
      <c r="H129" s="5">
        <v>1034.8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>
        <v>19.2</v>
      </c>
      <c r="O129">
        <v>1047.5</v>
      </c>
      <c r="P129" t="s">
        <v>252</v>
      </c>
      <c r="Q129"/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5"/>
      <c r="AD129" s="54">
        <v>8.3333333333333301E-2</v>
      </c>
      <c r="AL129" s="364">
        <v>-0.9</v>
      </c>
      <c r="AM129" s="5">
        <v>94</v>
      </c>
      <c r="AN129" s="5">
        <v>-1.8</v>
      </c>
      <c r="AO129" s="363">
        <v>-0.9</v>
      </c>
      <c r="AP129" s="5">
        <v>2.2000000000000002</v>
      </c>
      <c r="AQ129" s="5">
        <v>2.5</v>
      </c>
      <c r="AR129" s="5">
        <v>1024</v>
      </c>
      <c r="AS129" s="5">
        <v>0</v>
      </c>
      <c r="AT129" s="5">
        <v>0</v>
      </c>
      <c r="AU129" s="5">
        <v>0</v>
      </c>
      <c r="AV129" s="5">
        <v>0</v>
      </c>
      <c r="AW129" s="5">
        <v>0</v>
      </c>
      <c r="AX129">
        <v>0.1</v>
      </c>
      <c r="AY129">
        <v>162.69999999999999</v>
      </c>
      <c r="AZ129">
        <v>-1.9</v>
      </c>
      <c r="BA129">
        <v>-1.3</v>
      </c>
      <c r="BB129" s="55">
        <v>8.3333333333333301E-2</v>
      </c>
    </row>
    <row r="130" spans="2:54" x14ac:dyDescent="0.25">
      <c r="B130" s="5">
        <v>8.1</v>
      </c>
      <c r="C130" s="5">
        <v>91</v>
      </c>
      <c r="D130" s="5">
        <v>6.8</v>
      </c>
      <c r="E130" s="5">
        <v>7.6</v>
      </c>
      <c r="F130" s="5">
        <v>5</v>
      </c>
      <c r="G130" s="5">
        <v>7.2</v>
      </c>
      <c r="H130" s="5">
        <v>1034.7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>
        <v>19.2</v>
      </c>
      <c r="O130">
        <v>1047.5</v>
      </c>
      <c r="P130" t="s">
        <v>252</v>
      </c>
      <c r="Q130"/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5"/>
      <c r="AD130" s="54">
        <v>8.4027777777777798E-2</v>
      </c>
      <c r="AL130" s="364">
        <v>-0.9</v>
      </c>
      <c r="AM130" s="5">
        <v>94</v>
      </c>
      <c r="AN130" s="5">
        <v>-1.8</v>
      </c>
      <c r="AO130" s="363">
        <v>-0.9</v>
      </c>
      <c r="AP130" s="5">
        <v>2.2000000000000002</v>
      </c>
      <c r="AQ130" s="5">
        <v>4.3</v>
      </c>
      <c r="AR130" s="5">
        <v>1023.9</v>
      </c>
      <c r="AS130" s="5">
        <v>0</v>
      </c>
      <c r="AT130" s="5">
        <v>0</v>
      </c>
      <c r="AU130" s="5">
        <v>0</v>
      </c>
      <c r="AV130" s="5">
        <v>0</v>
      </c>
      <c r="AW130" s="5">
        <v>0</v>
      </c>
      <c r="AX130">
        <v>0.1</v>
      </c>
      <c r="AY130">
        <v>162.69999999999999</v>
      </c>
      <c r="AZ130">
        <v>-2</v>
      </c>
      <c r="BA130">
        <v>-1.3</v>
      </c>
      <c r="BB130" s="55">
        <v>8.4027777777777798E-2</v>
      </c>
    </row>
    <row r="131" spans="2:54" x14ac:dyDescent="0.25">
      <c r="B131" s="5">
        <v>8.1</v>
      </c>
      <c r="C131" s="5">
        <v>91</v>
      </c>
      <c r="D131" s="5">
        <v>6.8</v>
      </c>
      <c r="E131" s="5">
        <v>7.3</v>
      </c>
      <c r="F131" s="5">
        <v>6.1</v>
      </c>
      <c r="G131" s="5">
        <v>7.2</v>
      </c>
      <c r="H131" s="5">
        <v>1034.8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>
        <v>19.2</v>
      </c>
      <c r="O131">
        <v>1047.5</v>
      </c>
      <c r="P131" t="s">
        <v>252</v>
      </c>
      <c r="Q131"/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5"/>
      <c r="AD131" s="54">
        <v>8.4722222222222199E-2</v>
      </c>
      <c r="AL131" s="364">
        <v>-0.8</v>
      </c>
      <c r="AM131" s="5">
        <v>94</v>
      </c>
      <c r="AN131" s="5">
        <v>-1.7</v>
      </c>
      <c r="AO131" s="363">
        <v>-0.8</v>
      </c>
      <c r="AP131" s="5">
        <v>2.5</v>
      </c>
      <c r="AQ131" s="5">
        <v>4</v>
      </c>
      <c r="AR131" s="5">
        <v>1024</v>
      </c>
      <c r="AS131" s="5">
        <v>0</v>
      </c>
      <c r="AT131" s="5">
        <v>0</v>
      </c>
      <c r="AU131" s="5">
        <v>0</v>
      </c>
      <c r="AV131" s="5">
        <v>0</v>
      </c>
      <c r="AW131" s="5">
        <v>0</v>
      </c>
      <c r="AX131">
        <v>0.1</v>
      </c>
      <c r="AY131">
        <v>162.69999999999999</v>
      </c>
      <c r="AZ131">
        <v>-2</v>
      </c>
      <c r="BA131">
        <v>-1.3</v>
      </c>
      <c r="BB131" s="55">
        <v>8.4722222222222199E-2</v>
      </c>
    </row>
    <row r="132" spans="2:54" x14ac:dyDescent="0.25">
      <c r="B132" s="5">
        <v>8.1</v>
      </c>
      <c r="C132" s="5">
        <v>91</v>
      </c>
      <c r="D132" s="5">
        <v>6.8</v>
      </c>
      <c r="E132" s="5">
        <v>6.8</v>
      </c>
      <c r="F132" s="5">
        <v>7.9</v>
      </c>
      <c r="G132" s="5">
        <v>13</v>
      </c>
      <c r="H132" s="5">
        <v>1034.9000000000001</v>
      </c>
      <c r="I132" s="5">
        <v>0</v>
      </c>
      <c r="J132" s="5">
        <v>0</v>
      </c>
      <c r="K132" s="5">
        <v>0</v>
      </c>
      <c r="L132" s="5">
        <v>0</v>
      </c>
      <c r="M132" s="5">
        <v>0</v>
      </c>
      <c r="N132">
        <v>19.2</v>
      </c>
      <c r="O132">
        <v>1047.5</v>
      </c>
      <c r="P132" t="s">
        <v>252</v>
      </c>
      <c r="Q132"/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5"/>
      <c r="AD132" s="54">
        <v>8.5416666666666696E-2</v>
      </c>
      <c r="AL132" s="364">
        <v>-0.8</v>
      </c>
      <c r="AM132" s="5">
        <v>94</v>
      </c>
      <c r="AN132" s="5">
        <v>-1.7</v>
      </c>
      <c r="AO132" s="363">
        <v>-0.8</v>
      </c>
      <c r="AP132" s="5">
        <v>2.2000000000000002</v>
      </c>
      <c r="AQ132" s="5">
        <v>2.5</v>
      </c>
      <c r="AR132" s="5">
        <v>1024</v>
      </c>
      <c r="AS132" s="5">
        <v>0</v>
      </c>
      <c r="AT132" s="5">
        <v>0</v>
      </c>
      <c r="AU132" s="5">
        <v>0</v>
      </c>
      <c r="AV132" s="5">
        <v>0</v>
      </c>
      <c r="AW132" s="5">
        <v>0</v>
      </c>
      <c r="AX132">
        <v>0.1</v>
      </c>
      <c r="AY132">
        <v>162.69999999999999</v>
      </c>
      <c r="AZ132">
        <v>-2</v>
      </c>
      <c r="BA132">
        <v>-1.3</v>
      </c>
      <c r="BB132" s="55">
        <v>8.5416666666666696E-2</v>
      </c>
    </row>
    <row r="133" spans="2:54" x14ac:dyDescent="0.25">
      <c r="B133" s="5">
        <v>8.1</v>
      </c>
      <c r="C133" s="5">
        <v>91</v>
      </c>
      <c r="D133" s="5">
        <v>6.8</v>
      </c>
      <c r="E133" s="5">
        <v>8.1</v>
      </c>
      <c r="F133" s="5">
        <v>1.8</v>
      </c>
      <c r="G133" s="5">
        <v>7.2</v>
      </c>
      <c r="H133" s="5">
        <v>1034.8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>
        <v>19.2</v>
      </c>
      <c r="O133">
        <v>1047.5</v>
      </c>
      <c r="P133" t="s">
        <v>252</v>
      </c>
      <c r="Q133"/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5"/>
      <c r="AD133" s="54">
        <v>8.6111111111111097E-2</v>
      </c>
      <c r="AL133" s="364">
        <v>-0.9</v>
      </c>
      <c r="AM133" s="5">
        <v>94</v>
      </c>
      <c r="AN133" s="5">
        <v>-1.8</v>
      </c>
      <c r="AO133" s="363">
        <v>-0.9</v>
      </c>
      <c r="AP133" s="5">
        <v>0</v>
      </c>
      <c r="AQ133" s="5">
        <v>2.2000000000000002</v>
      </c>
      <c r="AR133" s="5">
        <v>1023.9</v>
      </c>
      <c r="AS133" s="5">
        <v>0</v>
      </c>
      <c r="AT133" s="5">
        <v>0</v>
      </c>
      <c r="AU133" s="5">
        <v>0</v>
      </c>
      <c r="AV133" s="5">
        <v>0</v>
      </c>
      <c r="AW133" s="5">
        <v>0</v>
      </c>
      <c r="AX133">
        <v>0.1</v>
      </c>
      <c r="AY133">
        <v>162.69999999999999</v>
      </c>
      <c r="AZ133">
        <v>-2</v>
      </c>
      <c r="BA133">
        <v>-1.3</v>
      </c>
      <c r="BB133" s="55">
        <v>8.6111111111111097E-2</v>
      </c>
    </row>
    <row r="134" spans="2:54" x14ac:dyDescent="0.25">
      <c r="B134" s="5">
        <v>8.1</v>
      </c>
      <c r="C134" s="5">
        <v>91</v>
      </c>
      <c r="D134" s="5">
        <v>6.8</v>
      </c>
      <c r="E134" s="5">
        <v>8.1</v>
      </c>
      <c r="F134" s="5">
        <v>4.7</v>
      </c>
      <c r="G134" s="5">
        <v>5.4</v>
      </c>
      <c r="H134" s="5">
        <v>1034.7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>
        <v>19.2</v>
      </c>
      <c r="O134">
        <v>1047.5</v>
      </c>
      <c r="P134" t="s">
        <v>252</v>
      </c>
      <c r="Q134"/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5"/>
      <c r="AD134" s="54">
        <v>8.6805555555555594E-2</v>
      </c>
      <c r="AL134" s="364">
        <v>-0.9</v>
      </c>
      <c r="AM134" s="5">
        <v>94</v>
      </c>
      <c r="AN134" s="5">
        <v>-1.8</v>
      </c>
      <c r="AO134" s="363">
        <v>-0.9</v>
      </c>
      <c r="AP134" s="5">
        <v>1.8</v>
      </c>
      <c r="AQ134" s="5">
        <v>2.2000000000000002</v>
      </c>
      <c r="AR134" s="5">
        <v>1024.2</v>
      </c>
      <c r="AS134" s="5">
        <v>0</v>
      </c>
      <c r="AT134" s="5">
        <v>0</v>
      </c>
      <c r="AU134" s="5">
        <v>0</v>
      </c>
      <c r="AV134" s="5">
        <v>0</v>
      </c>
      <c r="AW134" s="5">
        <v>0</v>
      </c>
      <c r="AX134">
        <v>0.1</v>
      </c>
      <c r="AY134">
        <v>162.69999999999999</v>
      </c>
      <c r="AZ134">
        <v>-2</v>
      </c>
      <c r="BA134">
        <v>-1.3</v>
      </c>
      <c r="BB134" s="55">
        <v>8.6805555555555594E-2</v>
      </c>
    </row>
    <row r="135" spans="2:54" x14ac:dyDescent="0.25">
      <c r="B135" s="5">
        <v>8.1</v>
      </c>
      <c r="C135" s="5">
        <v>91</v>
      </c>
      <c r="D135" s="5">
        <v>6.8</v>
      </c>
      <c r="E135" s="5">
        <v>7.3</v>
      </c>
      <c r="F135" s="5">
        <v>5.8</v>
      </c>
      <c r="G135" s="5">
        <v>7.2</v>
      </c>
      <c r="H135" s="5">
        <v>1034.7</v>
      </c>
      <c r="I135" s="5">
        <v>0</v>
      </c>
      <c r="J135" s="5">
        <v>0</v>
      </c>
      <c r="K135" s="5">
        <v>0</v>
      </c>
      <c r="L135" s="5">
        <v>0</v>
      </c>
      <c r="M135" s="5">
        <v>0</v>
      </c>
      <c r="N135">
        <v>19.2</v>
      </c>
      <c r="O135">
        <v>1047.5</v>
      </c>
      <c r="P135" t="s">
        <v>252</v>
      </c>
      <c r="Q135"/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5"/>
      <c r="AD135" s="54">
        <v>8.7499999999999994E-2</v>
      </c>
      <c r="AL135" s="364">
        <v>-0.9</v>
      </c>
      <c r="AM135" s="5">
        <v>94</v>
      </c>
      <c r="AN135" s="5">
        <v>-1.8</v>
      </c>
      <c r="AO135" s="363">
        <v>-0.9</v>
      </c>
      <c r="AP135" s="5">
        <v>0</v>
      </c>
      <c r="AQ135" s="5">
        <v>0</v>
      </c>
      <c r="AR135" s="5">
        <v>1023.9</v>
      </c>
      <c r="AS135" s="5">
        <v>0</v>
      </c>
      <c r="AT135" s="5">
        <v>0</v>
      </c>
      <c r="AU135" s="5">
        <v>0</v>
      </c>
      <c r="AV135" s="5">
        <v>0</v>
      </c>
      <c r="AW135" s="5">
        <v>0</v>
      </c>
      <c r="AX135">
        <v>0.1</v>
      </c>
      <c r="AY135">
        <v>162.69999999999999</v>
      </c>
      <c r="AZ135">
        <v>-2.1</v>
      </c>
      <c r="BA135">
        <v>-1.4</v>
      </c>
      <c r="BB135" s="55">
        <v>8.7499999999999994E-2</v>
      </c>
    </row>
    <row r="136" spans="2:54" x14ac:dyDescent="0.25">
      <c r="B136" s="5">
        <v>8.1</v>
      </c>
      <c r="C136" s="5">
        <v>91</v>
      </c>
      <c r="D136" s="5">
        <v>6.8</v>
      </c>
      <c r="E136" s="5">
        <v>8.1</v>
      </c>
      <c r="F136" s="5">
        <v>4</v>
      </c>
      <c r="G136" s="5">
        <v>5.4</v>
      </c>
      <c r="H136" s="5">
        <v>1034.7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>
        <v>19.2</v>
      </c>
      <c r="O136">
        <v>1047.5</v>
      </c>
      <c r="P136" t="s">
        <v>252</v>
      </c>
      <c r="Q136"/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5"/>
      <c r="AD136" s="54">
        <v>8.8194444444444506E-2</v>
      </c>
      <c r="AL136" s="364">
        <v>-0.9</v>
      </c>
      <c r="AM136" s="5">
        <v>94</v>
      </c>
      <c r="AN136" s="5">
        <v>-1.8</v>
      </c>
      <c r="AO136" s="363">
        <v>-0.9</v>
      </c>
      <c r="AP136" s="5">
        <v>0</v>
      </c>
      <c r="AQ136" s="5">
        <v>3.2</v>
      </c>
      <c r="AR136" s="5">
        <v>1023.9</v>
      </c>
      <c r="AS136" s="5">
        <v>0</v>
      </c>
      <c r="AT136" s="5">
        <v>0</v>
      </c>
      <c r="AU136" s="5">
        <v>0</v>
      </c>
      <c r="AV136" s="5">
        <v>0</v>
      </c>
      <c r="AW136" s="5">
        <v>0</v>
      </c>
      <c r="AX136">
        <v>0.1</v>
      </c>
      <c r="AY136">
        <v>162.69999999999999</v>
      </c>
      <c r="AZ136">
        <v>-2.1</v>
      </c>
      <c r="BA136">
        <v>-1.4</v>
      </c>
      <c r="BB136" s="55">
        <v>8.8194444444444506E-2</v>
      </c>
    </row>
    <row r="137" spans="2:54" x14ac:dyDescent="0.25">
      <c r="B137" s="5">
        <v>8.1</v>
      </c>
      <c r="C137" s="5">
        <v>91</v>
      </c>
      <c r="D137" s="5">
        <v>6.8</v>
      </c>
      <c r="E137" s="5">
        <v>8.1</v>
      </c>
      <c r="F137" s="5">
        <v>2.2000000000000002</v>
      </c>
      <c r="G137" s="5">
        <v>3.6</v>
      </c>
      <c r="H137" s="5">
        <v>1034.5999999999999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>
        <v>19.2</v>
      </c>
      <c r="O137">
        <v>1047.5</v>
      </c>
      <c r="P137" t="s">
        <v>252</v>
      </c>
      <c r="Q137"/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5"/>
      <c r="AD137" s="54">
        <v>8.8888888888888906E-2</v>
      </c>
      <c r="AL137" s="364">
        <v>-1</v>
      </c>
      <c r="AM137" s="5">
        <v>94</v>
      </c>
      <c r="AN137" s="5">
        <v>-1.9</v>
      </c>
      <c r="AO137" s="363">
        <v>-1</v>
      </c>
      <c r="AP137" s="5">
        <v>0</v>
      </c>
      <c r="AQ137" s="5">
        <v>2.2000000000000002</v>
      </c>
      <c r="AR137" s="5">
        <v>1024.2</v>
      </c>
      <c r="AS137" s="5">
        <v>0</v>
      </c>
      <c r="AT137" s="5">
        <v>0</v>
      </c>
      <c r="AU137" s="5">
        <v>0</v>
      </c>
      <c r="AV137" s="5">
        <v>0</v>
      </c>
      <c r="AW137" s="5">
        <v>0</v>
      </c>
      <c r="AX137">
        <v>0.1</v>
      </c>
      <c r="AY137">
        <v>162.69999999999999</v>
      </c>
      <c r="AZ137">
        <v>-2.1</v>
      </c>
      <c r="BA137">
        <v>-1.4</v>
      </c>
      <c r="BB137" s="55">
        <v>8.8888888888888906E-2</v>
      </c>
    </row>
    <row r="138" spans="2:54" x14ac:dyDescent="0.25">
      <c r="B138" s="5">
        <v>8</v>
      </c>
      <c r="C138" s="5">
        <v>91</v>
      </c>
      <c r="D138" s="5">
        <v>6.7</v>
      </c>
      <c r="E138" s="5">
        <v>8</v>
      </c>
      <c r="F138" s="5">
        <v>4</v>
      </c>
      <c r="G138" s="5">
        <v>5.4</v>
      </c>
      <c r="H138" s="5">
        <v>1034.5999999999999</v>
      </c>
      <c r="I138" s="5">
        <v>0</v>
      </c>
      <c r="J138" s="5">
        <v>0</v>
      </c>
      <c r="K138" s="5">
        <v>0</v>
      </c>
      <c r="L138" s="5">
        <v>0</v>
      </c>
      <c r="M138" s="5">
        <v>0</v>
      </c>
      <c r="N138">
        <v>19.2</v>
      </c>
      <c r="O138">
        <v>1047.5</v>
      </c>
      <c r="P138" t="s">
        <v>252</v>
      </c>
      <c r="Q138"/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5"/>
      <c r="AD138" s="54">
        <v>8.9583333333333307E-2</v>
      </c>
      <c r="AL138" s="364">
        <v>-1</v>
      </c>
      <c r="AM138" s="5">
        <v>94</v>
      </c>
      <c r="AN138" s="5">
        <v>-1.9</v>
      </c>
      <c r="AO138" s="363">
        <v>-1</v>
      </c>
      <c r="AP138" s="5">
        <v>2.2000000000000002</v>
      </c>
      <c r="AQ138" s="5">
        <v>2.2000000000000002</v>
      </c>
      <c r="AR138" s="5">
        <v>1023.9</v>
      </c>
      <c r="AS138" s="5">
        <v>0</v>
      </c>
      <c r="AT138" s="5">
        <v>0</v>
      </c>
      <c r="AU138" s="5">
        <v>0</v>
      </c>
      <c r="AV138" s="5">
        <v>0</v>
      </c>
      <c r="AW138" s="5">
        <v>0</v>
      </c>
      <c r="AX138">
        <v>0.1</v>
      </c>
      <c r="AY138">
        <v>162.69999999999999</v>
      </c>
      <c r="AZ138">
        <v>-2.1</v>
      </c>
      <c r="BA138">
        <v>-1.4</v>
      </c>
      <c r="BB138" s="55">
        <v>8.9583333333333307E-2</v>
      </c>
    </row>
    <row r="139" spans="2:54" x14ac:dyDescent="0.25">
      <c r="B139" s="5">
        <v>8</v>
      </c>
      <c r="C139" s="5">
        <v>91</v>
      </c>
      <c r="D139" s="5">
        <v>6.7</v>
      </c>
      <c r="E139" s="5">
        <v>8</v>
      </c>
      <c r="F139" s="5">
        <v>1.1000000000000001</v>
      </c>
      <c r="G139" s="5">
        <v>1.8</v>
      </c>
      <c r="H139" s="5">
        <v>1034.8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>
        <v>19.2</v>
      </c>
      <c r="O139">
        <v>1047.5</v>
      </c>
      <c r="P139" t="s">
        <v>252</v>
      </c>
      <c r="Q139"/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5"/>
      <c r="AD139" s="54">
        <v>9.0277777777777804E-2</v>
      </c>
      <c r="AL139" s="364">
        <v>-1</v>
      </c>
      <c r="AM139" s="5">
        <v>94</v>
      </c>
      <c r="AN139" s="5">
        <v>-1.9</v>
      </c>
      <c r="AO139" s="363">
        <v>-1</v>
      </c>
      <c r="AP139" s="5">
        <v>0</v>
      </c>
      <c r="AQ139" s="5">
        <v>2.5</v>
      </c>
      <c r="AR139" s="5">
        <v>1024.0999999999999</v>
      </c>
      <c r="AS139" s="5">
        <v>0</v>
      </c>
      <c r="AT139" s="5">
        <v>0</v>
      </c>
      <c r="AU139" s="5">
        <v>0</v>
      </c>
      <c r="AV139" s="5">
        <v>0</v>
      </c>
      <c r="AW139" s="5">
        <v>0</v>
      </c>
      <c r="AX139">
        <v>0.1</v>
      </c>
      <c r="AY139">
        <v>162.69999999999999</v>
      </c>
      <c r="AZ139">
        <v>-2.1</v>
      </c>
      <c r="BA139">
        <v>-1.4</v>
      </c>
      <c r="BB139" s="55">
        <v>9.0277777777777804E-2</v>
      </c>
    </row>
    <row r="140" spans="2:54" x14ac:dyDescent="0.25">
      <c r="B140" s="5">
        <v>8</v>
      </c>
      <c r="C140" s="5">
        <v>91</v>
      </c>
      <c r="D140" s="5">
        <v>6.7</v>
      </c>
      <c r="E140" s="5">
        <v>8</v>
      </c>
      <c r="F140" s="5">
        <v>4.3</v>
      </c>
      <c r="G140" s="5">
        <v>5.4</v>
      </c>
      <c r="H140" s="5">
        <v>1034.7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>
        <v>19.2</v>
      </c>
      <c r="O140">
        <v>1047.5</v>
      </c>
      <c r="P140" t="s">
        <v>252</v>
      </c>
      <c r="Q140"/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5"/>
      <c r="AD140" s="54">
        <v>9.0972222222222204E-2</v>
      </c>
      <c r="AL140" s="364">
        <v>-1</v>
      </c>
      <c r="AM140" s="5">
        <v>94</v>
      </c>
      <c r="AN140" s="5">
        <v>-1.9</v>
      </c>
      <c r="AO140" s="363">
        <v>-1</v>
      </c>
      <c r="AP140" s="5">
        <v>2.5</v>
      </c>
      <c r="AQ140" s="5">
        <v>3.2</v>
      </c>
      <c r="AR140" s="5">
        <v>1024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>
        <v>0.1</v>
      </c>
      <c r="AY140">
        <v>162.69999999999999</v>
      </c>
      <c r="AZ140">
        <v>-2.2000000000000002</v>
      </c>
      <c r="BA140">
        <v>-1.4</v>
      </c>
      <c r="BB140" s="55">
        <v>9.0972222222222204E-2</v>
      </c>
    </row>
    <row r="141" spans="2:54" x14ac:dyDescent="0.25">
      <c r="B141" s="5">
        <v>8</v>
      </c>
      <c r="C141" s="5">
        <v>91</v>
      </c>
      <c r="D141" s="5">
        <v>6.7</v>
      </c>
      <c r="E141" s="5">
        <v>7.2</v>
      </c>
      <c r="F141" s="5">
        <v>5.8</v>
      </c>
      <c r="G141" s="5">
        <v>7.2</v>
      </c>
      <c r="H141" s="5">
        <v>1034.7</v>
      </c>
      <c r="I141" s="5">
        <v>0</v>
      </c>
      <c r="J141" s="5">
        <v>0</v>
      </c>
      <c r="K141" s="5">
        <v>0</v>
      </c>
      <c r="L141" s="5">
        <v>0</v>
      </c>
      <c r="M141" s="5">
        <v>0</v>
      </c>
      <c r="N141">
        <v>19.2</v>
      </c>
      <c r="O141">
        <v>1047.5</v>
      </c>
      <c r="P141" t="s">
        <v>252</v>
      </c>
      <c r="Q141"/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5"/>
      <c r="AD141" s="54">
        <v>9.1666666666666702E-2</v>
      </c>
      <c r="AL141" s="364">
        <v>-1</v>
      </c>
      <c r="AM141" s="5">
        <v>94</v>
      </c>
      <c r="AN141" s="5">
        <v>-1.9</v>
      </c>
      <c r="AO141" s="363">
        <v>-1</v>
      </c>
      <c r="AP141" s="5">
        <v>2.2000000000000002</v>
      </c>
      <c r="AQ141" s="5">
        <v>2.9</v>
      </c>
      <c r="AR141" s="5">
        <v>1024.0999999999999</v>
      </c>
      <c r="AS141" s="5">
        <v>0</v>
      </c>
      <c r="AT141" s="5">
        <v>0</v>
      </c>
      <c r="AU141" s="5">
        <v>0</v>
      </c>
      <c r="AV141" s="5">
        <v>0</v>
      </c>
      <c r="AW141" s="5">
        <v>0</v>
      </c>
      <c r="AX141">
        <v>0.1</v>
      </c>
      <c r="AY141">
        <v>162.69999999999999</v>
      </c>
      <c r="AZ141">
        <v>-2.2000000000000002</v>
      </c>
      <c r="BA141">
        <v>-1.4</v>
      </c>
      <c r="BB141" s="55">
        <v>9.1666666666666702E-2</v>
      </c>
    </row>
    <row r="142" spans="2:54" x14ac:dyDescent="0.25">
      <c r="B142" s="5">
        <v>8</v>
      </c>
      <c r="C142" s="5">
        <v>91</v>
      </c>
      <c r="D142" s="5">
        <v>6.7</v>
      </c>
      <c r="E142" s="5">
        <v>6.8</v>
      </c>
      <c r="F142" s="5">
        <v>7.2</v>
      </c>
      <c r="G142" s="5">
        <v>9.4</v>
      </c>
      <c r="H142" s="5">
        <v>1034.5999999999999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>
        <v>19.2</v>
      </c>
      <c r="O142">
        <v>1047.5</v>
      </c>
      <c r="P142" t="s">
        <v>252</v>
      </c>
      <c r="Q142"/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5"/>
      <c r="AD142" s="54">
        <v>9.2361111111111102E-2</v>
      </c>
      <c r="AL142" s="364">
        <v>-1</v>
      </c>
      <c r="AM142" s="5">
        <v>94</v>
      </c>
      <c r="AN142" s="5">
        <v>-1.9</v>
      </c>
      <c r="AO142" s="363">
        <v>-1</v>
      </c>
      <c r="AP142" s="5">
        <v>2.9</v>
      </c>
      <c r="AQ142" s="5">
        <v>2.9</v>
      </c>
      <c r="AR142" s="5">
        <v>1024.0999999999999</v>
      </c>
      <c r="AS142" s="5">
        <v>0</v>
      </c>
      <c r="AT142" s="5">
        <v>0</v>
      </c>
      <c r="AU142" s="5">
        <v>0</v>
      </c>
      <c r="AV142" s="5">
        <v>0</v>
      </c>
      <c r="AW142" s="5">
        <v>0</v>
      </c>
      <c r="AX142">
        <v>0.1</v>
      </c>
      <c r="AY142">
        <v>162.69999999999999</v>
      </c>
      <c r="AZ142">
        <v>-2.2000000000000002</v>
      </c>
      <c r="BA142">
        <v>-1.4</v>
      </c>
      <c r="BB142" s="55">
        <v>9.2361111111111102E-2</v>
      </c>
    </row>
    <row r="143" spans="2:54" x14ac:dyDescent="0.25">
      <c r="B143" s="5">
        <v>8</v>
      </c>
      <c r="C143" s="5">
        <v>91</v>
      </c>
      <c r="D143" s="5">
        <v>6.7</v>
      </c>
      <c r="E143" s="5">
        <v>6.1</v>
      </c>
      <c r="F143" s="5">
        <v>10.4</v>
      </c>
      <c r="G143" s="5">
        <v>13</v>
      </c>
      <c r="H143" s="5">
        <v>1034.7</v>
      </c>
      <c r="I143" s="5">
        <v>0</v>
      </c>
      <c r="J143" s="5">
        <v>0</v>
      </c>
      <c r="K143" s="5">
        <v>0</v>
      </c>
      <c r="L143" s="5">
        <v>0</v>
      </c>
      <c r="M143" s="5">
        <v>0</v>
      </c>
      <c r="N143">
        <v>19.2</v>
      </c>
      <c r="O143">
        <v>1047.5</v>
      </c>
      <c r="P143" t="s">
        <v>252</v>
      </c>
      <c r="Q143"/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5"/>
      <c r="AD143" s="54">
        <v>9.30555555555556E-2</v>
      </c>
      <c r="AL143" s="364">
        <v>-1</v>
      </c>
      <c r="AM143" s="5">
        <v>94</v>
      </c>
      <c r="AN143" s="5">
        <v>-1.9</v>
      </c>
      <c r="AO143" s="363">
        <v>-1</v>
      </c>
      <c r="AP143" s="5">
        <v>3.6</v>
      </c>
      <c r="AQ143" s="5">
        <v>4.7</v>
      </c>
      <c r="AR143" s="5">
        <v>1024</v>
      </c>
      <c r="AS143" s="5">
        <v>0</v>
      </c>
      <c r="AT143" s="5">
        <v>0</v>
      </c>
      <c r="AU143" s="5">
        <v>0</v>
      </c>
      <c r="AV143" s="5">
        <v>0</v>
      </c>
      <c r="AW143" s="5">
        <v>0</v>
      </c>
      <c r="AX143">
        <v>0.1</v>
      </c>
      <c r="AY143">
        <v>162.69999999999999</v>
      </c>
      <c r="AZ143">
        <v>-2.2000000000000002</v>
      </c>
      <c r="BA143">
        <v>-1.4</v>
      </c>
      <c r="BB143" s="55">
        <v>9.30555555555556E-2</v>
      </c>
    </row>
    <row r="144" spans="2:54" x14ac:dyDescent="0.25">
      <c r="B144" s="5">
        <v>8</v>
      </c>
      <c r="C144" s="5">
        <v>91</v>
      </c>
      <c r="D144" s="5">
        <v>6.7</v>
      </c>
      <c r="E144" s="5">
        <v>7.4</v>
      </c>
      <c r="F144" s="5">
        <v>5.4</v>
      </c>
      <c r="G144" s="5">
        <v>7.2</v>
      </c>
      <c r="H144" s="5">
        <v>1034.5999999999999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>
        <v>19.2</v>
      </c>
      <c r="O144">
        <v>1047.5</v>
      </c>
      <c r="P144" t="s">
        <v>252</v>
      </c>
      <c r="Q144"/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5"/>
      <c r="AD144" s="54">
        <v>9.375E-2</v>
      </c>
      <c r="AL144" s="364">
        <v>-1</v>
      </c>
      <c r="AM144" s="5">
        <v>94</v>
      </c>
      <c r="AN144" s="5">
        <v>-1.9</v>
      </c>
      <c r="AO144" s="363">
        <v>-1</v>
      </c>
      <c r="AP144" s="5">
        <v>4.7</v>
      </c>
      <c r="AQ144" s="5">
        <v>5.4</v>
      </c>
      <c r="AR144" s="5">
        <v>1024.2</v>
      </c>
      <c r="AS144" s="5">
        <v>0</v>
      </c>
      <c r="AT144" s="5">
        <v>0</v>
      </c>
      <c r="AU144" s="5">
        <v>0</v>
      </c>
      <c r="AV144" s="5">
        <v>0</v>
      </c>
      <c r="AW144" s="5">
        <v>0</v>
      </c>
      <c r="AX144">
        <v>0.1</v>
      </c>
      <c r="AY144">
        <v>162.69999999999999</v>
      </c>
      <c r="AZ144">
        <v>-2.2000000000000002</v>
      </c>
      <c r="BA144">
        <v>-1.4</v>
      </c>
      <c r="BB144" s="55">
        <v>9.375E-2</v>
      </c>
    </row>
    <row r="145" spans="2:54" x14ac:dyDescent="0.25">
      <c r="B145" s="5">
        <v>8</v>
      </c>
      <c r="C145" s="5">
        <v>91</v>
      </c>
      <c r="D145" s="5">
        <v>6.7</v>
      </c>
      <c r="E145" s="5">
        <v>6.6</v>
      </c>
      <c r="F145" s="5">
        <v>7.9</v>
      </c>
      <c r="G145" s="5">
        <v>9.4</v>
      </c>
      <c r="H145" s="5">
        <v>1034.7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>
        <v>19.2</v>
      </c>
      <c r="O145">
        <v>1047.5</v>
      </c>
      <c r="P145" t="s">
        <v>252</v>
      </c>
      <c r="Q145"/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5"/>
      <c r="AD145" s="54">
        <v>9.44444444444444E-2</v>
      </c>
      <c r="AL145" s="364">
        <v>-1</v>
      </c>
      <c r="AM145" s="5">
        <v>94</v>
      </c>
      <c r="AN145" s="5">
        <v>-1.9</v>
      </c>
      <c r="AO145" s="363">
        <v>-1</v>
      </c>
      <c r="AP145" s="5">
        <v>3.6</v>
      </c>
      <c r="AQ145" s="5">
        <v>3.6</v>
      </c>
      <c r="AR145" s="5">
        <v>1024.2</v>
      </c>
      <c r="AS145" s="5">
        <v>0</v>
      </c>
      <c r="AT145" s="5">
        <v>0</v>
      </c>
      <c r="AU145" s="5">
        <v>0</v>
      </c>
      <c r="AV145" s="5">
        <v>0</v>
      </c>
      <c r="AW145" s="5">
        <v>0</v>
      </c>
      <c r="AX145">
        <v>0.1</v>
      </c>
      <c r="AY145">
        <v>162.69999999999999</v>
      </c>
      <c r="AZ145">
        <v>-2.2000000000000002</v>
      </c>
      <c r="BA145">
        <v>-1.4</v>
      </c>
      <c r="BB145" s="55">
        <v>9.44444444444444E-2</v>
      </c>
    </row>
    <row r="146" spans="2:54" x14ac:dyDescent="0.25">
      <c r="B146" s="5">
        <v>8</v>
      </c>
      <c r="C146" s="5">
        <v>91</v>
      </c>
      <c r="D146" s="5">
        <v>6.7</v>
      </c>
      <c r="E146" s="5">
        <v>6.9</v>
      </c>
      <c r="F146" s="5">
        <v>6.8</v>
      </c>
      <c r="G146" s="5">
        <v>11.2</v>
      </c>
      <c r="H146" s="5">
        <v>1034.8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>
        <v>19.2</v>
      </c>
      <c r="O146">
        <v>1047.5</v>
      </c>
      <c r="P146" t="s">
        <v>252</v>
      </c>
      <c r="Q146"/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5"/>
      <c r="AD146" s="54">
        <v>9.5138888888888898E-2</v>
      </c>
      <c r="AL146" s="364">
        <v>-1</v>
      </c>
      <c r="AM146" s="5">
        <v>94</v>
      </c>
      <c r="AN146" s="5">
        <v>-1.9</v>
      </c>
      <c r="AO146" s="363">
        <v>-1</v>
      </c>
      <c r="AP146" s="5">
        <v>0</v>
      </c>
      <c r="AQ146" s="5">
        <v>3.2</v>
      </c>
      <c r="AR146" s="5">
        <v>1024.3</v>
      </c>
      <c r="AS146" s="5">
        <v>0</v>
      </c>
      <c r="AT146" s="5">
        <v>0</v>
      </c>
      <c r="AU146" s="5">
        <v>0</v>
      </c>
      <c r="AV146" s="5">
        <v>0</v>
      </c>
      <c r="AW146" s="5">
        <v>0</v>
      </c>
      <c r="AX146">
        <v>0.1</v>
      </c>
      <c r="AY146">
        <v>162.69999999999999</v>
      </c>
      <c r="AZ146">
        <v>-2.2000000000000002</v>
      </c>
      <c r="BA146">
        <v>-1.4</v>
      </c>
      <c r="BB146" s="55">
        <v>9.5138888888888898E-2</v>
      </c>
    </row>
    <row r="147" spans="2:54" x14ac:dyDescent="0.25">
      <c r="B147" s="5">
        <v>8</v>
      </c>
      <c r="C147" s="5">
        <v>91</v>
      </c>
      <c r="D147" s="5">
        <v>6.7</v>
      </c>
      <c r="E147" s="5">
        <v>7.4</v>
      </c>
      <c r="F147" s="5">
        <v>5.4</v>
      </c>
      <c r="G147" s="5">
        <v>7.2</v>
      </c>
      <c r="H147" s="5">
        <v>1034.5</v>
      </c>
      <c r="I147" s="5">
        <v>0</v>
      </c>
      <c r="J147" s="5">
        <v>0</v>
      </c>
      <c r="K147" s="5">
        <v>0</v>
      </c>
      <c r="L147" s="5">
        <v>0</v>
      </c>
      <c r="M147" s="5">
        <v>0</v>
      </c>
      <c r="N147">
        <v>19.2</v>
      </c>
      <c r="O147">
        <v>1047.5</v>
      </c>
      <c r="P147" t="s">
        <v>252</v>
      </c>
      <c r="Q147"/>
      <c r="R147" s="54">
        <v>9.5833333333333298E-2</v>
      </c>
      <c r="T147" s="93"/>
      <c r="U147" s="431"/>
      <c r="V147" s="92" t="str">
        <f t="shared" si="4"/>
        <v/>
      </c>
      <c r="W147" s="96"/>
      <c r="X147" s="93"/>
      <c r="Z147" s="5"/>
      <c r="AA147"/>
      <c r="AC147" s="375"/>
      <c r="AD147" s="54">
        <v>9.5833333333333298E-2</v>
      </c>
      <c r="AL147" s="364">
        <v>-1</v>
      </c>
      <c r="AM147" s="5">
        <v>94</v>
      </c>
      <c r="AN147" s="5">
        <v>-1.9</v>
      </c>
      <c r="AO147" s="363">
        <v>-1</v>
      </c>
      <c r="AP147" s="5">
        <v>2.9</v>
      </c>
      <c r="AQ147" s="5">
        <v>5.4</v>
      </c>
      <c r="AR147" s="5">
        <v>1024</v>
      </c>
      <c r="AS147" s="5">
        <v>0</v>
      </c>
      <c r="AT147" s="5">
        <v>0</v>
      </c>
      <c r="AU147" s="5">
        <v>0</v>
      </c>
      <c r="AV147" s="5">
        <v>0</v>
      </c>
      <c r="AW147" s="5">
        <v>0</v>
      </c>
      <c r="AX147">
        <v>0.1</v>
      </c>
      <c r="AY147">
        <v>162.69999999999999</v>
      </c>
      <c r="AZ147">
        <v>-2.2000000000000002</v>
      </c>
      <c r="BA147">
        <v>-1.4</v>
      </c>
      <c r="BB147" s="55">
        <v>9.5833333333333298E-2</v>
      </c>
    </row>
    <row r="148" spans="2:54" x14ac:dyDescent="0.25">
      <c r="B148" s="5">
        <v>8</v>
      </c>
      <c r="C148" s="5">
        <v>91</v>
      </c>
      <c r="D148" s="5">
        <v>6.7</v>
      </c>
      <c r="E148" s="5">
        <v>7.2</v>
      </c>
      <c r="F148" s="5">
        <v>6.1</v>
      </c>
      <c r="G148" s="5">
        <v>9.4</v>
      </c>
      <c r="H148" s="5">
        <v>1034.8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>
        <v>19.2</v>
      </c>
      <c r="O148">
        <v>1047.5</v>
      </c>
      <c r="P148" t="s">
        <v>252</v>
      </c>
      <c r="Q148"/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5"/>
      <c r="AD148" s="54">
        <v>9.6527777777777796E-2</v>
      </c>
      <c r="AL148" s="364">
        <v>-1</v>
      </c>
      <c r="AM148" s="5">
        <v>94</v>
      </c>
      <c r="AN148" s="5">
        <v>-1.9</v>
      </c>
      <c r="AO148" s="363">
        <v>-1</v>
      </c>
      <c r="AP148" s="5">
        <v>2.9</v>
      </c>
      <c r="AQ148" s="5">
        <v>4.3</v>
      </c>
      <c r="AR148" s="5">
        <v>1024</v>
      </c>
      <c r="AS148" s="5">
        <v>0</v>
      </c>
      <c r="AT148" s="5">
        <v>0</v>
      </c>
      <c r="AU148" s="5">
        <v>0</v>
      </c>
      <c r="AV148" s="5">
        <v>0</v>
      </c>
      <c r="AW148" s="5">
        <v>0</v>
      </c>
      <c r="AX148">
        <v>0.1</v>
      </c>
      <c r="AY148">
        <v>162.69999999999999</v>
      </c>
      <c r="AZ148">
        <v>-2.2000000000000002</v>
      </c>
      <c r="BA148">
        <v>-1.5</v>
      </c>
      <c r="BB148" s="55">
        <v>9.6527777777777796E-2</v>
      </c>
    </row>
    <row r="149" spans="2:54" x14ac:dyDescent="0.25">
      <c r="B149" s="5">
        <v>8</v>
      </c>
      <c r="C149" s="5">
        <v>91</v>
      </c>
      <c r="D149" s="5">
        <v>6.7</v>
      </c>
      <c r="E149" s="5">
        <v>8</v>
      </c>
      <c r="F149" s="5">
        <v>3.6</v>
      </c>
      <c r="G149" s="5">
        <v>5.4</v>
      </c>
      <c r="H149" s="5">
        <v>1034.7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>
        <v>19.2</v>
      </c>
      <c r="O149">
        <v>1047.5</v>
      </c>
      <c r="P149" t="s">
        <v>252</v>
      </c>
      <c r="Q149"/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5"/>
      <c r="AD149" s="54">
        <v>9.7222222222222196E-2</v>
      </c>
      <c r="AL149" s="364">
        <v>-1</v>
      </c>
      <c r="AM149" s="5">
        <v>94</v>
      </c>
      <c r="AN149" s="5">
        <v>-1.9</v>
      </c>
      <c r="AO149" s="363">
        <v>-1</v>
      </c>
      <c r="AP149" s="5">
        <v>3.2</v>
      </c>
      <c r="AQ149" s="5">
        <v>3.6</v>
      </c>
      <c r="AR149" s="5">
        <v>1023.9</v>
      </c>
      <c r="AS149" s="5">
        <v>0</v>
      </c>
      <c r="AT149" s="5">
        <v>0</v>
      </c>
      <c r="AU149" s="5">
        <v>0</v>
      </c>
      <c r="AV149" s="5">
        <v>0</v>
      </c>
      <c r="AW149" s="5">
        <v>0</v>
      </c>
      <c r="AX149">
        <v>0.1</v>
      </c>
      <c r="AY149">
        <v>162.69999999999999</v>
      </c>
      <c r="AZ149">
        <v>-2.1</v>
      </c>
      <c r="BA149">
        <v>-1.5</v>
      </c>
      <c r="BB149" s="55">
        <v>9.7222222222222196E-2</v>
      </c>
    </row>
    <row r="150" spans="2:54" x14ac:dyDescent="0.25">
      <c r="B150" s="5">
        <v>8</v>
      </c>
      <c r="C150" s="5">
        <v>91</v>
      </c>
      <c r="D150" s="5">
        <v>6.7</v>
      </c>
      <c r="E150" s="5">
        <v>7.4</v>
      </c>
      <c r="F150" s="5">
        <v>5.4</v>
      </c>
      <c r="G150" s="5">
        <v>5.4</v>
      </c>
      <c r="H150" s="5">
        <v>1034.8</v>
      </c>
      <c r="I150" s="5">
        <v>0</v>
      </c>
      <c r="J150" s="5">
        <v>0</v>
      </c>
      <c r="K150" s="5">
        <v>0</v>
      </c>
      <c r="L150" s="5">
        <v>0</v>
      </c>
      <c r="M150" s="5">
        <v>0</v>
      </c>
      <c r="N150">
        <v>19.2</v>
      </c>
      <c r="O150">
        <v>1047.5</v>
      </c>
      <c r="P150" t="s">
        <v>252</v>
      </c>
      <c r="Q150"/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5"/>
      <c r="AD150" s="54">
        <v>9.7916666666666693E-2</v>
      </c>
      <c r="AL150" s="364">
        <v>-1</v>
      </c>
      <c r="AM150" s="5">
        <v>94</v>
      </c>
      <c r="AN150" s="5">
        <v>-1.9</v>
      </c>
      <c r="AO150" s="363">
        <v>-1</v>
      </c>
      <c r="AP150" s="5">
        <v>3.6</v>
      </c>
      <c r="AQ150" s="5">
        <v>4.3</v>
      </c>
      <c r="AR150" s="5">
        <v>1024</v>
      </c>
      <c r="AS150" s="5">
        <v>0</v>
      </c>
      <c r="AT150" s="5">
        <v>0</v>
      </c>
      <c r="AU150" s="5">
        <v>0</v>
      </c>
      <c r="AV150" s="5">
        <v>0</v>
      </c>
      <c r="AW150" s="5">
        <v>0</v>
      </c>
      <c r="AX150">
        <v>0.1</v>
      </c>
      <c r="AY150">
        <v>162.69999999999999</v>
      </c>
      <c r="AZ150">
        <v>-2.2000000000000002</v>
      </c>
      <c r="BA150">
        <v>-1.5</v>
      </c>
      <c r="BB150" s="55">
        <v>9.7916666666666693E-2</v>
      </c>
    </row>
    <row r="151" spans="2:54" x14ac:dyDescent="0.25">
      <c r="B151" s="5">
        <v>8</v>
      </c>
      <c r="C151" s="5">
        <v>91</v>
      </c>
      <c r="D151" s="5">
        <v>6.7</v>
      </c>
      <c r="E151" s="5">
        <v>7.4</v>
      </c>
      <c r="F151" s="5">
        <v>5.4</v>
      </c>
      <c r="G151" s="5">
        <v>7.2</v>
      </c>
      <c r="H151" s="5">
        <v>1034.5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>
        <v>19.2</v>
      </c>
      <c r="O151">
        <v>1047.5</v>
      </c>
      <c r="P151" t="s">
        <v>252</v>
      </c>
      <c r="Q151"/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5"/>
      <c r="AD151" s="54">
        <v>9.8611111111111094E-2</v>
      </c>
      <c r="AL151" s="364">
        <v>-1</v>
      </c>
      <c r="AM151" s="5">
        <v>94</v>
      </c>
      <c r="AN151" s="5">
        <v>-1.9</v>
      </c>
      <c r="AO151" s="363">
        <v>-1</v>
      </c>
      <c r="AP151" s="5">
        <v>2.2000000000000002</v>
      </c>
      <c r="AQ151" s="5">
        <v>4</v>
      </c>
      <c r="AR151" s="5">
        <v>1024.0999999999999</v>
      </c>
      <c r="AS151" s="5">
        <v>0</v>
      </c>
      <c r="AT151" s="5">
        <v>0</v>
      </c>
      <c r="AU151" s="5">
        <v>0</v>
      </c>
      <c r="AV151" s="5">
        <v>0</v>
      </c>
      <c r="AW151" s="5">
        <v>0</v>
      </c>
      <c r="AX151">
        <v>0.1</v>
      </c>
      <c r="AY151">
        <v>162.69999999999999</v>
      </c>
      <c r="AZ151">
        <v>-2.2000000000000002</v>
      </c>
      <c r="BA151">
        <v>-1.5</v>
      </c>
      <c r="BB151" s="55">
        <v>9.8611111111111094E-2</v>
      </c>
    </row>
    <row r="152" spans="2:54" x14ac:dyDescent="0.25">
      <c r="B152" s="5">
        <v>8</v>
      </c>
      <c r="C152" s="5">
        <v>91</v>
      </c>
      <c r="D152" s="5">
        <v>6.7</v>
      </c>
      <c r="E152" s="5">
        <v>7.2</v>
      </c>
      <c r="F152" s="5">
        <v>6.1</v>
      </c>
      <c r="G152" s="5">
        <v>7.2</v>
      </c>
      <c r="H152" s="5">
        <v>1034.5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>
        <v>19.2</v>
      </c>
      <c r="O152">
        <v>1047.5</v>
      </c>
      <c r="P152" t="s">
        <v>252</v>
      </c>
      <c r="Q152"/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5"/>
      <c r="AD152" s="54">
        <v>9.9305555555555605E-2</v>
      </c>
      <c r="AL152" s="364">
        <v>-1</v>
      </c>
      <c r="AM152" s="5">
        <v>94</v>
      </c>
      <c r="AN152" s="5">
        <v>-1.9</v>
      </c>
      <c r="AO152" s="363">
        <v>-1</v>
      </c>
      <c r="AP152" s="5">
        <v>0</v>
      </c>
      <c r="AQ152" s="5">
        <v>2.9</v>
      </c>
      <c r="AR152" s="5">
        <v>1023.9</v>
      </c>
      <c r="AS152" s="5">
        <v>0</v>
      </c>
      <c r="AT152" s="5">
        <v>0</v>
      </c>
      <c r="AU152" s="5">
        <v>0</v>
      </c>
      <c r="AV152" s="5">
        <v>0</v>
      </c>
      <c r="AW152" s="5">
        <v>0</v>
      </c>
      <c r="AX152">
        <v>0.1</v>
      </c>
      <c r="AY152">
        <v>162.69999999999999</v>
      </c>
      <c r="AZ152">
        <v>-2.1</v>
      </c>
      <c r="BA152">
        <v>-1.5</v>
      </c>
      <c r="BB152" s="55">
        <v>9.9305555555555605E-2</v>
      </c>
    </row>
    <row r="153" spans="2:54" x14ac:dyDescent="0.25">
      <c r="B153" s="5">
        <v>8</v>
      </c>
      <c r="C153" s="5">
        <v>91</v>
      </c>
      <c r="D153" s="5">
        <v>6.7</v>
      </c>
      <c r="E153" s="5">
        <v>6.5</v>
      </c>
      <c r="F153" s="5">
        <v>8.6</v>
      </c>
      <c r="G153" s="5">
        <v>11.2</v>
      </c>
      <c r="H153" s="5">
        <v>1034.7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>
        <v>19.2</v>
      </c>
      <c r="O153">
        <v>1047.5</v>
      </c>
      <c r="P153" t="s">
        <v>252</v>
      </c>
      <c r="Q153"/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5"/>
      <c r="AD153" s="54">
        <v>0.1</v>
      </c>
      <c r="AL153" s="364">
        <v>-1.1000000000000001</v>
      </c>
      <c r="AM153" s="5">
        <v>94</v>
      </c>
      <c r="AN153" s="5">
        <v>-2</v>
      </c>
      <c r="AO153" s="363">
        <v>-1.1000000000000001</v>
      </c>
      <c r="AP153" s="5">
        <v>2.9</v>
      </c>
      <c r="AQ153" s="5">
        <v>2.9</v>
      </c>
      <c r="AR153" s="5">
        <v>1024</v>
      </c>
      <c r="AS153" s="5">
        <v>0</v>
      </c>
      <c r="AT153" s="5">
        <v>0</v>
      </c>
      <c r="AU153" s="5">
        <v>0</v>
      </c>
      <c r="AV153" s="5">
        <v>0</v>
      </c>
      <c r="AW153" s="5">
        <v>0</v>
      </c>
      <c r="AX153">
        <v>0.1</v>
      </c>
      <c r="AY153">
        <v>162.69999999999999</v>
      </c>
      <c r="AZ153">
        <v>-2.1</v>
      </c>
      <c r="BA153">
        <v>-1.5</v>
      </c>
      <c r="BB153" s="55">
        <v>0.1</v>
      </c>
    </row>
    <row r="154" spans="2:54" x14ac:dyDescent="0.25">
      <c r="B154" s="5">
        <v>8</v>
      </c>
      <c r="C154" s="5">
        <v>91</v>
      </c>
      <c r="D154" s="5">
        <v>6.7</v>
      </c>
      <c r="E154" s="5">
        <v>8</v>
      </c>
      <c r="F154" s="5">
        <v>2.9</v>
      </c>
      <c r="G154" s="5">
        <v>3.6</v>
      </c>
      <c r="H154" s="5">
        <v>1034.5999999999999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>
        <v>19.2</v>
      </c>
      <c r="O154">
        <v>1047.5</v>
      </c>
      <c r="P154" t="s">
        <v>252</v>
      </c>
      <c r="Q154"/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5"/>
      <c r="AD154" s="54">
        <v>0.100694444444444</v>
      </c>
      <c r="AL154" s="364">
        <v>-1.1000000000000001</v>
      </c>
      <c r="AM154" s="5">
        <v>94</v>
      </c>
      <c r="AN154" s="5">
        <v>-2</v>
      </c>
      <c r="AO154" s="363">
        <v>-1.1000000000000001</v>
      </c>
      <c r="AP154" s="5">
        <v>3.2</v>
      </c>
      <c r="AQ154" s="5">
        <v>3.2</v>
      </c>
      <c r="AR154" s="5">
        <v>1024.3</v>
      </c>
      <c r="AS154" s="5">
        <v>0</v>
      </c>
      <c r="AT154" s="5">
        <v>0</v>
      </c>
      <c r="AU154" s="5">
        <v>0</v>
      </c>
      <c r="AV154" s="5">
        <v>0</v>
      </c>
      <c r="AW154" s="5">
        <v>0</v>
      </c>
      <c r="AX154">
        <v>0.1</v>
      </c>
      <c r="AY154">
        <v>162.69999999999999</v>
      </c>
      <c r="AZ154">
        <v>-2.1</v>
      </c>
      <c r="BA154">
        <v>-1.5</v>
      </c>
      <c r="BB154" s="55">
        <v>0.100694444444444</v>
      </c>
    </row>
    <row r="155" spans="2:54" x14ac:dyDescent="0.25">
      <c r="B155" s="5">
        <v>8</v>
      </c>
      <c r="C155" s="5">
        <v>91</v>
      </c>
      <c r="D155" s="5">
        <v>6.7</v>
      </c>
      <c r="E155" s="5">
        <v>7.2</v>
      </c>
      <c r="F155" s="5">
        <v>6.1</v>
      </c>
      <c r="G155" s="5">
        <v>9.4</v>
      </c>
      <c r="H155" s="5">
        <v>1034.5999999999999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>
        <v>19.2</v>
      </c>
      <c r="O155">
        <v>1047.5</v>
      </c>
      <c r="P155" t="s">
        <v>252</v>
      </c>
      <c r="Q155"/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5"/>
      <c r="AD155" s="54">
        <v>0.101388888888889</v>
      </c>
      <c r="AL155" s="364">
        <v>-1.1000000000000001</v>
      </c>
      <c r="AM155" s="5">
        <v>94</v>
      </c>
      <c r="AN155" s="5">
        <v>-2</v>
      </c>
      <c r="AO155" s="363">
        <v>-1.1000000000000001</v>
      </c>
      <c r="AP155" s="5">
        <v>1.8</v>
      </c>
      <c r="AQ155" s="5">
        <v>3.2</v>
      </c>
      <c r="AR155" s="5">
        <v>1024.0999999999999</v>
      </c>
      <c r="AS155" s="5">
        <v>0</v>
      </c>
      <c r="AT155" s="5">
        <v>0</v>
      </c>
      <c r="AU155" s="5">
        <v>0</v>
      </c>
      <c r="AV155" s="5">
        <v>0</v>
      </c>
      <c r="AW155" s="5">
        <v>0</v>
      </c>
      <c r="AX155">
        <v>0.1</v>
      </c>
      <c r="AY155">
        <v>162.69999999999999</v>
      </c>
      <c r="AZ155">
        <v>-2.1</v>
      </c>
      <c r="BA155">
        <v>-1.5</v>
      </c>
      <c r="BB155" s="55">
        <v>0.101388888888889</v>
      </c>
    </row>
    <row r="156" spans="2:54" x14ac:dyDescent="0.25">
      <c r="B156" s="5">
        <v>7.9</v>
      </c>
      <c r="C156" s="5">
        <v>91</v>
      </c>
      <c r="D156" s="5">
        <v>6.6</v>
      </c>
      <c r="E156" s="5">
        <v>7.9</v>
      </c>
      <c r="F156" s="5">
        <v>2.2000000000000002</v>
      </c>
      <c r="G156" s="5">
        <v>3.6</v>
      </c>
      <c r="H156" s="5">
        <v>1034.5</v>
      </c>
      <c r="I156" s="5">
        <v>0</v>
      </c>
      <c r="J156" s="5">
        <v>0</v>
      </c>
      <c r="K156" s="5">
        <v>0</v>
      </c>
      <c r="L156" s="5">
        <v>0</v>
      </c>
      <c r="M156" s="5">
        <v>0</v>
      </c>
      <c r="N156">
        <v>19.2</v>
      </c>
      <c r="O156">
        <v>1047.5</v>
      </c>
      <c r="P156" t="s">
        <v>252</v>
      </c>
      <c r="Q156"/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5"/>
      <c r="AD156" s="54">
        <v>0.102083333333333</v>
      </c>
      <c r="AL156" s="364">
        <v>-1.1000000000000001</v>
      </c>
      <c r="AM156" s="5">
        <v>94</v>
      </c>
      <c r="AN156" s="5">
        <v>-2</v>
      </c>
      <c r="AO156" s="363">
        <v>-1.1000000000000001</v>
      </c>
      <c r="AP156" s="5">
        <v>2.5</v>
      </c>
      <c r="AQ156" s="5">
        <v>4</v>
      </c>
      <c r="AR156" s="5">
        <v>1024.3</v>
      </c>
      <c r="AS156" s="5">
        <v>0</v>
      </c>
      <c r="AT156" s="5">
        <v>0</v>
      </c>
      <c r="AU156" s="5">
        <v>0</v>
      </c>
      <c r="AV156" s="5">
        <v>0</v>
      </c>
      <c r="AW156" s="5">
        <v>0</v>
      </c>
      <c r="AX156">
        <v>0.1</v>
      </c>
      <c r="AY156">
        <v>162.69999999999999</v>
      </c>
      <c r="AZ156">
        <v>-2.1</v>
      </c>
      <c r="BA156">
        <v>-1.5</v>
      </c>
      <c r="BB156" s="55">
        <v>0.102083333333333</v>
      </c>
    </row>
    <row r="157" spans="2:54" x14ac:dyDescent="0.25">
      <c r="B157" s="5">
        <v>7.9</v>
      </c>
      <c r="C157" s="5">
        <v>91</v>
      </c>
      <c r="D157" s="5">
        <v>6.6</v>
      </c>
      <c r="E157" s="5">
        <v>7</v>
      </c>
      <c r="F157" s="5">
        <v>6.1</v>
      </c>
      <c r="G157" s="5">
        <v>9.4</v>
      </c>
      <c r="H157" s="5">
        <v>1034.5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>
        <v>19.2</v>
      </c>
      <c r="O157">
        <v>1047.5</v>
      </c>
      <c r="P157" t="s">
        <v>252</v>
      </c>
      <c r="Q157"/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5"/>
      <c r="AD157" s="54">
        <v>0.102777777777778</v>
      </c>
      <c r="AL157" s="364">
        <v>-1.1000000000000001</v>
      </c>
      <c r="AM157" s="5">
        <v>94</v>
      </c>
      <c r="AN157" s="5">
        <v>-2</v>
      </c>
      <c r="AO157" s="363">
        <v>-1.1000000000000001</v>
      </c>
      <c r="AP157" s="5">
        <v>4.3</v>
      </c>
      <c r="AQ157" s="5">
        <v>5.8</v>
      </c>
      <c r="AR157" s="5">
        <v>1024.0999999999999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>
        <v>0.1</v>
      </c>
      <c r="AY157">
        <v>162.69999999999999</v>
      </c>
      <c r="AZ157">
        <v>-2.1</v>
      </c>
      <c r="BA157">
        <v>-1.5</v>
      </c>
      <c r="BB157" s="55">
        <v>0.102777777777778</v>
      </c>
    </row>
    <row r="158" spans="2:54" x14ac:dyDescent="0.25">
      <c r="B158" s="5">
        <v>7.9</v>
      </c>
      <c r="C158" s="5">
        <v>91</v>
      </c>
      <c r="D158" s="5">
        <v>6.6</v>
      </c>
      <c r="E158" s="5">
        <v>7.9</v>
      </c>
      <c r="F158" s="5">
        <v>4</v>
      </c>
      <c r="G158" s="5">
        <v>5.4</v>
      </c>
      <c r="H158" s="5">
        <v>1034.4000000000001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>
        <v>19.2</v>
      </c>
      <c r="O158">
        <v>1047.5</v>
      </c>
      <c r="P158" t="s">
        <v>252</v>
      </c>
      <c r="Q158"/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5"/>
      <c r="AD158" s="54">
        <v>0.10347222222222199</v>
      </c>
      <c r="AL158" s="364">
        <v>-1.1000000000000001</v>
      </c>
      <c r="AM158" s="5">
        <v>94</v>
      </c>
      <c r="AN158" s="5">
        <v>-2</v>
      </c>
      <c r="AO158" s="363">
        <v>-1.1000000000000001</v>
      </c>
      <c r="AP158" s="5">
        <v>2.9</v>
      </c>
      <c r="AQ158" s="5">
        <v>4.3</v>
      </c>
      <c r="AR158" s="5">
        <v>1024.2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>
        <v>0.1</v>
      </c>
      <c r="AY158">
        <v>162.69999999999999</v>
      </c>
      <c r="AZ158">
        <v>-2.2000000000000002</v>
      </c>
      <c r="BA158">
        <v>-1.5</v>
      </c>
      <c r="BB158" s="55">
        <v>0.10347222222222199</v>
      </c>
    </row>
    <row r="159" spans="2:54" x14ac:dyDescent="0.25">
      <c r="B159" s="5">
        <v>7.9</v>
      </c>
      <c r="C159" s="5">
        <v>91</v>
      </c>
      <c r="D159" s="5">
        <v>6.6</v>
      </c>
      <c r="E159" s="5">
        <v>7.9</v>
      </c>
      <c r="F159" s="5">
        <v>3.6</v>
      </c>
      <c r="G159" s="5">
        <v>5.4</v>
      </c>
      <c r="H159" s="5">
        <v>1034.5999999999999</v>
      </c>
      <c r="I159" s="5">
        <v>0</v>
      </c>
      <c r="J159" s="5">
        <v>0</v>
      </c>
      <c r="K159" s="5">
        <v>0</v>
      </c>
      <c r="L159" s="5">
        <v>0</v>
      </c>
      <c r="M159" s="5">
        <v>0</v>
      </c>
      <c r="N159">
        <v>19.2</v>
      </c>
      <c r="O159">
        <v>1047.5</v>
      </c>
      <c r="P159" t="s">
        <v>252</v>
      </c>
      <c r="Q159"/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5"/>
      <c r="AD159" s="54">
        <v>0.104166666666667</v>
      </c>
      <c r="AL159" s="364">
        <v>-1.1000000000000001</v>
      </c>
      <c r="AM159" s="5">
        <v>94</v>
      </c>
      <c r="AN159" s="5">
        <v>-2</v>
      </c>
      <c r="AO159" s="363">
        <v>-1.1000000000000001</v>
      </c>
      <c r="AP159" s="5">
        <v>4</v>
      </c>
      <c r="AQ159" s="5">
        <v>5.8</v>
      </c>
      <c r="AR159" s="5">
        <v>1024.4000000000001</v>
      </c>
      <c r="AS159" s="5">
        <v>0</v>
      </c>
      <c r="AT159" s="5">
        <v>0</v>
      </c>
      <c r="AU159" s="5">
        <v>0</v>
      </c>
      <c r="AV159" s="5">
        <v>0</v>
      </c>
      <c r="AW159" s="5">
        <v>0</v>
      </c>
      <c r="AX159">
        <v>0.1</v>
      </c>
      <c r="AY159">
        <v>162.69999999999999</v>
      </c>
      <c r="AZ159">
        <v>-2.1</v>
      </c>
      <c r="BA159">
        <v>-1.5</v>
      </c>
      <c r="BB159" s="55">
        <v>0.104166666666667</v>
      </c>
    </row>
    <row r="160" spans="2:54" x14ac:dyDescent="0.25">
      <c r="B160" s="5">
        <v>7.9</v>
      </c>
      <c r="C160" s="5">
        <v>91</v>
      </c>
      <c r="D160" s="5">
        <v>6.6</v>
      </c>
      <c r="E160" s="5">
        <v>7.9</v>
      </c>
      <c r="F160" s="5">
        <v>1.4</v>
      </c>
      <c r="G160" s="5">
        <v>3.6</v>
      </c>
      <c r="H160" s="5">
        <v>1034.5999999999999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>
        <v>19.2</v>
      </c>
      <c r="O160">
        <v>1047.5</v>
      </c>
      <c r="P160" t="s">
        <v>252</v>
      </c>
      <c r="Q160"/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5"/>
      <c r="AD160" s="54">
        <v>0.104861111111111</v>
      </c>
      <c r="AL160" s="364">
        <v>-1</v>
      </c>
      <c r="AM160" s="5">
        <v>94</v>
      </c>
      <c r="AN160" s="5">
        <v>-1.9</v>
      </c>
      <c r="AO160" s="363">
        <v>-1</v>
      </c>
      <c r="AP160" s="5">
        <v>4</v>
      </c>
      <c r="AQ160" s="5">
        <v>5.4</v>
      </c>
      <c r="AR160" s="5">
        <v>1024.4000000000001</v>
      </c>
      <c r="AS160" s="5">
        <v>0</v>
      </c>
      <c r="AT160" s="5">
        <v>0</v>
      </c>
      <c r="AU160" s="5">
        <v>0</v>
      </c>
      <c r="AV160" s="5">
        <v>0</v>
      </c>
      <c r="AW160" s="5">
        <v>0</v>
      </c>
      <c r="AX160">
        <v>0.1</v>
      </c>
      <c r="AY160">
        <v>162.69999999999999</v>
      </c>
      <c r="AZ160">
        <v>-2.1</v>
      </c>
      <c r="BA160">
        <v>-1.5</v>
      </c>
      <c r="BB160" s="55">
        <v>0.104861111111111</v>
      </c>
    </row>
    <row r="161" spans="2:54" x14ac:dyDescent="0.25">
      <c r="B161" s="5">
        <v>7.9</v>
      </c>
      <c r="C161" s="5">
        <v>91</v>
      </c>
      <c r="D161" s="5">
        <v>6.6</v>
      </c>
      <c r="E161" s="5">
        <v>7.9</v>
      </c>
      <c r="F161" s="5">
        <v>3.6</v>
      </c>
      <c r="G161" s="5">
        <v>5.4</v>
      </c>
      <c r="H161" s="5">
        <v>1034.4000000000001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>
        <v>19.2</v>
      </c>
      <c r="O161">
        <v>1047.5</v>
      </c>
      <c r="P161" t="s">
        <v>252</v>
      </c>
      <c r="Q161"/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5"/>
      <c r="AD161" s="54">
        <v>0.105555555555556</v>
      </c>
      <c r="AL161" s="364">
        <v>-1</v>
      </c>
      <c r="AM161" s="5">
        <v>94</v>
      </c>
      <c r="AN161" s="5">
        <v>-1.9</v>
      </c>
      <c r="AO161" s="363">
        <v>-1</v>
      </c>
      <c r="AP161" s="5">
        <v>4.3</v>
      </c>
      <c r="AQ161" s="5">
        <v>5.4</v>
      </c>
      <c r="AR161" s="5">
        <v>1024.3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>
        <v>0.1</v>
      </c>
      <c r="AY161">
        <v>162.69999999999999</v>
      </c>
      <c r="AZ161">
        <v>-2.1</v>
      </c>
      <c r="BA161">
        <v>-1.5</v>
      </c>
      <c r="BB161" s="55">
        <v>0.105555555555556</v>
      </c>
    </row>
    <row r="162" spans="2:54" x14ac:dyDescent="0.25">
      <c r="B162" s="5">
        <v>7.9</v>
      </c>
      <c r="C162" s="5">
        <v>91</v>
      </c>
      <c r="D162" s="5">
        <v>6.6</v>
      </c>
      <c r="E162" s="5">
        <v>7.9</v>
      </c>
      <c r="F162" s="5">
        <v>2.2000000000000002</v>
      </c>
      <c r="G162" s="5">
        <v>3.6</v>
      </c>
      <c r="H162" s="5">
        <v>1034.5999999999999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>
        <v>19.2</v>
      </c>
      <c r="O162">
        <v>1047.5</v>
      </c>
      <c r="P162" t="s">
        <v>252</v>
      </c>
      <c r="Q162"/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5"/>
      <c r="AD162" s="54">
        <v>0.10625</v>
      </c>
      <c r="AL162" s="364">
        <v>-1.1000000000000001</v>
      </c>
      <c r="AM162" s="5">
        <v>94</v>
      </c>
      <c r="AN162" s="5">
        <v>-2</v>
      </c>
      <c r="AO162" s="363">
        <v>-1.1000000000000001</v>
      </c>
      <c r="AP162" s="5">
        <v>2.9</v>
      </c>
      <c r="AQ162" s="5">
        <v>3.6</v>
      </c>
      <c r="AR162" s="5">
        <v>1024.2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>
        <v>0.1</v>
      </c>
      <c r="AY162">
        <v>162.69999999999999</v>
      </c>
      <c r="AZ162">
        <v>-2.1</v>
      </c>
      <c r="BA162">
        <v>-1.5</v>
      </c>
      <c r="BB162" s="55">
        <v>0.10625</v>
      </c>
    </row>
    <row r="163" spans="2:54" x14ac:dyDescent="0.25">
      <c r="B163" s="5">
        <v>7.9</v>
      </c>
      <c r="C163" s="5">
        <v>92</v>
      </c>
      <c r="D163" s="5">
        <v>6.7</v>
      </c>
      <c r="E163" s="5">
        <v>7.9</v>
      </c>
      <c r="F163" s="5">
        <v>3.6</v>
      </c>
      <c r="G163" s="5">
        <v>5.4</v>
      </c>
      <c r="H163" s="5">
        <v>1034.5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>
        <v>19.2</v>
      </c>
      <c r="O163">
        <v>1047.5</v>
      </c>
      <c r="P163" t="s">
        <v>252</v>
      </c>
      <c r="Q163"/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5"/>
      <c r="AD163" s="54">
        <v>0.106944444444444</v>
      </c>
      <c r="AL163" s="364">
        <v>-1.1000000000000001</v>
      </c>
      <c r="AM163" s="5">
        <v>94</v>
      </c>
      <c r="AN163" s="5">
        <v>-2</v>
      </c>
      <c r="AO163" s="363">
        <v>-1.1000000000000001</v>
      </c>
      <c r="AP163" s="5">
        <v>2.9</v>
      </c>
      <c r="AQ163" s="5">
        <v>4</v>
      </c>
      <c r="AR163" s="5">
        <v>1024.0999999999999</v>
      </c>
      <c r="AS163" s="5">
        <v>0</v>
      </c>
      <c r="AT163" s="5">
        <v>0</v>
      </c>
      <c r="AU163" s="5">
        <v>0</v>
      </c>
      <c r="AV163" s="5">
        <v>0</v>
      </c>
      <c r="AW163" s="5">
        <v>0</v>
      </c>
      <c r="AX163">
        <v>0.1</v>
      </c>
      <c r="AY163">
        <v>162.69999999999999</v>
      </c>
      <c r="AZ163">
        <v>-2.1</v>
      </c>
      <c r="BA163">
        <v>-1.5</v>
      </c>
      <c r="BB163" s="55">
        <v>0.106944444444444</v>
      </c>
    </row>
    <row r="164" spans="2:54" x14ac:dyDescent="0.25">
      <c r="B164" s="5">
        <v>7.9</v>
      </c>
      <c r="C164" s="5">
        <v>92</v>
      </c>
      <c r="D164" s="5">
        <v>6.7</v>
      </c>
      <c r="E164" s="5">
        <v>7.9</v>
      </c>
      <c r="F164" s="5">
        <v>4.3</v>
      </c>
      <c r="G164" s="5">
        <v>5.4</v>
      </c>
      <c r="H164" s="5">
        <v>1034.4000000000001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>
        <v>19.2</v>
      </c>
      <c r="O164">
        <v>1047.5</v>
      </c>
      <c r="P164" t="s">
        <v>252</v>
      </c>
      <c r="Q164"/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5"/>
      <c r="AD164" s="54">
        <v>0.10763888888888901</v>
      </c>
      <c r="AL164" s="364">
        <v>-1.1000000000000001</v>
      </c>
      <c r="AM164" s="5">
        <v>94</v>
      </c>
      <c r="AN164" s="5">
        <v>-2</v>
      </c>
      <c r="AO164" s="363">
        <v>-1.1000000000000001</v>
      </c>
      <c r="AP164" s="5">
        <v>3.2</v>
      </c>
      <c r="AQ164" s="5">
        <v>3.6</v>
      </c>
      <c r="AR164" s="5">
        <v>1024.2</v>
      </c>
      <c r="AS164" s="5">
        <v>0</v>
      </c>
      <c r="AT164" s="5">
        <v>0</v>
      </c>
      <c r="AU164" s="5">
        <v>0</v>
      </c>
      <c r="AV164" s="5">
        <v>0</v>
      </c>
      <c r="AW164" s="5">
        <v>0</v>
      </c>
      <c r="AX164">
        <v>0.1</v>
      </c>
      <c r="AY164">
        <v>162.69999999999999</v>
      </c>
      <c r="AZ164">
        <v>-2.1</v>
      </c>
      <c r="BA164">
        <v>-1.5</v>
      </c>
      <c r="BB164" s="55">
        <v>0.10763888888888901</v>
      </c>
    </row>
    <row r="165" spans="2:54" x14ac:dyDescent="0.25">
      <c r="B165" s="5">
        <v>7.9</v>
      </c>
      <c r="C165" s="5">
        <v>92</v>
      </c>
      <c r="D165" s="5">
        <v>6.7</v>
      </c>
      <c r="E165" s="5">
        <v>7.9</v>
      </c>
      <c r="F165" s="5">
        <v>3.6</v>
      </c>
      <c r="G165" s="5">
        <v>5.4</v>
      </c>
      <c r="H165" s="5">
        <v>1034.4000000000001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>
        <v>19.2</v>
      </c>
      <c r="O165">
        <v>1047.5</v>
      </c>
      <c r="P165" t="s">
        <v>252</v>
      </c>
      <c r="Q165"/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5"/>
      <c r="AD165" s="54">
        <v>0.108333333333333</v>
      </c>
      <c r="AL165" s="364">
        <v>-1.1000000000000001</v>
      </c>
      <c r="AM165" s="5">
        <v>94</v>
      </c>
      <c r="AN165" s="5">
        <v>-2</v>
      </c>
      <c r="AO165" s="363">
        <v>-1.1000000000000001</v>
      </c>
      <c r="AP165" s="5">
        <v>2.2000000000000002</v>
      </c>
      <c r="AQ165" s="5">
        <v>2.5</v>
      </c>
      <c r="AR165" s="5">
        <v>1024.2</v>
      </c>
      <c r="AS165" s="5">
        <v>0</v>
      </c>
      <c r="AT165" s="5">
        <v>0</v>
      </c>
      <c r="AU165" s="5">
        <v>0</v>
      </c>
      <c r="AV165" s="5">
        <v>0</v>
      </c>
      <c r="AW165" s="5">
        <v>0</v>
      </c>
      <c r="AX165">
        <v>0.1</v>
      </c>
      <c r="AY165">
        <v>162.69999999999999</v>
      </c>
      <c r="AZ165">
        <v>-2.1</v>
      </c>
      <c r="BA165">
        <v>-1.5</v>
      </c>
      <c r="BB165" s="55">
        <v>0.108333333333333</v>
      </c>
    </row>
    <row r="166" spans="2:54" x14ac:dyDescent="0.25">
      <c r="B166" s="5">
        <v>7.9</v>
      </c>
      <c r="C166" s="5">
        <v>92</v>
      </c>
      <c r="D166" s="5">
        <v>6.7</v>
      </c>
      <c r="E166" s="5">
        <v>7.9</v>
      </c>
      <c r="F166" s="5">
        <v>4.3</v>
      </c>
      <c r="G166" s="5">
        <v>5.4</v>
      </c>
      <c r="H166" s="5">
        <v>1034.5999999999999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>
        <v>19.2</v>
      </c>
      <c r="O166">
        <v>1047.5</v>
      </c>
      <c r="P166" t="s">
        <v>252</v>
      </c>
      <c r="Q166"/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5"/>
      <c r="AD166" s="54">
        <v>0.109027777777778</v>
      </c>
      <c r="AL166" s="364">
        <v>-1.1000000000000001</v>
      </c>
      <c r="AM166" s="5">
        <v>94</v>
      </c>
      <c r="AN166" s="5">
        <v>-2</v>
      </c>
      <c r="AO166" s="363">
        <v>-1.1000000000000001</v>
      </c>
      <c r="AP166" s="5">
        <v>3.6</v>
      </c>
      <c r="AQ166" s="5">
        <v>3.6</v>
      </c>
      <c r="AR166" s="5">
        <v>1024.3</v>
      </c>
      <c r="AS166" s="5">
        <v>0</v>
      </c>
      <c r="AT166" s="5">
        <v>0</v>
      </c>
      <c r="AU166" s="5">
        <v>0</v>
      </c>
      <c r="AV166" s="5">
        <v>0</v>
      </c>
      <c r="AW166" s="5">
        <v>0</v>
      </c>
      <c r="AX166">
        <v>0.1</v>
      </c>
      <c r="AY166">
        <v>162.69999999999999</v>
      </c>
      <c r="AZ166">
        <v>-2.1</v>
      </c>
      <c r="BA166">
        <v>-1.5</v>
      </c>
      <c r="BB166" s="55">
        <v>0.109027777777778</v>
      </c>
    </row>
    <row r="167" spans="2:54" x14ac:dyDescent="0.25">
      <c r="B167" s="5">
        <v>7.9</v>
      </c>
      <c r="C167" s="5">
        <v>92</v>
      </c>
      <c r="D167" s="5">
        <v>6.7</v>
      </c>
      <c r="E167" s="5">
        <v>7.4</v>
      </c>
      <c r="F167" s="5">
        <v>5</v>
      </c>
      <c r="G167" s="5">
        <v>5.4</v>
      </c>
      <c r="H167" s="5">
        <v>1034.5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>
        <v>19.2</v>
      </c>
      <c r="O167">
        <v>1047.5</v>
      </c>
      <c r="P167" t="s">
        <v>252</v>
      </c>
      <c r="Q167"/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5"/>
      <c r="AD167" s="54">
        <v>0.109722222222222</v>
      </c>
      <c r="AL167" s="364">
        <v>-1.1000000000000001</v>
      </c>
      <c r="AM167" s="5">
        <v>94</v>
      </c>
      <c r="AN167" s="5">
        <v>-2</v>
      </c>
      <c r="AO167" s="363">
        <v>-1.1000000000000001</v>
      </c>
      <c r="AP167" s="5">
        <v>3.6</v>
      </c>
      <c r="AQ167" s="5">
        <v>4.7</v>
      </c>
      <c r="AR167" s="5">
        <v>1024</v>
      </c>
      <c r="AS167" s="5">
        <v>0</v>
      </c>
      <c r="AT167" s="5">
        <v>0</v>
      </c>
      <c r="AU167" s="5">
        <v>0</v>
      </c>
      <c r="AV167" s="5">
        <v>0</v>
      </c>
      <c r="AW167" s="5">
        <v>0</v>
      </c>
      <c r="AX167">
        <v>0.1</v>
      </c>
      <c r="AY167">
        <v>162.69999999999999</v>
      </c>
      <c r="AZ167">
        <v>-2</v>
      </c>
      <c r="BA167">
        <v>-1.5</v>
      </c>
      <c r="BB167" s="55">
        <v>0.109722222222222</v>
      </c>
    </row>
    <row r="168" spans="2:54" x14ac:dyDescent="0.25">
      <c r="B168" s="5">
        <v>7.8</v>
      </c>
      <c r="C168" s="5">
        <v>92</v>
      </c>
      <c r="D168" s="5">
        <v>6.6</v>
      </c>
      <c r="E168" s="5">
        <v>7.8</v>
      </c>
      <c r="F168" s="5">
        <v>3.2</v>
      </c>
      <c r="G168" s="5">
        <v>5.4</v>
      </c>
      <c r="H168" s="5">
        <v>1034.5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>
        <v>19.2</v>
      </c>
      <c r="O168">
        <v>1047.5</v>
      </c>
      <c r="P168" t="s">
        <v>252</v>
      </c>
      <c r="Q168"/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5"/>
      <c r="AD168" s="54">
        <v>0.110416666666667</v>
      </c>
      <c r="AL168" s="364">
        <v>-1.1000000000000001</v>
      </c>
      <c r="AM168" s="5">
        <v>94</v>
      </c>
      <c r="AN168" s="5">
        <v>-2</v>
      </c>
      <c r="AO168" s="363">
        <v>-1.1000000000000001</v>
      </c>
      <c r="AP168" s="5">
        <v>2.9</v>
      </c>
      <c r="AQ168" s="5">
        <v>3.6</v>
      </c>
      <c r="AR168" s="5">
        <v>1024.0999999999999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>
        <v>0.1</v>
      </c>
      <c r="AY168">
        <v>162.69999999999999</v>
      </c>
      <c r="AZ168">
        <v>-2.1</v>
      </c>
      <c r="BA168">
        <v>-1.5</v>
      </c>
      <c r="BB168" s="55">
        <v>0.110416666666667</v>
      </c>
    </row>
    <row r="169" spans="2:54" x14ac:dyDescent="0.25">
      <c r="B169" s="5">
        <v>7.8</v>
      </c>
      <c r="C169" s="5">
        <v>92</v>
      </c>
      <c r="D169" s="5">
        <v>6.6</v>
      </c>
      <c r="E169" s="5">
        <v>7.8</v>
      </c>
      <c r="F169" s="5">
        <v>4.7</v>
      </c>
      <c r="G169" s="5">
        <v>5.4</v>
      </c>
      <c r="H169" s="5">
        <v>1034.4000000000001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>
        <v>19.2</v>
      </c>
      <c r="O169">
        <v>1047.5</v>
      </c>
      <c r="P169" t="s">
        <v>252</v>
      </c>
      <c r="Q169"/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5"/>
      <c r="AD169" s="54">
        <v>0.11111111111111099</v>
      </c>
      <c r="AL169" s="364">
        <v>-1.1000000000000001</v>
      </c>
      <c r="AM169" s="5">
        <v>94</v>
      </c>
      <c r="AN169" s="5">
        <v>-2</v>
      </c>
      <c r="AO169" s="363">
        <v>-1.1000000000000001</v>
      </c>
      <c r="AP169" s="5">
        <v>3.2</v>
      </c>
      <c r="AQ169" s="5">
        <v>3.6</v>
      </c>
      <c r="AR169" s="5">
        <v>1024.2</v>
      </c>
      <c r="AS169" s="5">
        <v>0</v>
      </c>
      <c r="AT169" s="5">
        <v>0</v>
      </c>
      <c r="AU169" s="5">
        <v>0</v>
      </c>
      <c r="AV169" s="5">
        <v>0</v>
      </c>
      <c r="AW169" s="5">
        <v>0</v>
      </c>
      <c r="AX169">
        <v>0.1</v>
      </c>
      <c r="AY169">
        <v>162.69999999999999</v>
      </c>
      <c r="AZ169">
        <v>-2.1</v>
      </c>
      <c r="BA169">
        <v>-1.5</v>
      </c>
      <c r="BB169" s="55">
        <v>0.11111111111111099</v>
      </c>
    </row>
    <row r="170" spans="2:54" x14ac:dyDescent="0.25">
      <c r="B170" s="5">
        <v>7.8</v>
      </c>
      <c r="C170" s="5">
        <v>92</v>
      </c>
      <c r="D170" s="5">
        <v>6.6</v>
      </c>
      <c r="E170" s="5">
        <v>7.8</v>
      </c>
      <c r="F170" s="5">
        <v>2.2000000000000002</v>
      </c>
      <c r="G170" s="5">
        <v>3.6</v>
      </c>
      <c r="H170" s="5">
        <v>1034.5999999999999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>
        <v>19.2</v>
      </c>
      <c r="O170">
        <v>1047.5</v>
      </c>
      <c r="P170" t="s">
        <v>252</v>
      </c>
      <c r="Q170"/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5"/>
      <c r="AD170" s="54">
        <v>0.111805555555556</v>
      </c>
      <c r="AL170" s="364">
        <v>-1.1000000000000001</v>
      </c>
      <c r="AM170" s="5">
        <v>94</v>
      </c>
      <c r="AN170" s="5">
        <v>-2</v>
      </c>
      <c r="AO170" s="363">
        <v>-3</v>
      </c>
      <c r="AP170" s="5">
        <v>5.4</v>
      </c>
      <c r="AQ170" s="5">
        <v>6.5</v>
      </c>
      <c r="AR170" s="5">
        <v>1024.0999999999999</v>
      </c>
      <c r="AS170" s="5">
        <v>0</v>
      </c>
      <c r="AT170" s="5">
        <v>0</v>
      </c>
      <c r="AU170" s="5">
        <v>0</v>
      </c>
      <c r="AV170" s="5">
        <v>0</v>
      </c>
      <c r="AW170" s="5">
        <v>0</v>
      </c>
      <c r="AX170">
        <v>0.1</v>
      </c>
      <c r="AY170">
        <v>162.69999999999999</v>
      </c>
      <c r="AZ170">
        <v>-2.1</v>
      </c>
      <c r="BA170">
        <v>-1.5</v>
      </c>
      <c r="BB170" s="55">
        <v>0.111805555555556</v>
      </c>
    </row>
    <row r="171" spans="2:54" x14ac:dyDescent="0.25">
      <c r="B171" s="5">
        <v>7.8</v>
      </c>
      <c r="C171" s="5">
        <v>92</v>
      </c>
      <c r="D171" s="5">
        <v>6.6</v>
      </c>
      <c r="E171" s="5">
        <v>7.8</v>
      </c>
      <c r="F171" s="5">
        <v>4</v>
      </c>
      <c r="G171" s="5">
        <v>5.4</v>
      </c>
      <c r="H171" s="5">
        <v>1034.7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>
        <v>19.2</v>
      </c>
      <c r="O171">
        <v>1047.5</v>
      </c>
      <c r="P171" t="s">
        <v>252</v>
      </c>
      <c r="Q171"/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5"/>
      <c r="AD171" s="54">
        <v>0.1125</v>
      </c>
      <c r="AL171" s="364">
        <v>-1.1000000000000001</v>
      </c>
      <c r="AM171" s="5">
        <v>94</v>
      </c>
      <c r="AN171" s="5">
        <v>-2</v>
      </c>
      <c r="AO171" s="363">
        <v>-1.1000000000000001</v>
      </c>
      <c r="AP171" s="5">
        <v>3.2</v>
      </c>
      <c r="AQ171" s="5">
        <v>3.2</v>
      </c>
      <c r="AR171" s="5">
        <v>1024.0999999999999</v>
      </c>
      <c r="AS171" s="5">
        <v>0</v>
      </c>
      <c r="AT171" s="5">
        <v>0</v>
      </c>
      <c r="AU171" s="5">
        <v>0</v>
      </c>
      <c r="AV171" s="5">
        <v>0</v>
      </c>
      <c r="AW171" s="5">
        <v>0</v>
      </c>
      <c r="AX171">
        <v>0.1</v>
      </c>
      <c r="AY171">
        <v>162.69999999999999</v>
      </c>
      <c r="AZ171">
        <v>-2.1</v>
      </c>
      <c r="BA171">
        <v>-1.5</v>
      </c>
      <c r="BB171" s="55">
        <v>0.1125</v>
      </c>
    </row>
    <row r="172" spans="2:54" x14ac:dyDescent="0.25">
      <c r="B172" s="5">
        <v>7.8</v>
      </c>
      <c r="C172" s="5">
        <v>92</v>
      </c>
      <c r="D172" s="5">
        <v>6.6</v>
      </c>
      <c r="E172" s="5">
        <v>7.8</v>
      </c>
      <c r="F172" s="5">
        <v>3.6</v>
      </c>
      <c r="G172" s="5">
        <v>5.4</v>
      </c>
      <c r="H172" s="5">
        <v>1034.4000000000001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>
        <v>19.2</v>
      </c>
      <c r="O172">
        <v>1047.5</v>
      </c>
      <c r="P172" t="s">
        <v>252</v>
      </c>
      <c r="Q172"/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5"/>
      <c r="AD172" s="54">
        <v>0.113194444444444</v>
      </c>
      <c r="AL172" s="364">
        <v>-1.2</v>
      </c>
      <c r="AM172" s="5">
        <v>94</v>
      </c>
      <c r="AN172" s="5">
        <v>-2.1</v>
      </c>
      <c r="AO172" s="363">
        <v>-1.2</v>
      </c>
      <c r="AP172" s="5">
        <v>2.5</v>
      </c>
      <c r="AQ172" s="5">
        <v>4</v>
      </c>
      <c r="AR172" s="5">
        <v>1024.2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>
        <v>0.1</v>
      </c>
      <c r="AY172">
        <v>162.69999999999999</v>
      </c>
      <c r="AZ172">
        <v>-2.1</v>
      </c>
      <c r="BA172">
        <v>-1.5</v>
      </c>
      <c r="BB172" s="55">
        <v>0.113194444444444</v>
      </c>
    </row>
    <row r="173" spans="2:54" x14ac:dyDescent="0.25">
      <c r="B173" s="5">
        <v>7.8</v>
      </c>
      <c r="C173" s="5">
        <v>92</v>
      </c>
      <c r="D173" s="5">
        <v>6.6</v>
      </c>
      <c r="E173" s="5">
        <v>7.8</v>
      </c>
      <c r="F173" s="5">
        <v>2.5</v>
      </c>
      <c r="G173" s="5">
        <v>7.2</v>
      </c>
      <c r="H173" s="5">
        <v>1034.4000000000001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>
        <v>19.2</v>
      </c>
      <c r="O173">
        <v>1047.5</v>
      </c>
      <c r="P173" t="s">
        <v>252</v>
      </c>
      <c r="Q173"/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5"/>
      <c r="AD173" s="54">
        <v>0.113888888888889</v>
      </c>
      <c r="AL173" s="364">
        <v>-1.2</v>
      </c>
      <c r="AM173" s="5">
        <v>94</v>
      </c>
      <c r="AN173" s="5">
        <v>-2.1</v>
      </c>
      <c r="AO173" s="363">
        <v>-1.2</v>
      </c>
      <c r="AP173" s="5">
        <v>2.9</v>
      </c>
      <c r="AQ173" s="5">
        <v>5.4</v>
      </c>
      <c r="AR173" s="5">
        <v>1024.2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>
        <v>0.1</v>
      </c>
      <c r="AY173">
        <v>162.69999999999999</v>
      </c>
      <c r="AZ173">
        <v>-2.1</v>
      </c>
      <c r="BA173">
        <v>-1.5</v>
      </c>
      <c r="BB173" s="55">
        <v>0.113888888888889</v>
      </c>
    </row>
    <row r="174" spans="2:54" x14ac:dyDescent="0.25">
      <c r="B174" s="5">
        <v>7.8</v>
      </c>
      <c r="C174" s="5">
        <v>92</v>
      </c>
      <c r="D174" s="5">
        <v>6.6</v>
      </c>
      <c r="E174" s="5">
        <v>7</v>
      </c>
      <c r="F174" s="5">
        <v>5.8</v>
      </c>
      <c r="G174" s="5">
        <v>7.2</v>
      </c>
      <c r="H174" s="5">
        <v>1034.5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>
        <v>19.2</v>
      </c>
      <c r="O174">
        <v>1047.5</v>
      </c>
      <c r="P174" t="s">
        <v>252</v>
      </c>
      <c r="Q174"/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5"/>
      <c r="AD174" s="54">
        <v>0.114583333333333</v>
      </c>
      <c r="AL174" s="364">
        <v>-1.2</v>
      </c>
      <c r="AM174" s="5">
        <v>94</v>
      </c>
      <c r="AN174" s="5">
        <v>-2.1</v>
      </c>
      <c r="AO174" s="363">
        <v>-1.2</v>
      </c>
      <c r="AP174" s="5">
        <v>2.2000000000000002</v>
      </c>
      <c r="AQ174" s="5">
        <v>3.2</v>
      </c>
      <c r="AR174" s="5">
        <v>1024.2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>
        <v>0.1</v>
      </c>
      <c r="AY174">
        <v>162.69999999999999</v>
      </c>
      <c r="AZ174">
        <v>-2.1</v>
      </c>
      <c r="BA174">
        <v>-1.5</v>
      </c>
      <c r="BB174" s="55">
        <v>0.114583333333333</v>
      </c>
    </row>
    <row r="175" spans="2:54" x14ac:dyDescent="0.25">
      <c r="B175" s="5">
        <v>7.8</v>
      </c>
      <c r="C175" s="5">
        <v>92</v>
      </c>
      <c r="D175" s="5">
        <v>6.6</v>
      </c>
      <c r="E175" s="5">
        <v>7.8</v>
      </c>
      <c r="F175" s="5">
        <v>3.6</v>
      </c>
      <c r="G175" s="5">
        <v>5.4</v>
      </c>
      <c r="H175" s="5">
        <v>1034.4000000000001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>
        <v>19.2</v>
      </c>
      <c r="O175">
        <v>1047.5</v>
      </c>
      <c r="P175" t="s">
        <v>252</v>
      </c>
      <c r="Q175"/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5"/>
      <c r="AD175" s="54">
        <v>0.11527777777777801</v>
      </c>
      <c r="AL175" s="364">
        <v>-1.2</v>
      </c>
      <c r="AM175" s="5">
        <v>94</v>
      </c>
      <c r="AN175" s="5">
        <v>-2.1</v>
      </c>
      <c r="AO175" s="363">
        <v>-1.2</v>
      </c>
      <c r="AP175" s="5">
        <v>2.9</v>
      </c>
      <c r="AQ175" s="5">
        <v>4.3</v>
      </c>
      <c r="AR175" s="5">
        <v>1024.2</v>
      </c>
      <c r="AS175" s="5">
        <v>0</v>
      </c>
      <c r="AT175" s="5">
        <v>0</v>
      </c>
      <c r="AU175" s="5">
        <v>0</v>
      </c>
      <c r="AV175" s="5">
        <v>0</v>
      </c>
      <c r="AW175" s="5">
        <v>0</v>
      </c>
      <c r="AX175">
        <v>0.1</v>
      </c>
      <c r="AY175">
        <v>162.69999999999999</v>
      </c>
      <c r="AZ175">
        <v>-2.1</v>
      </c>
      <c r="BA175">
        <v>-1.5</v>
      </c>
      <c r="BB175" s="55">
        <v>0.11527777777777801</v>
      </c>
    </row>
    <row r="176" spans="2:54" x14ac:dyDescent="0.25">
      <c r="B176" s="5">
        <v>7.8</v>
      </c>
      <c r="C176" s="5">
        <v>92</v>
      </c>
      <c r="D176" s="5">
        <v>6.6</v>
      </c>
      <c r="E176" s="5">
        <v>7.8</v>
      </c>
      <c r="F176" s="5">
        <v>1.4</v>
      </c>
      <c r="G176" s="5">
        <v>5.4</v>
      </c>
      <c r="H176" s="5">
        <v>1034.7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>
        <v>19.2</v>
      </c>
      <c r="O176">
        <v>1047.5</v>
      </c>
      <c r="P176" t="s">
        <v>252</v>
      </c>
      <c r="Q176"/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5"/>
      <c r="AD176" s="54">
        <v>0.115972222222222</v>
      </c>
      <c r="AL176" s="364">
        <v>-1.2</v>
      </c>
      <c r="AM176" s="5">
        <v>94</v>
      </c>
      <c r="AN176" s="5">
        <v>-2.1</v>
      </c>
      <c r="AO176" s="363">
        <v>-1.2</v>
      </c>
      <c r="AP176" s="5">
        <v>4</v>
      </c>
      <c r="AQ176" s="5">
        <v>4.3</v>
      </c>
      <c r="AR176" s="5">
        <v>1024.2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>
        <v>0.1</v>
      </c>
      <c r="AY176">
        <v>162.69999999999999</v>
      </c>
      <c r="AZ176">
        <v>-2.1</v>
      </c>
      <c r="BA176">
        <v>-1.6</v>
      </c>
      <c r="BB176" s="55">
        <v>0.115972222222222</v>
      </c>
    </row>
    <row r="177" spans="2:54" x14ac:dyDescent="0.25">
      <c r="B177" s="5">
        <v>7.8</v>
      </c>
      <c r="C177" s="5">
        <v>92</v>
      </c>
      <c r="D177" s="5">
        <v>6.6</v>
      </c>
      <c r="E177" s="5">
        <v>7.8</v>
      </c>
      <c r="F177" s="5">
        <v>4</v>
      </c>
      <c r="G177" s="5">
        <v>5.4</v>
      </c>
      <c r="H177" s="5">
        <v>1034.5999999999999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>
        <v>19.2</v>
      </c>
      <c r="O177">
        <v>1047.5</v>
      </c>
      <c r="P177" t="s">
        <v>252</v>
      </c>
      <c r="Q177"/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5"/>
      <c r="AD177" s="54">
        <v>0.116666666666667</v>
      </c>
      <c r="AL177" s="364">
        <v>-1.2</v>
      </c>
      <c r="AM177" s="5">
        <v>94</v>
      </c>
      <c r="AN177" s="5">
        <v>-2.1</v>
      </c>
      <c r="AO177" s="363">
        <v>-1.2</v>
      </c>
      <c r="AP177" s="5">
        <v>1.8</v>
      </c>
      <c r="AQ177" s="5">
        <v>3.2</v>
      </c>
      <c r="AR177" s="5">
        <v>1024.2</v>
      </c>
      <c r="AS177" s="5">
        <v>0</v>
      </c>
      <c r="AT177" s="5">
        <v>0</v>
      </c>
      <c r="AU177" s="5">
        <v>0</v>
      </c>
      <c r="AV177" s="5">
        <v>0</v>
      </c>
      <c r="AW177" s="5">
        <v>0</v>
      </c>
      <c r="AX177">
        <v>0.1</v>
      </c>
      <c r="AY177">
        <v>162.69999999999999</v>
      </c>
      <c r="AZ177">
        <v>-2.1</v>
      </c>
      <c r="BA177">
        <v>-1.6</v>
      </c>
      <c r="BB177" s="55">
        <v>0.116666666666667</v>
      </c>
    </row>
    <row r="178" spans="2:54" x14ac:dyDescent="0.25">
      <c r="B178" s="5">
        <v>7.8</v>
      </c>
      <c r="C178" s="5">
        <v>92</v>
      </c>
      <c r="D178" s="5">
        <v>6.6</v>
      </c>
      <c r="E178" s="5">
        <v>6.8</v>
      </c>
      <c r="F178" s="5">
        <v>6.5</v>
      </c>
      <c r="G178" s="5">
        <v>9.4</v>
      </c>
      <c r="H178" s="5">
        <v>1034.5999999999999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>
        <v>19.2</v>
      </c>
      <c r="O178">
        <v>1047.5</v>
      </c>
      <c r="P178" t="s">
        <v>252</v>
      </c>
      <c r="Q178"/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5"/>
      <c r="AD178" s="54">
        <v>0.117361111111111</v>
      </c>
      <c r="AL178" s="364">
        <v>-1.2</v>
      </c>
      <c r="AM178" s="5">
        <v>94</v>
      </c>
      <c r="AN178" s="5">
        <v>-2.1</v>
      </c>
      <c r="AO178" s="363">
        <v>-1.2</v>
      </c>
      <c r="AP178" s="5">
        <v>2.2000000000000002</v>
      </c>
      <c r="AQ178" s="5">
        <v>4</v>
      </c>
      <c r="AR178" s="5">
        <v>1024.3</v>
      </c>
      <c r="AS178" s="5">
        <v>0</v>
      </c>
      <c r="AT178" s="5">
        <v>0</v>
      </c>
      <c r="AU178" s="5">
        <v>0</v>
      </c>
      <c r="AV178" s="5">
        <v>0</v>
      </c>
      <c r="AW178" s="5">
        <v>0</v>
      </c>
      <c r="AX178">
        <v>0.1</v>
      </c>
      <c r="AY178">
        <v>162.69999999999999</v>
      </c>
      <c r="AZ178">
        <v>-2.1</v>
      </c>
      <c r="BA178">
        <v>-1.6</v>
      </c>
      <c r="BB178" s="55">
        <v>0.117361111111111</v>
      </c>
    </row>
    <row r="179" spans="2:54" x14ac:dyDescent="0.25">
      <c r="B179" s="5">
        <v>7.8</v>
      </c>
      <c r="C179" s="5">
        <v>92</v>
      </c>
      <c r="D179" s="5">
        <v>6.6</v>
      </c>
      <c r="E179" s="5">
        <v>7.8</v>
      </c>
      <c r="F179" s="5">
        <v>2.9</v>
      </c>
      <c r="G179" s="5">
        <v>3.6</v>
      </c>
      <c r="H179" s="5">
        <v>1034.7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>
        <v>19.2</v>
      </c>
      <c r="O179">
        <v>1047.5</v>
      </c>
      <c r="P179" t="s">
        <v>252</v>
      </c>
      <c r="Q179"/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5"/>
      <c r="AD179" s="54">
        <v>0.118055555555556</v>
      </c>
      <c r="AL179" s="364">
        <v>-1.2</v>
      </c>
      <c r="AM179" s="5">
        <v>94</v>
      </c>
      <c r="AN179" s="5">
        <v>-2.1</v>
      </c>
      <c r="AO179" s="363">
        <v>-1.2</v>
      </c>
      <c r="AP179" s="5">
        <v>4</v>
      </c>
      <c r="AQ179" s="5">
        <v>4</v>
      </c>
      <c r="AR179" s="5">
        <v>1024.3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>
        <v>0.1</v>
      </c>
      <c r="AY179">
        <v>162.69999999999999</v>
      </c>
      <c r="AZ179">
        <v>-2.1</v>
      </c>
      <c r="BA179">
        <v>-1.6</v>
      </c>
      <c r="BB179" s="55">
        <v>0.118055555555556</v>
      </c>
    </row>
    <row r="180" spans="2:54" x14ac:dyDescent="0.25">
      <c r="B180" s="5">
        <v>7.8</v>
      </c>
      <c r="C180" s="5">
        <v>92</v>
      </c>
      <c r="D180" s="5">
        <v>6.6</v>
      </c>
      <c r="E180" s="5">
        <v>7.8</v>
      </c>
      <c r="F180" s="5">
        <v>4.7</v>
      </c>
      <c r="G180" s="5">
        <v>7.2</v>
      </c>
      <c r="H180" s="5">
        <v>1034.5999999999999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>
        <v>19.2</v>
      </c>
      <c r="O180">
        <v>1047.5</v>
      </c>
      <c r="P180" t="s">
        <v>252</v>
      </c>
      <c r="Q180"/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5"/>
      <c r="AD180" s="54">
        <v>0.11874999999999999</v>
      </c>
      <c r="AL180" s="364">
        <v>-1.2</v>
      </c>
      <c r="AM180" s="5">
        <v>94</v>
      </c>
      <c r="AN180" s="5">
        <v>-2.1</v>
      </c>
      <c r="AO180" s="363">
        <v>-1.2</v>
      </c>
      <c r="AP180" s="5">
        <v>3.2</v>
      </c>
      <c r="AQ180" s="5">
        <v>4</v>
      </c>
      <c r="AR180" s="5">
        <v>1024.2</v>
      </c>
      <c r="AS180" s="5">
        <v>0</v>
      </c>
      <c r="AT180" s="5">
        <v>0</v>
      </c>
      <c r="AU180" s="5">
        <v>0</v>
      </c>
      <c r="AV180" s="5">
        <v>0</v>
      </c>
      <c r="AW180" s="5">
        <v>0</v>
      </c>
      <c r="AX180">
        <v>0.1</v>
      </c>
      <c r="AY180">
        <v>162.69999999999999</v>
      </c>
      <c r="AZ180">
        <v>-2.1</v>
      </c>
      <c r="BA180">
        <v>-1.6</v>
      </c>
      <c r="BB180" s="55">
        <v>0.11874999999999999</v>
      </c>
    </row>
    <row r="181" spans="2:54" x14ac:dyDescent="0.25">
      <c r="B181" s="5">
        <v>7.8</v>
      </c>
      <c r="C181" s="5">
        <v>92</v>
      </c>
      <c r="D181" s="5">
        <v>6.6</v>
      </c>
      <c r="E181" s="5">
        <v>7</v>
      </c>
      <c r="F181" s="5">
        <v>5.8</v>
      </c>
      <c r="G181" s="5">
        <v>7.2</v>
      </c>
      <c r="H181" s="5">
        <v>1034.8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>
        <v>19.2</v>
      </c>
      <c r="O181">
        <v>1047.5</v>
      </c>
      <c r="P181" t="s">
        <v>252</v>
      </c>
      <c r="Q181"/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5"/>
      <c r="AD181" s="54">
        <v>0.11944444444444401</v>
      </c>
      <c r="AL181" s="364">
        <v>-1.2</v>
      </c>
      <c r="AM181" s="5">
        <v>94</v>
      </c>
      <c r="AN181" s="5">
        <v>-2.1</v>
      </c>
      <c r="AO181" s="363">
        <v>-1.2</v>
      </c>
      <c r="AP181" s="5">
        <v>0</v>
      </c>
      <c r="AQ181" s="5">
        <v>2.9</v>
      </c>
      <c r="AR181" s="5">
        <v>1024.0999999999999</v>
      </c>
      <c r="AS181" s="5">
        <v>0</v>
      </c>
      <c r="AT181" s="5">
        <v>0</v>
      </c>
      <c r="AU181" s="5">
        <v>0</v>
      </c>
      <c r="AV181" s="5">
        <v>0</v>
      </c>
      <c r="AW181" s="5">
        <v>0</v>
      </c>
      <c r="AX181">
        <v>0.1</v>
      </c>
      <c r="AY181">
        <v>162.69999999999999</v>
      </c>
      <c r="AZ181">
        <v>-2.2000000000000002</v>
      </c>
      <c r="BA181">
        <v>-1.6</v>
      </c>
      <c r="BB181" s="55">
        <v>0.11944444444444401</v>
      </c>
    </row>
    <row r="182" spans="2:54" x14ac:dyDescent="0.25">
      <c r="B182" s="5">
        <v>7.7</v>
      </c>
      <c r="C182" s="5">
        <v>92</v>
      </c>
      <c r="D182" s="5">
        <v>6.5</v>
      </c>
      <c r="E182" s="5">
        <v>6.3</v>
      </c>
      <c r="F182" s="5">
        <v>7.9</v>
      </c>
      <c r="G182" s="5">
        <v>14.8</v>
      </c>
      <c r="H182" s="5">
        <v>1034.5999999999999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>
        <v>19.2</v>
      </c>
      <c r="O182">
        <v>1047.5</v>
      </c>
      <c r="P182" t="s">
        <v>252</v>
      </c>
      <c r="Q182"/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5"/>
      <c r="AD182" s="54">
        <v>0.120138888888889</v>
      </c>
      <c r="AL182" s="364">
        <v>-1.2</v>
      </c>
      <c r="AM182" s="5">
        <v>94</v>
      </c>
      <c r="AN182" s="5">
        <v>-2.1</v>
      </c>
      <c r="AO182" s="363">
        <v>-1.2</v>
      </c>
      <c r="AP182" s="5">
        <v>0</v>
      </c>
      <c r="AQ182" s="5">
        <v>1.8</v>
      </c>
      <c r="AR182" s="5">
        <v>1024.0999999999999</v>
      </c>
      <c r="AS182" s="5">
        <v>0</v>
      </c>
      <c r="AT182" s="5">
        <v>0</v>
      </c>
      <c r="AU182" s="5">
        <v>0</v>
      </c>
      <c r="AV182" s="5">
        <v>0</v>
      </c>
      <c r="AW182" s="5">
        <v>0</v>
      </c>
      <c r="AX182">
        <v>0.1</v>
      </c>
      <c r="AY182">
        <v>162.69999999999999</v>
      </c>
      <c r="AZ182">
        <v>-2.2000000000000002</v>
      </c>
      <c r="BA182">
        <v>-1.6</v>
      </c>
      <c r="BB182" s="55">
        <v>0.120138888888889</v>
      </c>
    </row>
    <row r="183" spans="2:54" x14ac:dyDescent="0.25">
      <c r="B183" s="5">
        <v>7.7</v>
      </c>
      <c r="C183" s="5">
        <v>92</v>
      </c>
      <c r="D183" s="5">
        <v>6.5</v>
      </c>
      <c r="E183" s="5">
        <v>6.5</v>
      </c>
      <c r="F183" s="5">
        <v>7.2</v>
      </c>
      <c r="G183" s="5">
        <v>11.2</v>
      </c>
      <c r="H183" s="5">
        <v>1034.5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>
        <v>19.2</v>
      </c>
      <c r="O183">
        <v>1047.5</v>
      </c>
      <c r="P183" t="s">
        <v>252</v>
      </c>
      <c r="Q183"/>
      <c r="R183" s="54">
        <v>0.120833333333333</v>
      </c>
      <c r="T183" s="93"/>
      <c r="U183" s="96"/>
      <c r="V183" s="92" t="str">
        <f t="shared" si="4"/>
        <v/>
      </c>
      <c r="W183" s="96"/>
      <c r="X183" s="422"/>
      <c r="Z183" s="5"/>
      <c r="AA183"/>
      <c r="AC183" s="375"/>
      <c r="AD183" s="54">
        <v>0.120833333333333</v>
      </c>
      <c r="AL183" s="364">
        <v>-1.2</v>
      </c>
      <c r="AM183" s="5">
        <v>94</v>
      </c>
      <c r="AN183" s="5">
        <v>-2.1</v>
      </c>
      <c r="AO183" s="363">
        <v>-1.2</v>
      </c>
      <c r="AP183" s="5">
        <v>0</v>
      </c>
      <c r="AQ183" s="5">
        <v>3.6</v>
      </c>
      <c r="AR183" s="5">
        <v>1024</v>
      </c>
      <c r="AS183" s="5">
        <v>0</v>
      </c>
      <c r="AT183" s="5">
        <v>0</v>
      </c>
      <c r="AU183" s="5">
        <v>0</v>
      </c>
      <c r="AV183" s="5">
        <v>0</v>
      </c>
      <c r="AW183" s="5">
        <v>0</v>
      </c>
      <c r="AX183">
        <v>0.1</v>
      </c>
      <c r="AY183">
        <v>162.69999999999999</v>
      </c>
      <c r="AZ183">
        <v>-2.2000000000000002</v>
      </c>
      <c r="BA183">
        <v>-1.6</v>
      </c>
      <c r="BB183" s="55">
        <v>0.120833333333333</v>
      </c>
    </row>
    <row r="184" spans="2:54" x14ac:dyDescent="0.25">
      <c r="B184" s="5">
        <v>7.7</v>
      </c>
      <c r="C184" s="5">
        <v>92</v>
      </c>
      <c r="D184" s="5">
        <v>6.5</v>
      </c>
      <c r="E184" s="5">
        <v>7.7</v>
      </c>
      <c r="F184" s="5">
        <v>4</v>
      </c>
      <c r="G184" s="5">
        <v>7.2</v>
      </c>
      <c r="H184" s="5">
        <v>1034.5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>
        <v>19.2</v>
      </c>
      <c r="O184">
        <v>1047.5</v>
      </c>
      <c r="P184" t="s">
        <v>252</v>
      </c>
      <c r="Q184"/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5"/>
      <c r="AD184" s="54">
        <v>0.121527777777778</v>
      </c>
      <c r="AL184" s="364">
        <v>-1.2</v>
      </c>
      <c r="AM184" s="5">
        <v>94</v>
      </c>
      <c r="AN184" s="5">
        <v>-2.1</v>
      </c>
      <c r="AO184" s="363">
        <v>-1.2</v>
      </c>
      <c r="AP184" s="5">
        <v>2.5</v>
      </c>
      <c r="AQ184" s="5">
        <v>3.6</v>
      </c>
      <c r="AR184" s="5">
        <v>1024.2</v>
      </c>
      <c r="AS184" s="5">
        <v>0</v>
      </c>
      <c r="AT184" s="5">
        <v>0</v>
      </c>
      <c r="AU184" s="5">
        <v>0</v>
      </c>
      <c r="AV184" s="5">
        <v>0</v>
      </c>
      <c r="AW184" s="5">
        <v>0</v>
      </c>
      <c r="AX184">
        <v>0.1</v>
      </c>
      <c r="AY184">
        <v>162.69999999999999</v>
      </c>
      <c r="AZ184">
        <v>-2.2000000000000002</v>
      </c>
      <c r="BA184">
        <v>-1.6</v>
      </c>
      <c r="BB184" s="55">
        <v>0.121527777777778</v>
      </c>
    </row>
    <row r="185" spans="2:54" x14ac:dyDescent="0.25">
      <c r="B185" s="5">
        <v>7.7</v>
      </c>
      <c r="C185" s="5">
        <v>92</v>
      </c>
      <c r="D185" s="5">
        <v>6.5</v>
      </c>
      <c r="E185" s="5">
        <v>6.7</v>
      </c>
      <c r="F185" s="5">
        <v>6.5</v>
      </c>
      <c r="G185" s="5">
        <v>9.4</v>
      </c>
      <c r="H185" s="5">
        <v>1034.4000000000001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>
        <v>19.2</v>
      </c>
      <c r="O185">
        <v>1047.5</v>
      </c>
      <c r="P185" t="s">
        <v>252</v>
      </c>
      <c r="Q185"/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5"/>
      <c r="AD185" s="54">
        <v>0.122222222222222</v>
      </c>
      <c r="AL185" s="364">
        <v>-1.3</v>
      </c>
      <c r="AM185" s="5">
        <v>94</v>
      </c>
      <c r="AN185" s="5">
        <v>-2.2000000000000002</v>
      </c>
      <c r="AO185" s="363">
        <v>-1.3</v>
      </c>
      <c r="AP185" s="5">
        <v>2.2000000000000002</v>
      </c>
      <c r="AQ185" s="5">
        <v>2.5</v>
      </c>
      <c r="AR185" s="5">
        <v>1024.2</v>
      </c>
      <c r="AS185" s="5">
        <v>0</v>
      </c>
      <c r="AT185" s="5">
        <v>0</v>
      </c>
      <c r="AU185" s="5">
        <v>0</v>
      </c>
      <c r="AV185" s="5">
        <v>0</v>
      </c>
      <c r="AW185" s="5">
        <v>0</v>
      </c>
      <c r="AX185">
        <v>0.1</v>
      </c>
      <c r="AY185">
        <v>162.69999999999999</v>
      </c>
      <c r="AZ185">
        <v>-2.2000000000000002</v>
      </c>
      <c r="BA185">
        <v>-1.7</v>
      </c>
      <c r="BB185" s="55">
        <v>0.122222222222222</v>
      </c>
    </row>
    <row r="186" spans="2:54" x14ac:dyDescent="0.25">
      <c r="B186" s="5">
        <v>7.7</v>
      </c>
      <c r="C186" s="5">
        <v>92</v>
      </c>
      <c r="D186" s="5">
        <v>6.5</v>
      </c>
      <c r="E186" s="5">
        <v>7.7</v>
      </c>
      <c r="F186" s="5">
        <v>2.5</v>
      </c>
      <c r="G186" s="5">
        <v>3.6</v>
      </c>
      <c r="H186" s="5">
        <v>1034.4000000000001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>
        <v>19.2</v>
      </c>
      <c r="O186">
        <v>1047.5</v>
      </c>
      <c r="P186" t="s">
        <v>252</v>
      </c>
      <c r="Q186"/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5"/>
      <c r="AD186" s="54">
        <v>0.12291666666666699</v>
      </c>
      <c r="AL186" s="364">
        <v>-1.3</v>
      </c>
      <c r="AM186" s="5">
        <v>94</v>
      </c>
      <c r="AN186" s="5">
        <v>-2.2000000000000002</v>
      </c>
      <c r="AO186" s="363">
        <v>-1.3</v>
      </c>
      <c r="AP186" s="5">
        <v>2.9</v>
      </c>
      <c r="AQ186" s="5">
        <v>3.6</v>
      </c>
      <c r="AR186" s="5">
        <v>1024.0999999999999</v>
      </c>
      <c r="AS186" s="5">
        <v>0</v>
      </c>
      <c r="AT186" s="5">
        <v>0</v>
      </c>
      <c r="AU186" s="5">
        <v>0</v>
      </c>
      <c r="AV186" s="5">
        <v>0</v>
      </c>
      <c r="AW186" s="5">
        <v>0</v>
      </c>
      <c r="AX186">
        <v>0.1</v>
      </c>
      <c r="AY186">
        <v>162.69999999999999</v>
      </c>
      <c r="AZ186">
        <v>-2.2000000000000002</v>
      </c>
      <c r="BA186">
        <v>-1.7</v>
      </c>
      <c r="BB186" s="55">
        <v>0.12291666666666699</v>
      </c>
    </row>
    <row r="187" spans="2:54" x14ac:dyDescent="0.25">
      <c r="B187" s="5">
        <v>7.7</v>
      </c>
      <c r="C187" s="5">
        <v>92</v>
      </c>
      <c r="D187" s="5">
        <v>6.5</v>
      </c>
      <c r="E187" s="5">
        <v>6.9</v>
      </c>
      <c r="F187" s="5">
        <v>5.8</v>
      </c>
      <c r="G187" s="5">
        <v>7.2</v>
      </c>
      <c r="H187" s="5">
        <v>1034.5999999999999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>
        <v>19.2</v>
      </c>
      <c r="O187">
        <v>1047.5</v>
      </c>
      <c r="P187" t="s">
        <v>252</v>
      </c>
      <c r="Q187"/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5"/>
      <c r="AD187" s="54">
        <v>0.12361111111111101</v>
      </c>
      <c r="AL187" s="364">
        <v>-1.3</v>
      </c>
      <c r="AM187" s="5">
        <v>94</v>
      </c>
      <c r="AN187" s="5">
        <v>-2.2000000000000002</v>
      </c>
      <c r="AO187" s="363">
        <v>-1.3</v>
      </c>
      <c r="AP187" s="5">
        <v>2.5</v>
      </c>
      <c r="AQ187" s="5">
        <v>3.6</v>
      </c>
      <c r="AR187" s="5">
        <v>1024.0999999999999</v>
      </c>
      <c r="AS187" s="5">
        <v>0</v>
      </c>
      <c r="AT187" s="5">
        <v>0</v>
      </c>
      <c r="AU187" s="5">
        <v>0</v>
      </c>
      <c r="AV187" s="5">
        <v>0</v>
      </c>
      <c r="AW187" s="5">
        <v>0</v>
      </c>
      <c r="AX187">
        <v>0.1</v>
      </c>
      <c r="AY187">
        <v>162.69999999999999</v>
      </c>
      <c r="AZ187">
        <v>-2.2000000000000002</v>
      </c>
      <c r="BA187">
        <v>-1.7</v>
      </c>
      <c r="BB187" s="55">
        <v>0.12361111111111101</v>
      </c>
    </row>
    <row r="188" spans="2:54" x14ac:dyDescent="0.25">
      <c r="B188" s="5">
        <v>7.7</v>
      </c>
      <c r="C188" s="5">
        <v>92</v>
      </c>
      <c r="D188" s="5">
        <v>6.5</v>
      </c>
      <c r="E188" s="5">
        <v>7</v>
      </c>
      <c r="F188" s="5">
        <v>5.4</v>
      </c>
      <c r="G188" s="5">
        <v>9.4</v>
      </c>
      <c r="H188" s="5">
        <v>1034.7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>
        <v>19.2</v>
      </c>
      <c r="O188">
        <v>1047.5</v>
      </c>
      <c r="P188" t="s">
        <v>252</v>
      </c>
      <c r="Q188"/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5"/>
      <c r="AD188" s="54">
        <v>0.124305555555556</v>
      </c>
      <c r="AL188" s="364">
        <v>-1.3</v>
      </c>
      <c r="AM188" s="5">
        <v>94</v>
      </c>
      <c r="AN188" s="5">
        <v>-2.2000000000000002</v>
      </c>
      <c r="AO188" s="363">
        <v>-1.3</v>
      </c>
      <c r="AP188" s="5">
        <v>2.9</v>
      </c>
      <c r="AQ188" s="5">
        <v>4.3</v>
      </c>
      <c r="AR188" s="5">
        <v>1024.3</v>
      </c>
      <c r="AS188" s="5">
        <v>0</v>
      </c>
      <c r="AT188" s="5">
        <v>0</v>
      </c>
      <c r="AU188" s="5">
        <v>0</v>
      </c>
      <c r="AV188" s="5">
        <v>0</v>
      </c>
      <c r="AW188" s="5">
        <v>0</v>
      </c>
      <c r="AX188">
        <v>0.1</v>
      </c>
      <c r="AY188">
        <v>162.69999999999999</v>
      </c>
      <c r="AZ188">
        <v>-2.2999999999999998</v>
      </c>
      <c r="BA188">
        <v>-1.7</v>
      </c>
      <c r="BB188" s="55">
        <v>0.124305555555556</v>
      </c>
    </row>
    <row r="189" spans="2:54" x14ac:dyDescent="0.25">
      <c r="B189" s="5">
        <v>7.7</v>
      </c>
      <c r="C189" s="5">
        <v>92</v>
      </c>
      <c r="D189" s="5">
        <v>6.5</v>
      </c>
      <c r="E189" s="5">
        <v>6.6</v>
      </c>
      <c r="F189" s="5">
        <v>6.8</v>
      </c>
      <c r="G189" s="5">
        <v>9.4</v>
      </c>
      <c r="H189" s="5">
        <v>1034.5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>
        <v>19.2</v>
      </c>
      <c r="O189">
        <v>1047.5</v>
      </c>
      <c r="P189" t="s">
        <v>252</v>
      </c>
      <c r="Q189"/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5"/>
      <c r="AD189" s="54">
        <v>0.125</v>
      </c>
      <c r="AL189" s="364">
        <v>-1.3</v>
      </c>
      <c r="AM189" s="5">
        <v>94</v>
      </c>
      <c r="AN189" s="5">
        <v>-2.2000000000000002</v>
      </c>
      <c r="AO189" s="363">
        <v>-1.3</v>
      </c>
      <c r="AP189" s="5">
        <v>2.2000000000000002</v>
      </c>
      <c r="AQ189" s="5">
        <v>2.5</v>
      </c>
      <c r="AR189" s="5">
        <v>1024.2</v>
      </c>
      <c r="AS189" s="5">
        <v>0</v>
      </c>
      <c r="AT189" s="5">
        <v>0</v>
      </c>
      <c r="AU189" s="5">
        <v>0</v>
      </c>
      <c r="AV189" s="5">
        <v>0</v>
      </c>
      <c r="AW189" s="5">
        <v>0</v>
      </c>
      <c r="AX189">
        <v>0.1</v>
      </c>
      <c r="AY189">
        <v>162.69999999999999</v>
      </c>
      <c r="AZ189">
        <v>-2.2999999999999998</v>
      </c>
      <c r="BA189">
        <v>-1.7</v>
      </c>
      <c r="BB189" s="55">
        <v>0.125</v>
      </c>
    </row>
    <row r="190" spans="2:54" x14ac:dyDescent="0.25">
      <c r="B190" s="5">
        <v>7.7</v>
      </c>
      <c r="C190" s="5">
        <v>92</v>
      </c>
      <c r="D190" s="5">
        <v>6.5</v>
      </c>
      <c r="E190" s="5">
        <v>7.7</v>
      </c>
      <c r="F190" s="5">
        <v>4</v>
      </c>
      <c r="G190" s="5">
        <v>5.4</v>
      </c>
      <c r="H190" s="5">
        <v>1034.5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>
        <v>19.2</v>
      </c>
      <c r="O190">
        <v>1047.5</v>
      </c>
      <c r="P190" t="s">
        <v>252</v>
      </c>
      <c r="Q190"/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5"/>
      <c r="AD190" s="54">
        <v>0.125694444444444</v>
      </c>
      <c r="AL190" s="364">
        <v>-1.3</v>
      </c>
      <c r="AM190" s="5">
        <v>94</v>
      </c>
      <c r="AN190" s="5">
        <v>-2.2000000000000002</v>
      </c>
      <c r="AO190" s="363">
        <v>-1.3</v>
      </c>
      <c r="AP190" s="5">
        <v>2.2000000000000002</v>
      </c>
      <c r="AQ190" s="5">
        <v>2.9</v>
      </c>
      <c r="AR190" s="5">
        <v>1024.2</v>
      </c>
      <c r="AS190" s="5">
        <v>0</v>
      </c>
      <c r="AT190" s="5">
        <v>0</v>
      </c>
      <c r="AU190" s="5">
        <v>0</v>
      </c>
      <c r="AV190" s="5">
        <v>0</v>
      </c>
      <c r="AW190" s="5">
        <v>0</v>
      </c>
      <c r="AX190">
        <v>0.1</v>
      </c>
      <c r="AY190">
        <v>162.69999999999999</v>
      </c>
      <c r="AZ190">
        <v>-2.2999999999999998</v>
      </c>
      <c r="BA190">
        <v>-1.8</v>
      </c>
      <c r="BB190" s="55">
        <v>0.125694444444444</v>
      </c>
    </row>
    <row r="191" spans="2:54" x14ac:dyDescent="0.25">
      <c r="B191" s="5">
        <v>7.7</v>
      </c>
      <c r="C191" s="5">
        <v>92</v>
      </c>
      <c r="D191" s="5">
        <v>6.5</v>
      </c>
      <c r="E191" s="5">
        <v>7.7</v>
      </c>
      <c r="F191" s="5">
        <v>4</v>
      </c>
      <c r="G191" s="5">
        <v>7.2</v>
      </c>
      <c r="H191" s="5">
        <v>1034.7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>
        <v>19.2</v>
      </c>
      <c r="O191">
        <v>1047.5</v>
      </c>
      <c r="P191" t="s">
        <v>252</v>
      </c>
      <c r="Q191"/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5"/>
      <c r="AD191" s="54">
        <v>0.12638888888888899</v>
      </c>
      <c r="AL191" s="364">
        <v>-1.3</v>
      </c>
      <c r="AM191" s="5">
        <v>94</v>
      </c>
      <c r="AN191" s="5">
        <v>-2.2000000000000002</v>
      </c>
      <c r="AO191" s="363">
        <v>-1.3</v>
      </c>
      <c r="AP191" s="5">
        <v>4.3</v>
      </c>
      <c r="AQ191" s="5">
        <v>4.3</v>
      </c>
      <c r="AR191" s="5">
        <v>1024.2</v>
      </c>
      <c r="AS191" s="5">
        <v>0</v>
      </c>
      <c r="AT191" s="5">
        <v>0</v>
      </c>
      <c r="AU191" s="5">
        <v>0</v>
      </c>
      <c r="AV191" s="5">
        <v>0</v>
      </c>
      <c r="AW191" s="5">
        <v>0</v>
      </c>
      <c r="AX191">
        <v>0.1</v>
      </c>
      <c r="AY191">
        <v>162.69999999999999</v>
      </c>
      <c r="AZ191">
        <v>-2.2999999999999998</v>
      </c>
      <c r="BA191">
        <v>-1.8</v>
      </c>
      <c r="BB191" s="55">
        <v>0.12638888888888899</v>
      </c>
    </row>
    <row r="192" spans="2:54" x14ac:dyDescent="0.25">
      <c r="B192" s="5">
        <v>7.7</v>
      </c>
      <c r="C192" s="5">
        <v>92</v>
      </c>
      <c r="D192" s="5">
        <v>6.5</v>
      </c>
      <c r="E192" s="5">
        <v>6.5</v>
      </c>
      <c r="F192" s="5">
        <v>7.2</v>
      </c>
      <c r="G192" s="5">
        <v>11.2</v>
      </c>
      <c r="H192" s="5">
        <v>1034.7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>
        <v>19.2</v>
      </c>
      <c r="O192">
        <v>1047.5</v>
      </c>
      <c r="P192" t="s">
        <v>252</v>
      </c>
      <c r="Q192"/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5"/>
      <c r="AD192" s="54">
        <v>0.12708333333333299</v>
      </c>
      <c r="AL192" s="364">
        <v>-1.3</v>
      </c>
      <c r="AM192" s="5">
        <v>94</v>
      </c>
      <c r="AN192" s="5">
        <v>-2.2000000000000002</v>
      </c>
      <c r="AO192" s="363">
        <v>-1.3</v>
      </c>
      <c r="AP192" s="5">
        <v>2.2000000000000002</v>
      </c>
      <c r="AQ192" s="5">
        <v>3.6</v>
      </c>
      <c r="AR192" s="5">
        <v>1024.3</v>
      </c>
      <c r="AS192" s="5">
        <v>0</v>
      </c>
      <c r="AT192" s="5">
        <v>0</v>
      </c>
      <c r="AU192" s="5">
        <v>0</v>
      </c>
      <c r="AV192" s="5">
        <v>0</v>
      </c>
      <c r="AW192" s="5">
        <v>0</v>
      </c>
      <c r="AX192">
        <v>0.1</v>
      </c>
      <c r="AY192">
        <v>162.69999999999999</v>
      </c>
      <c r="AZ192">
        <v>-2.2999999999999998</v>
      </c>
      <c r="BA192">
        <v>-1.8</v>
      </c>
      <c r="BB192" s="55">
        <v>0.12708333333333299</v>
      </c>
    </row>
    <row r="193" spans="2:54" x14ac:dyDescent="0.25">
      <c r="B193" s="5">
        <v>7.7</v>
      </c>
      <c r="C193" s="5">
        <v>91</v>
      </c>
      <c r="D193" s="5">
        <v>6.4</v>
      </c>
      <c r="E193" s="5">
        <v>7.7</v>
      </c>
      <c r="F193" s="5">
        <v>4.7</v>
      </c>
      <c r="G193" s="5">
        <v>7.2</v>
      </c>
      <c r="H193" s="5">
        <v>1034.5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>
        <v>19.2</v>
      </c>
      <c r="O193">
        <v>1047.5</v>
      </c>
      <c r="P193" t="s">
        <v>252</v>
      </c>
      <c r="Q193"/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5"/>
      <c r="AD193" s="54">
        <v>0.12777777777777799</v>
      </c>
      <c r="AL193" s="364">
        <v>-1.3</v>
      </c>
      <c r="AM193" s="5">
        <v>94</v>
      </c>
      <c r="AN193" s="5">
        <v>-2.2000000000000002</v>
      </c>
      <c r="AO193" s="363">
        <v>-1.3</v>
      </c>
      <c r="AP193" s="5">
        <v>2.2000000000000002</v>
      </c>
      <c r="AQ193" s="5">
        <v>2.5</v>
      </c>
      <c r="AR193" s="5">
        <v>1024</v>
      </c>
      <c r="AS193" s="5">
        <v>0</v>
      </c>
      <c r="AT193" s="5">
        <v>0</v>
      </c>
      <c r="AU193" s="5">
        <v>0</v>
      </c>
      <c r="AV193" s="5">
        <v>0</v>
      </c>
      <c r="AW193" s="5">
        <v>0</v>
      </c>
      <c r="AX193">
        <v>0.1</v>
      </c>
      <c r="AY193">
        <v>162.69999999999999</v>
      </c>
      <c r="AZ193">
        <v>-2.2999999999999998</v>
      </c>
      <c r="BA193">
        <v>-1.8</v>
      </c>
      <c r="BB193" s="55">
        <v>0.12777777777777799</v>
      </c>
    </row>
    <row r="194" spans="2:54" x14ac:dyDescent="0.25">
      <c r="B194" s="5">
        <v>7.7</v>
      </c>
      <c r="C194" s="5">
        <v>91</v>
      </c>
      <c r="D194" s="5">
        <v>6.4</v>
      </c>
      <c r="E194" s="5">
        <v>6.9</v>
      </c>
      <c r="F194" s="5">
        <v>5.8</v>
      </c>
      <c r="G194" s="5">
        <v>7.2</v>
      </c>
      <c r="H194" s="5">
        <v>1034.5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>
        <v>19.2</v>
      </c>
      <c r="O194">
        <v>1047.5</v>
      </c>
      <c r="P194" t="s">
        <v>252</v>
      </c>
      <c r="Q194"/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5"/>
      <c r="AD194" s="54">
        <v>0.12847222222222199</v>
      </c>
      <c r="AL194" s="364">
        <v>-1.3</v>
      </c>
      <c r="AM194" s="5">
        <v>94</v>
      </c>
      <c r="AN194" s="5">
        <v>-2.2000000000000002</v>
      </c>
      <c r="AO194" s="363">
        <v>-1.3</v>
      </c>
      <c r="AP194" s="5">
        <v>2.2000000000000002</v>
      </c>
      <c r="AQ194" s="5">
        <v>2.5</v>
      </c>
      <c r="AR194" s="5">
        <v>1024.3</v>
      </c>
      <c r="AS194" s="5">
        <v>0</v>
      </c>
      <c r="AT194" s="5">
        <v>0</v>
      </c>
      <c r="AU194" s="5">
        <v>0</v>
      </c>
      <c r="AV194" s="5">
        <v>0</v>
      </c>
      <c r="AW194" s="5">
        <v>0</v>
      </c>
      <c r="AX194">
        <v>0.1</v>
      </c>
      <c r="AY194">
        <v>162.69999999999999</v>
      </c>
      <c r="AZ194">
        <v>-2.2999999999999998</v>
      </c>
      <c r="BA194">
        <v>-1.7</v>
      </c>
      <c r="BB194" s="55">
        <v>0.12847222222222199</v>
      </c>
    </row>
    <row r="195" spans="2:54" x14ac:dyDescent="0.25">
      <c r="B195" s="5">
        <v>7.7</v>
      </c>
      <c r="C195" s="5">
        <v>91</v>
      </c>
      <c r="D195" s="5">
        <v>6.4</v>
      </c>
      <c r="E195" s="5">
        <v>6.7</v>
      </c>
      <c r="F195" s="5">
        <v>6.5</v>
      </c>
      <c r="G195" s="5">
        <v>7.2</v>
      </c>
      <c r="H195" s="5">
        <v>1034.4000000000001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>
        <v>19.2</v>
      </c>
      <c r="O195">
        <v>1047.5</v>
      </c>
      <c r="P195" t="s">
        <v>252</v>
      </c>
      <c r="Q195"/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5"/>
      <c r="AD195" s="54">
        <v>0.12916666666666701</v>
      </c>
      <c r="AL195" s="364">
        <v>-1.3</v>
      </c>
      <c r="AM195" s="5">
        <v>94</v>
      </c>
      <c r="AN195" s="5">
        <v>-2.2000000000000002</v>
      </c>
      <c r="AO195" s="363">
        <v>-1.3</v>
      </c>
      <c r="AP195" s="5">
        <v>2.2000000000000002</v>
      </c>
      <c r="AQ195" s="5">
        <v>2.9</v>
      </c>
      <c r="AR195" s="5">
        <v>1024.3</v>
      </c>
      <c r="AS195" s="5">
        <v>0</v>
      </c>
      <c r="AT195" s="5">
        <v>0</v>
      </c>
      <c r="AU195" s="5">
        <v>0</v>
      </c>
      <c r="AV195" s="5">
        <v>0</v>
      </c>
      <c r="AW195" s="5">
        <v>0</v>
      </c>
      <c r="AX195">
        <v>0.1</v>
      </c>
      <c r="AY195">
        <v>162.69999999999999</v>
      </c>
      <c r="AZ195">
        <v>-2.2999999999999998</v>
      </c>
      <c r="BA195">
        <v>-1.7</v>
      </c>
      <c r="BB195" s="55">
        <v>0.12916666666666701</v>
      </c>
    </row>
    <row r="196" spans="2:54" x14ac:dyDescent="0.25">
      <c r="B196" s="5">
        <v>7.7</v>
      </c>
      <c r="C196" s="5">
        <v>91</v>
      </c>
      <c r="D196" s="5">
        <v>6.4</v>
      </c>
      <c r="E196" s="5">
        <v>7</v>
      </c>
      <c r="F196" s="5">
        <v>5.4</v>
      </c>
      <c r="G196" s="5">
        <v>9.4</v>
      </c>
      <c r="H196" s="5">
        <v>1034.3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>
        <v>19.2</v>
      </c>
      <c r="O196">
        <v>1047.5</v>
      </c>
      <c r="P196" t="s">
        <v>252</v>
      </c>
      <c r="Q196"/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5"/>
      <c r="AD196" s="54">
        <v>0.12986111111111101</v>
      </c>
      <c r="AL196" s="364">
        <v>-1.3</v>
      </c>
      <c r="AM196" s="5">
        <v>94</v>
      </c>
      <c r="AN196" s="5">
        <v>-2.2000000000000002</v>
      </c>
      <c r="AO196" s="363">
        <v>-1.3</v>
      </c>
      <c r="AP196" s="5">
        <v>2.9</v>
      </c>
      <c r="AQ196" s="5">
        <v>3.6</v>
      </c>
      <c r="AR196" s="5">
        <v>1024.0999999999999</v>
      </c>
      <c r="AS196" s="5">
        <v>0</v>
      </c>
      <c r="AT196" s="5">
        <v>0</v>
      </c>
      <c r="AU196" s="5">
        <v>0</v>
      </c>
      <c r="AV196" s="5">
        <v>0</v>
      </c>
      <c r="AW196" s="5">
        <v>0</v>
      </c>
      <c r="AX196">
        <v>0.1</v>
      </c>
      <c r="AY196">
        <v>162.69999999999999</v>
      </c>
      <c r="AZ196">
        <v>-2.2999999999999998</v>
      </c>
      <c r="BA196">
        <v>-1.7</v>
      </c>
      <c r="BB196" s="55">
        <v>0.12986111111111101</v>
      </c>
    </row>
    <row r="197" spans="2:54" x14ac:dyDescent="0.25">
      <c r="B197" s="5">
        <v>7.7</v>
      </c>
      <c r="C197" s="5">
        <v>91</v>
      </c>
      <c r="D197" s="5">
        <v>6.4</v>
      </c>
      <c r="E197" s="5">
        <v>6</v>
      </c>
      <c r="F197" s="5">
        <v>9.6999999999999993</v>
      </c>
      <c r="G197" s="5">
        <v>11.2</v>
      </c>
      <c r="H197" s="5">
        <v>1034.5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>
        <v>19.2</v>
      </c>
      <c r="O197">
        <v>1047.5</v>
      </c>
      <c r="P197" t="s">
        <v>252</v>
      </c>
      <c r="Q197"/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5"/>
      <c r="AD197" s="54">
        <v>0.13055555555555601</v>
      </c>
      <c r="AL197" s="364">
        <v>-1.3</v>
      </c>
      <c r="AM197" s="5">
        <v>94</v>
      </c>
      <c r="AN197" s="5">
        <v>-2.2000000000000002</v>
      </c>
      <c r="AO197" s="363">
        <v>-1.3</v>
      </c>
      <c r="AP197" s="5">
        <v>2.5</v>
      </c>
      <c r="AQ197" s="5">
        <v>4.7</v>
      </c>
      <c r="AR197" s="5">
        <v>1024.3</v>
      </c>
      <c r="AS197" s="5">
        <v>0</v>
      </c>
      <c r="AT197" s="5">
        <v>0</v>
      </c>
      <c r="AU197" s="5">
        <v>0</v>
      </c>
      <c r="AV197" s="5">
        <v>0</v>
      </c>
      <c r="AW197" s="5">
        <v>0</v>
      </c>
      <c r="AX197">
        <v>0.1</v>
      </c>
      <c r="AY197">
        <v>162.69999999999999</v>
      </c>
      <c r="AZ197">
        <v>-2.2999999999999998</v>
      </c>
      <c r="BA197">
        <v>-1.7</v>
      </c>
      <c r="BB197" s="55">
        <v>0.13055555555555601</v>
      </c>
    </row>
    <row r="198" spans="2:54" x14ac:dyDescent="0.25">
      <c r="B198" s="5">
        <v>7.7</v>
      </c>
      <c r="C198" s="5">
        <v>91</v>
      </c>
      <c r="D198" s="5">
        <v>6.4</v>
      </c>
      <c r="E198" s="5">
        <v>6.8</v>
      </c>
      <c r="F198" s="5">
        <v>6.1</v>
      </c>
      <c r="G198" s="5">
        <v>7.2</v>
      </c>
      <c r="H198" s="5">
        <v>1034.5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>
        <v>19.2</v>
      </c>
      <c r="O198">
        <v>1047.5</v>
      </c>
      <c r="P198" t="s">
        <v>252</v>
      </c>
      <c r="Q198"/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5"/>
      <c r="AD198" s="54">
        <v>0.13125000000000001</v>
      </c>
      <c r="AL198" s="364">
        <v>-1.3</v>
      </c>
      <c r="AM198" s="5">
        <v>94</v>
      </c>
      <c r="AN198" s="5">
        <v>-2.2000000000000002</v>
      </c>
      <c r="AO198" s="363">
        <v>-1.3</v>
      </c>
      <c r="AP198" s="5">
        <v>1.8</v>
      </c>
      <c r="AQ198" s="5">
        <v>2.9</v>
      </c>
      <c r="AR198" s="5">
        <v>1024.4000000000001</v>
      </c>
      <c r="AS198" s="5">
        <v>0</v>
      </c>
      <c r="AT198" s="5">
        <v>0</v>
      </c>
      <c r="AU198" s="5">
        <v>0</v>
      </c>
      <c r="AV198" s="5">
        <v>0</v>
      </c>
      <c r="AW198" s="5">
        <v>0</v>
      </c>
      <c r="AX198">
        <v>0.1</v>
      </c>
      <c r="AY198">
        <v>162.69999999999999</v>
      </c>
      <c r="AZ198">
        <v>-2.2999999999999998</v>
      </c>
      <c r="BA198">
        <v>-1.8</v>
      </c>
      <c r="BB198" s="55">
        <v>0.13125000000000001</v>
      </c>
    </row>
    <row r="199" spans="2:54" x14ac:dyDescent="0.25">
      <c r="B199" s="5">
        <v>7.7</v>
      </c>
      <c r="C199" s="5">
        <v>91</v>
      </c>
      <c r="D199" s="5">
        <v>6.4</v>
      </c>
      <c r="E199" s="5">
        <v>7.7</v>
      </c>
      <c r="F199" s="5">
        <v>3.2</v>
      </c>
      <c r="G199" s="5">
        <v>7.2</v>
      </c>
      <c r="H199" s="5">
        <v>1034.5999999999999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>
        <v>19.2</v>
      </c>
      <c r="O199">
        <v>1047.5</v>
      </c>
      <c r="P199" t="s">
        <v>252</v>
      </c>
      <c r="Q199"/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5"/>
      <c r="AD199" s="54">
        <v>0.131944444444444</v>
      </c>
      <c r="AL199" s="364">
        <v>-1.3</v>
      </c>
      <c r="AM199" s="5">
        <v>94</v>
      </c>
      <c r="AN199" s="5">
        <v>-2.2000000000000002</v>
      </c>
      <c r="AO199" s="363">
        <v>-1.3</v>
      </c>
      <c r="AP199" s="5">
        <v>3.2</v>
      </c>
      <c r="AQ199" s="5">
        <v>3.2</v>
      </c>
      <c r="AR199" s="5">
        <v>1024.2</v>
      </c>
      <c r="AS199" s="5">
        <v>0</v>
      </c>
      <c r="AT199" s="5">
        <v>0</v>
      </c>
      <c r="AU199" s="5">
        <v>0</v>
      </c>
      <c r="AV199" s="5">
        <v>0</v>
      </c>
      <c r="AW199" s="5">
        <v>0</v>
      </c>
      <c r="AX199">
        <v>0.1</v>
      </c>
      <c r="AY199">
        <v>162.69999999999999</v>
      </c>
      <c r="AZ199">
        <v>-2.4</v>
      </c>
      <c r="BA199">
        <v>-1.8</v>
      </c>
      <c r="BB199" s="55">
        <v>0.131944444444444</v>
      </c>
    </row>
    <row r="200" spans="2:54" x14ac:dyDescent="0.25">
      <c r="B200" s="5">
        <v>7.7</v>
      </c>
      <c r="C200" s="5">
        <v>91</v>
      </c>
      <c r="D200" s="5">
        <v>6.4</v>
      </c>
      <c r="E200" s="5">
        <v>7.7</v>
      </c>
      <c r="F200" s="5">
        <v>4.7</v>
      </c>
      <c r="G200" s="5">
        <v>7.2</v>
      </c>
      <c r="H200" s="5">
        <v>1034.4000000000001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>
        <v>19.2</v>
      </c>
      <c r="O200">
        <v>1047.5</v>
      </c>
      <c r="P200" t="s">
        <v>252</v>
      </c>
      <c r="Q200"/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5"/>
      <c r="AD200" s="54">
        <v>0.132638888888889</v>
      </c>
      <c r="AL200" s="364">
        <v>-1.4</v>
      </c>
      <c r="AM200" s="5">
        <v>94</v>
      </c>
      <c r="AN200" s="5">
        <v>-2.2999999999999998</v>
      </c>
      <c r="AO200" s="363">
        <v>-1.4</v>
      </c>
      <c r="AP200" s="5">
        <v>0</v>
      </c>
      <c r="AQ200" s="5">
        <v>1.8</v>
      </c>
      <c r="AR200" s="5">
        <v>1024.4000000000001</v>
      </c>
      <c r="AS200" s="5">
        <v>0</v>
      </c>
      <c r="AT200" s="5">
        <v>0</v>
      </c>
      <c r="AU200" s="5">
        <v>0</v>
      </c>
      <c r="AV200" s="5">
        <v>0</v>
      </c>
      <c r="AW200" s="5">
        <v>0</v>
      </c>
      <c r="AX200">
        <v>0.1</v>
      </c>
      <c r="AY200">
        <v>162.69999999999999</v>
      </c>
      <c r="AZ200">
        <v>-2.4</v>
      </c>
      <c r="BA200">
        <v>-1.8</v>
      </c>
      <c r="BB200" s="55">
        <v>0.132638888888889</v>
      </c>
    </row>
    <row r="201" spans="2:54" x14ac:dyDescent="0.25">
      <c r="B201" s="5">
        <v>7.7</v>
      </c>
      <c r="C201" s="5">
        <v>91</v>
      </c>
      <c r="D201" s="5">
        <v>6.4</v>
      </c>
      <c r="E201" s="5">
        <v>6.7</v>
      </c>
      <c r="F201" s="5">
        <v>6.5</v>
      </c>
      <c r="G201" s="5">
        <v>9.4</v>
      </c>
      <c r="H201" s="5">
        <v>1034.4000000000001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>
        <v>19.2</v>
      </c>
      <c r="O201">
        <v>1047.5</v>
      </c>
      <c r="P201" t="s">
        <v>252</v>
      </c>
      <c r="Q201"/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5"/>
      <c r="AD201" s="54">
        <v>0.133333333333333</v>
      </c>
      <c r="AL201" s="364">
        <v>-1.4</v>
      </c>
      <c r="AM201" s="5">
        <v>94</v>
      </c>
      <c r="AN201" s="5">
        <v>-2.2999999999999998</v>
      </c>
      <c r="AO201" s="363">
        <v>-1.4</v>
      </c>
      <c r="AP201" s="5">
        <v>2.5</v>
      </c>
      <c r="AQ201" s="5">
        <v>3.2</v>
      </c>
      <c r="AR201" s="5">
        <v>1024.3</v>
      </c>
      <c r="AS201" s="5">
        <v>0</v>
      </c>
      <c r="AT201" s="5">
        <v>0</v>
      </c>
      <c r="AU201" s="5">
        <v>0</v>
      </c>
      <c r="AV201" s="5">
        <v>0</v>
      </c>
      <c r="AW201" s="5">
        <v>0</v>
      </c>
      <c r="AX201">
        <v>0.1</v>
      </c>
      <c r="AY201">
        <v>162.69999999999999</v>
      </c>
      <c r="AZ201">
        <v>-2.4</v>
      </c>
      <c r="BA201">
        <v>-1.8</v>
      </c>
      <c r="BB201" s="55">
        <v>0.133333333333333</v>
      </c>
    </row>
    <row r="202" spans="2:54" x14ac:dyDescent="0.25">
      <c r="B202" s="5">
        <v>7.7</v>
      </c>
      <c r="C202" s="5">
        <v>91</v>
      </c>
      <c r="D202" s="5">
        <v>6.4</v>
      </c>
      <c r="E202" s="5">
        <v>6.7</v>
      </c>
      <c r="F202" s="5">
        <v>6.5</v>
      </c>
      <c r="G202" s="5">
        <v>7.2</v>
      </c>
      <c r="H202" s="5">
        <v>1034.2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>
        <v>19.2</v>
      </c>
      <c r="O202">
        <v>1047.5</v>
      </c>
      <c r="P202" t="s">
        <v>252</v>
      </c>
      <c r="Q202"/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5"/>
      <c r="AD202" s="54">
        <v>0.134027777777778</v>
      </c>
      <c r="AL202" s="364">
        <v>-1.4</v>
      </c>
      <c r="AM202" s="5">
        <v>94</v>
      </c>
      <c r="AN202" s="5">
        <v>-2.2999999999999998</v>
      </c>
      <c r="AO202" s="363">
        <v>-1.4</v>
      </c>
      <c r="AP202" s="5">
        <v>0</v>
      </c>
      <c r="AQ202" s="5">
        <v>1.8</v>
      </c>
      <c r="AR202" s="5">
        <v>1024.2</v>
      </c>
      <c r="AS202" s="5">
        <v>0</v>
      </c>
      <c r="AT202" s="5">
        <v>0</v>
      </c>
      <c r="AU202" s="5">
        <v>0</v>
      </c>
      <c r="AV202" s="5">
        <v>0</v>
      </c>
      <c r="AW202" s="5">
        <v>0</v>
      </c>
      <c r="AX202">
        <v>0.1</v>
      </c>
      <c r="AY202">
        <v>162.69999999999999</v>
      </c>
      <c r="AZ202">
        <v>-2.4</v>
      </c>
      <c r="BA202">
        <v>-1.8</v>
      </c>
      <c r="BB202" s="55">
        <v>0.134027777777778</v>
      </c>
    </row>
    <row r="203" spans="2:54" x14ac:dyDescent="0.25">
      <c r="B203" s="5">
        <v>7.7</v>
      </c>
      <c r="C203" s="5">
        <v>91</v>
      </c>
      <c r="D203" s="5">
        <v>6.4</v>
      </c>
      <c r="E203" s="5">
        <v>6</v>
      </c>
      <c r="F203" s="5">
        <v>9.6999999999999993</v>
      </c>
      <c r="G203" s="5">
        <v>14.8</v>
      </c>
      <c r="H203" s="5">
        <v>1034.4000000000001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>
        <v>19.2</v>
      </c>
      <c r="O203">
        <v>1047.5</v>
      </c>
      <c r="P203" t="s">
        <v>252</v>
      </c>
      <c r="Q203"/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5"/>
      <c r="AD203" s="54">
        <v>0.13472222222222199</v>
      </c>
      <c r="AL203" s="364">
        <v>-1.4</v>
      </c>
      <c r="AM203" s="5">
        <v>94</v>
      </c>
      <c r="AN203" s="5">
        <v>-2.2999999999999998</v>
      </c>
      <c r="AO203" s="363">
        <v>-1.4</v>
      </c>
      <c r="AP203" s="5">
        <v>0</v>
      </c>
      <c r="AQ203" s="5">
        <v>0</v>
      </c>
      <c r="AR203" s="5">
        <v>1024.4000000000001</v>
      </c>
      <c r="AS203" s="5">
        <v>0</v>
      </c>
      <c r="AT203" s="5">
        <v>0</v>
      </c>
      <c r="AU203" s="5">
        <v>0</v>
      </c>
      <c r="AV203" s="5">
        <v>0</v>
      </c>
      <c r="AW203" s="5">
        <v>0</v>
      </c>
      <c r="AX203">
        <v>0.1</v>
      </c>
      <c r="AY203">
        <v>162.69999999999999</v>
      </c>
      <c r="AZ203">
        <v>-2.4</v>
      </c>
      <c r="BA203">
        <v>-1.8</v>
      </c>
      <c r="BB203" s="55">
        <v>0.13472222222222199</v>
      </c>
    </row>
    <row r="204" spans="2:54" x14ac:dyDescent="0.25">
      <c r="B204" s="5">
        <v>7.7</v>
      </c>
      <c r="C204" s="5">
        <v>91</v>
      </c>
      <c r="D204" s="5">
        <v>6.4</v>
      </c>
      <c r="E204" s="5">
        <v>6.5</v>
      </c>
      <c r="F204" s="5">
        <v>7.2</v>
      </c>
      <c r="G204" s="5">
        <v>9.4</v>
      </c>
      <c r="H204" s="5">
        <v>1034.3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>
        <v>19.2</v>
      </c>
      <c r="O204">
        <v>1047.5</v>
      </c>
      <c r="P204" t="s">
        <v>252</v>
      </c>
      <c r="Q204"/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5"/>
      <c r="AD204" s="54">
        <v>0.13541666666666699</v>
      </c>
      <c r="AL204" s="364">
        <v>-1.4</v>
      </c>
      <c r="AM204" s="5">
        <v>94</v>
      </c>
      <c r="AN204" s="5">
        <v>-2.2999999999999998</v>
      </c>
      <c r="AO204" s="363">
        <v>-1.4</v>
      </c>
      <c r="AP204" s="5">
        <v>4</v>
      </c>
      <c r="AQ204" s="5">
        <v>4</v>
      </c>
      <c r="AR204" s="5">
        <v>1024.4000000000001</v>
      </c>
      <c r="AS204" s="5">
        <v>0</v>
      </c>
      <c r="AT204" s="5">
        <v>0</v>
      </c>
      <c r="AU204" s="5">
        <v>0</v>
      </c>
      <c r="AV204" s="5">
        <v>0</v>
      </c>
      <c r="AW204" s="5">
        <v>0</v>
      </c>
      <c r="AX204">
        <v>0.1</v>
      </c>
      <c r="AY204">
        <v>162.69999999999999</v>
      </c>
      <c r="AZ204">
        <v>-2.4</v>
      </c>
      <c r="BA204">
        <v>-1.8</v>
      </c>
      <c r="BB204" s="55">
        <v>0.13541666666666699</v>
      </c>
    </row>
    <row r="205" spans="2:54" x14ac:dyDescent="0.25">
      <c r="B205" s="5">
        <v>7.7</v>
      </c>
      <c r="C205" s="5">
        <v>91</v>
      </c>
      <c r="D205" s="5">
        <v>6.4</v>
      </c>
      <c r="E205" s="5">
        <v>6.8</v>
      </c>
      <c r="F205" s="5">
        <v>6.1</v>
      </c>
      <c r="G205" s="5">
        <v>7.2</v>
      </c>
      <c r="H205" s="5">
        <v>1034.3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>
        <v>19.2</v>
      </c>
      <c r="O205">
        <v>1047.5</v>
      </c>
      <c r="P205" t="s">
        <v>252</v>
      </c>
      <c r="Q205"/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5"/>
      <c r="AD205" s="54">
        <v>0.13611111111111099</v>
      </c>
      <c r="AL205" s="364">
        <v>-1.4</v>
      </c>
      <c r="AM205" s="5">
        <v>94</v>
      </c>
      <c r="AN205" s="5">
        <v>-2.2999999999999998</v>
      </c>
      <c r="AO205" s="363">
        <v>-1.4</v>
      </c>
      <c r="AP205" s="5">
        <v>4</v>
      </c>
      <c r="AQ205" s="5">
        <v>4</v>
      </c>
      <c r="AR205" s="5">
        <v>1024.5</v>
      </c>
      <c r="AS205" s="5">
        <v>0</v>
      </c>
      <c r="AT205" s="5">
        <v>0</v>
      </c>
      <c r="AU205" s="5">
        <v>0</v>
      </c>
      <c r="AV205" s="5">
        <v>0</v>
      </c>
      <c r="AW205" s="5">
        <v>0</v>
      </c>
      <c r="AX205">
        <v>0.1</v>
      </c>
      <c r="AY205">
        <v>162.69999999999999</v>
      </c>
      <c r="AZ205">
        <v>-2.5</v>
      </c>
      <c r="BA205">
        <v>-1.8</v>
      </c>
      <c r="BB205" s="55">
        <v>0.13611111111111099</v>
      </c>
    </row>
    <row r="206" spans="2:54" x14ac:dyDescent="0.25">
      <c r="B206" s="5">
        <v>7.7</v>
      </c>
      <c r="C206" s="5">
        <v>91</v>
      </c>
      <c r="D206" s="5">
        <v>6.4</v>
      </c>
      <c r="E206" s="5">
        <v>6.8</v>
      </c>
      <c r="F206" s="5">
        <v>6.1</v>
      </c>
      <c r="G206" s="5">
        <v>9.4</v>
      </c>
      <c r="H206" s="5">
        <v>1034.2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>
        <v>19.2</v>
      </c>
      <c r="O206">
        <v>1047.5</v>
      </c>
      <c r="P206" t="s">
        <v>252</v>
      </c>
      <c r="Q206"/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5"/>
      <c r="AD206" s="54">
        <v>0.13680555555555601</v>
      </c>
      <c r="AL206" s="364">
        <v>-1.4</v>
      </c>
      <c r="AM206" s="5">
        <v>94</v>
      </c>
      <c r="AN206" s="5">
        <v>-2.2999999999999998</v>
      </c>
      <c r="AO206" s="363">
        <v>-1.4</v>
      </c>
      <c r="AP206" s="5">
        <v>4.3</v>
      </c>
      <c r="AQ206" s="5">
        <v>5.4</v>
      </c>
      <c r="AR206" s="5">
        <v>1024.4000000000001</v>
      </c>
      <c r="AS206" s="5">
        <v>0</v>
      </c>
      <c r="AT206" s="5">
        <v>0</v>
      </c>
      <c r="AU206" s="5">
        <v>0</v>
      </c>
      <c r="AV206" s="5">
        <v>0</v>
      </c>
      <c r="AW206" s="5">
        <v>0</v>
      </c>
      <c r="AX206">
        <v>0.1</v>
      </c>
      <c r="AY206">
        <v>162.69999999999999</v>
      </c>
      <c r="AZ206">
        <v>-2.5</v>
      </c>
      <c r="BA206">
        <v>-1.9</v>
      </c>
      <c r="BB206" s="55">
        <v>0.13680555555555601</v>
      </c>
    </row>
    <row r="207" spans="2:54" x14ac:dyDescent="0.25">
      <c r="B207" s="5">
        <v>7.7</v>
      </c>
      <c r="C207" s="5">
        <v>91</v>
      </c>
      <c r="D207" s="5">
        <v>6.4</v>
      </c>
      <c r="E207" s="5">
        <v>6.4</v>
      </c>
      <c r="F207" s="5">
        <v>7.6</v>
      </c>
      <c r="G207" s="5">
        <v>9.4</v>
      </c>
      <c r="H207" s="5">
        <v>1034.3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>
        <v>19.2</v>
      </c>
      <c r="O207">
        <v>1047.5</v>
      </c>
      <c r="P207" t="s">
        <v>252</v>
      </c>
      <c r="Q207"/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5"/>
      <c r="AD207" s="54">
        <v>0.13750000000000001</v>
      </c>
      <c r="AL207" s="364">
        <v>-1.4</v>
      </c>
      <c r="AM207" s="5">
        <v>94</v>
      </c>
      <c r="AN207" s="5">
        <v>-2.2999999999999998</v>
      </c>
      <c r="AO207" s="363">
        <v>-1.4</v>
      </c>
      <c r="AP207" s="5">
        <v>4</v>
      </c>
      <c r="AQ207" s="5">
        <v>4.7</v>
      </c>
      <c r="AR207" s="5">
        <v>1024.5999999999999</v>
      </c>
      <c r="AS207" s="5">
        <v>0</v>
      </c>
      <c r="AT207" s="5">
        <v>0</v>
      </c>
      <c r="AU207" s="5">
        <v>0</v>
      </c>
      <c r="AV207" s="5">
        <v>0</v>
      </c>
      <c r="AW207" s="5">
        <v>0</v>
      </c>
      <c r="AX207">
        <v>0.1</v>
      </c>
      <c r="AY207">
        <v>162.69999999999999</v>
      </c>
      <c r="AZ207">
        <v>-2.5</v>
      </c>
      <c r="BA207">
        <v>-1.9</v>
      </c>
      <c r="BB207" s="55">
        <v>0.13750000000000001</v>
      </c>
    </row>
    <row r="208" spans="2:54" x14ac:dyDescent="0.25">
      <c r="B208" s="5">
        <v>7.7</v>
      </c>
      <c r="C208" s="5">
        <v>91</v>
      </c>
      <c r="D208" s="5">
        <v>6.4</v>
      </c>
      <c r="E208" s="5">
        <v>6.1</v>
      </c>
      <c r="F208" s="5">
        <v>9</v>
      </c>
      <c r="G208" s="5">
        <v>16.600000000000001</v>
      </c>
      <c r="H208" s="5">
        <v>1034.3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>
        <v>19.2</v>
      </c>
      <c r="O208">
        <v>1047.5</v>
      </c>
      <c r="P208" t="s">
        <v>252</v>
      </c>
      <c r="Q208"/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5"/>
      <c r="AD208" s="54">
        <v>0.13819444444444401</v>
      </c>
      <c r="AL208" s="364">
        <v>-1.4</v>
      </c>
      <c r="AM208" s="5">
        <v>94</v>
      </c>
      <c r="AN208" s="5">
        <v>-2.2999999999999998</v>
      </c>
      <c r="AO208" s="363">
        <v>-1.4</v>
      </c>
      <c r="AP208" s="5">
        <v>4</v>
      </c>
      <c r="AQ208" s="5">
        <v>5</v>
      </c>
      <c r="AR208" s="5">
        <v>1024.3</v>
      </c>
      <c r="AS208" s="5">
        <v>0</v>
      </c>
      <c r="AT208" s="5">
        <v>0</v>
      </c>
      <c r="AU208" s="5">
        <v>0</v>
      </c>
      <c r="AV208" s="5">
        <v>0</v>
      </c>
      <c r="AW208" s="5">
        <v>0</v>
      </c>
      <c r="AX208">
        <v>0.1</v>
      </c>
      <c r="AY208">
        <v>162.69999999999999</v>
      </c>
      <c r="AZ208">
        <v>-2.5</v>
      </c>
      <c r="BA208">
        <v>-1.9</v>
      </c>
      <c r="BB208" s="55">
        <v>0.13819444444444401</v>
      </c>
    </row>
    <row r="209" spans="2:54" x14ac:dyDescent="0.25">
      <c r="B209" s="5">
        <v>7.7</v>
      </c>
      <c r="C209" s="5">
        <v>91</v>
      </c>
      <c r="D209" s="5">
        <v>6.4</v>
      </c>
      <c r="E209" s="5">
        <v>7.7</v>
      </c>
      <c r="F209" s="5">
        <v>4.3</v>
      </c>
      <c r="G209" s="5">
        <v>7.2</v>
      </c>
      <c r="H209" s="5">
        <v>1034.0999999999999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>
        <v>19.2</v>
      </c>
      <c r="O209">
        <v>1047.5</v>
      </c>
      <c r="P209" t="s">
        <v>252</v>
      </c>
      <c r="Q209"/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5"/>
      <c r="AD209" s="54">
        <v>0.13888888888888901</v>
      </c>
      <c r="AL209" s="364">
        <v>-1.4</v>
      </c>
      <c r="AM209" s="5">
        <v>94</v>
      </c>
      <c r="AN209" s="5">
        <v>-2.2999999999999998</v>
      </c>
      <c r="AO209" s="363">
        <v>-1.4</v>
      </c>
      <c r="AP209" s="5">
        <v>3.6</v>
      </c>
      <c r="AQ209" s="5">
        <v>4.3</v>
      </c>
      <c r="AR209" s="5">
        <v>1024.4000000000001</v>
      </c>
      <c r="AS209" s="5">
        <v>0</v>
      </c>
      <c r="AT209" s="5">
        <v>0</v>
      </c>
      <c r="AU209" s="5">
        <v>0</v>
      </c>
      <c r="AV209" s="5">
        <v>0</v>
      </c>
      <c r="AW209" s="5">
        <v>0</v>
      </c>
      <c r="AX209">
        <v>0.1</v>
      </c>
      <c r="AY209">
        <v>162.69999999999999</v>
      </c>
      <c r="AZ209">
        <v>-2.5</v>
      </c>
      <c r="BA209">
        <v>-1.9</v>
      </c>
      <c r="BB209" s="55">
        <v>0.13888888888888901</v>
      </c>
    </row>
    <row r="210" spans="2:54" x14ac:dyDescent="0.25">
      <c r="B210" s="5">
        <v>7.7</v>
      </c>
      <c r="C210" s="5">
        <v>90</v>
      </c>
      <c r="D210" s="5">
        <v>6.2</v>
      </c>
      <c r="E210" s="5">
        <v>6.3</v>
      </c>
      <c r="F210" s="5">
        <v>7.9</v>
      </c>
      <c r="G210" s="5">
        <v>11.2</v>
      </c>
      <c r="H210" s="5">
        <v>1034.2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>
        <v>19.2</v>
      </c>
      <c r="O210">
        <v>1047.5</v>
      </c>
      <c r="P210" t="s">
        <v>252</v>
      </c>
      <c r="Q210"/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5"/>
      <c r="AD210" s="54">
        <v>0.139583333333333</v>
      </c>
      <c r="AL210" s="364">
        <v>-1.4</v>
      </c>
      <c r="AM210" s="5">
        <v>94</v>
      </c>
      <c r="AN210" s="5">
        <v>-2.2999999999999998</v>
      </c>
      <c r="AO210" s="363">
        <v>-1.4</v>
      </c>
      <c r="AP210" s="5">
        <v>4</v>
      </c>
      <c r="AQ210" s="5">
        <v>5.8</v>
      </c>
      <c r="AR210" s="5">
        <v>1024.7</v>
      </c>
      <c r="AS210" s="5">
        <v>0</v>
      </c>
      <c r="AT210" s="5">
        <v>0</v>
      </c>
      <c r="AU210" s="5">
        <v>0</v>
      </c>
      <c r="AV210" s="5">
        <v>0</v>
      </c>
      <c r="AW210" s="5">
        <v>0</v>
      </c>
      <c r="AX210">
        <v>0.1</v>
      </c>
      <c r="AY210">
        <v>162.69999999999999</v>
      </c>
      <c r="AZ210">
        <v>-2.5</v>
      </c>
      <c r="BA210">
        <v>-1.9</v>
      </c>
      <c r="BB210" s="55">
        <v>0.139583333333333</v>
      </c>
    </row>
    <row r="211" spans="2:54" x14ac:dyDescent="0.25">
      <c r="B211" s="5">
        <v>7.7</v>
      </c>
      <c r="C211" s="5">
        <v>90</v>
      </c>
      <c r="D211" s="5">
        <v>6.2</v>
      </c>
      <c r="E211" s="5">
        <v>5.9</v>
      </c>
      <c r="F211" s="5">
        <v>10.1</v>
      </c>
      <c r="G211" s="5">
        <v>14.8</v>
      </c>
      <c r="H211" s="5">
        <v>1034.3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>
        <v>19.2</v>
      </c>
      <c r="O211">
        <v>1047.5</v>
      </c>
      <c r="P211" t="s">
        <v>252</v>
      </c>
      <c r="Q211"/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5"/>
      <c r="AD211" s="54">
        <v>0.140277777777778</v>
      </c>
      <c r="AL211" s="364">
        <v>-1.4</v>
      </c>
      <c r="AM211" s="5">
        <v>94</v>
      </c>
      <c r="AN211" s="5">
        <v>-2.2999999999999998</v>
      </c>
      <c r="AO211" s="363">
        <v>-1.4</v>
      </c>
      <c r="AP211" s="5">
        <v>2.5</v>
      </c>
      <c r="AQ211" s="5">
        <v>4</v>
      </c>
      <c r="AR211" s="5">
        <v>1024.4000000000001</v>
      </c>
      <c r="AS211" s="5">
        <v>0</v>
      </c>
      <c r="AT211" s="5">
        <v>0</v>
      </c>
      <c r="AU211" s="5">
        <v>0</v>
      </c>
      <c r="AV211" s="5">
        <v>0</v>
      </c>
      <c r="AW211" s="5">
        <v>0</v>
      </c>
      <c r="AX211">
        <v>0.1</v>
      </c>
      <c r="AY211">
        <v>162.69999999999999</v>
      </c>
      <c r="AZ211">
        <v>-2.4</v>
      </c>
      <c r="BA211">
        <v>-1.9</v>
      </c>
      <c r="BB211" s="55">
        <v>0.140277777777778</v>
      </c>
    </row>
    <row r="212" spans="2:54" x14ac:dyDescent="0.25">
      <c r="B212" s="5">
        <v>7.7</v>
      </c>
      <c r="C212" s="5">
        <v>90</v>
      </c>
      <c r="D212" s="5">
        <v>6.2</v>
      </c>
      <c r="E212" s="5">
        <v>6.2</v>
      </c>
      <c r="F212" s="5">
        <v>8.6</v>
      </c>
      <c r="G212" s="5">
        <v>11.2</v>
      </c>
      <c r="H212" s="5">
        <v>1034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>
        <v>19.2</v>
      </c>
      <c r="O212">
        <v>1047.5</v>
      </c>
      <c r="P212" t="s">
        <v>252</v>
      </c>
      <c r="Q212"/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5"/>
      <c r="AD212" s="54">
        <v>0.140972222222222</v>
      </c>
      <c r="AL212" s="364">
        <v>-1.5</v>
      </c>
      <c r="AM212" s="5">
        <v>94</v>
      </c>
      <c r="AN212" s="5">
        <v>-2.4</v>
      </c>
      <c r="AO212" s="363">
        <v>-3.3</v>
      </c>
      <c r="AP212" s="5">
        <v>5</v>
      </c>
      <c r="AQ212" s="5">
        <v>5.8</v>
      </c>
      <c r="AR212" s="5">
        <v>1024.5</v>
      </c>
      <c r="AS212" s="5">
        <v>0</v>
      </c>
      <c r="AT212" s="5">
        <v>0</v>
      </c>
      <c r="AU212" s="5">
        <v>0</v>
      </c>
      <c r="AV212" s="5">
        <v>0</v>
      </c>
      <c r="AW212" s="5">
        <v>0</v>
      </c>
      <c r="AX212">
        <v>0.1</v>
      </c>
      <c r="AY212">
        <v>162.69999999999999</v>
      </c>
      <c r="AZ212">
        <v>-2.4</v>
      </c>
      <c r="BA212">
        <v>-1.9</v>
      </c>
      <c r="BB212" s="55">
        <v>0.140972222222222</v>
      </c>
    </row>
    <row r="213" spans="2:54" x14ac:dyDescent="0.25">
      <c r="B213" s="5">
        <v>7.7</v>
      </c>
      <c r="C213" s="5">
        <v>90</v>
      </c>
      <c r="D213" s="5">
        <v>6.2</v>
      </c>
      <c r="E213" s="5">
        <v>6.5</v>
      </c>
      <c r="F213" s="5">
        <v>7.2</v>
      </c>
      <c r="G213" s="5">
        <v>9.4</v>
      </c>
      <c r="H213" s="5">
        <v>1034.2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>
        <v>19.2</v>
      </c>
      <c r="O213">
        <v>1047.5</v>
      </c>
      <c r="P213" t="s">
        <v>252</v>
      </c>
      <c r="Q213"/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5"/>
      <c r="AD213" s="54">
        <v>0.141666666666667</v>
      </c>
      <c r="AL213" s="364">
        <v>-1.5</v>
      </c>
      <c r="AM213" s="5">
        <v>94</v>
      </c>
      <c r="AN213" s="5">
        <v>-2.4</v>
      </c>
      <c r="AO213" s="363">
        <v>-1.5</v>
      </c>
      <c r="AP213" s="5">
        <v>0</v>
      </c>
      <c r="AQ213" s="5">
        <v>3.6</v>
      </c>
      <c r="AR213" s="5">
        <v>1024.5999999999999</v>
      </c>
      <c r="AS213" s="5">
        <v>0</v>
      </c>
      <c r="AT213" s="5">
        <v>0</v>
      </c>
      <c r="AU213" s="5">
        <v>0</v>
      </c>
      <c r="AV213" s="5">
        <v>0</v>
      </c>
      <c r="AW213" s="5">
        <v>0</v>
      </c>
      <c r="AX213">
        <v>0.1</v>
      </c>
      <c r="AY213">
        <v>162.69999999999999</v>
      </c>
      <c r="AZ213">
        <v>-2.4</v>
      </c>
      <c r="BA213">
        <v>-1.9</v>
      </c>
      <c r="BB213" s="55">
        <v>0.141666666666667</v>
      </c>
    </row>
    <row r="214" spans="2:54" x14ac:dyDescent="0.25">
      <c r="B214" s="5">
        <v>7.7</v>
      </c>
      <c r="C214" s="5">
        <v>90</v>
      </c>
      <c r="D214" s="5">
        <v>6.2</v>
      </c>
      <c r="E214" s="5">
        <v>6.9</v>
      </c>
      <c r="F214" s="5">
        <v>5.8</v>
      </c>
      <c r="G214" s="5">
        <v>7.2</v>
      </c>
      <c r="H214" s="5">
        <v>1034.0999999999999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>
        <v>19.2</v>
      </c>
      <c r="O214">
        <v>1047.5</v>
      </c>
      <c r="P214" t="s">
        <v>252</v>
      </c>
      <c r="Q214"/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5"/>
      <c r="AD214" s="54">
        <v>0.14236111111111099</v>
      </c>
      <c r="AL214" s="364">
        <v>-1.5</v>
      </c>
      <c r="AM214" s="5">
        <v>94</v>
      </c>
      <c r="AN214" s="5">
        <v>-2.4</v>
      </c>
      <c r="AO214" s="363">
        <v>-1.5</v>
      </c>
      <c r="AP214" s="5">
        <v>3.6</v>
      </c>
      <c r="AQ214" s="5">
        <v>5.4</v>
      </c>
      <c r="AR214" s="5">
        <v>1024.4000000000001</v>
      </c>
      <c r="AS214" s="5">
        <v>0</v>
      </c>
      <c r="AT214" s="5">
        <v>0</v>
      </c>
      <c r="AU214" s="5">
        <v>0</v>
      </c>
      <c r="AV214" s="5">
        <v>0</v>
      </c>
      <c r="AW214" s="5">
        <v>0</v>
      </c>
      <c r="AX214">
        <v>0.1</v>
      </c>
      <c r="AY214">
        <v>162.69999999999999</v>
      </c>
      <c r="AZ214">
        <v>-2.4</v>
      </c>
      <c r="BA214">
        <v>-1.9</v>
      </c>
      <c r="BB214" s="55">
        <v>0.14236111111111099</v>
      </c>
    </row>
    <row r="215" spans="2:54" x14ac:dyDescent="0.25">
      <c r="B215" s="5">
        <v>7.7</v>
      </c>
      <c r="C215" s="5">
        <v>90</v>
      </c>
      <c r="D215" s="5">
        <v>6.2</v>
      </c>
      <c r="E215" s="5">
        <v>6</v>
      </c>
      <c r="F215" s="5">
        <v>9.4</v>
      </c>
      <c r="G215" s="5">
        <v>11.2</v>
      </c>
      <c r="H215" s="5">
        <v>1034.2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>
        <v>19.2</v>
      </c>
      <c r="O215">
        <v>1047.5</v>
      </c>
      <c r="P215" t="s">
        <v>252</v>
      </c>
      <c r="Q215"/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5"/>
      <c r="AD215" s="54">
        <v>0.14305555555555599</v>
      </c>
      <c r="AL215" s="364">
        <v>-1.4</v>
      </c>
      <c r="AM215" s="5">
        <v>94</v>
      </c>
      <c r="AN215" s="5">
        <v>-2.2999999999999998</v>
      </c>
      <c r="AO215" s="363">
        <v>-1.4</v>
      </c>
      <c r="AP215" s="5">
        <v>2.9</v>
      </c>
      <c r="AQ215" s="5">
        <v>5.4</v>
      </c>
      <c r="AR215" s="5">
        <v>1024.4000000000001</v>
      </c>
      <c r="AS215" s="5">
        <v>0</v>
      </c>
      <c r="AT215" s="5">
        <v>0</v>
      </c>
      <c r="AU215" s="5">
        <v>0</v>
      </c>
      <c r="AV215" s="5">
        <v>0</v>
      </c>
      <c r="AW215" s="5">
        <v>0</v>
      </c>
      <c r="AX215">
        <v>0.1</v>
      </c>
      <c r="AY215">
        <v>162.69999999999999</v>
      </c>
      <c r="AZ215">
        <v>-2.4</v>
      </c>
      <c r="BA215">
        <v>-1.9</v>
      </c>
      <c r="BB215" s="55">
        <v>0.14305555555555599</v>
      </c>
    </row>
    <row r="216" spans="2:54" x14ac:dyDescent="0.25">
      <c r="B216" s="5">
        <v>7.7</v>
      </c>
      <c r="C216" s="5">
        <v>90</v>
      </c>
      <c r="D216" s="5">
        <v>6.2</v>
      </c>
      <c r="E216" s="5">
        <v>7.7</v>
      </c>
      <c r="F216" s="5">
        <v>2.9</v>
      </c>
      <c r="G216" s="5">
        <v>5.4</v>
      </c>
      <c r="H216" s="5">
        <v>1034.0999999999999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>
        <v>19.2</v>
      </c>
      <c r="O216">
        <v>1047.5</v>
      </c>
      <c r="P216" t="s">
        <v>252</v>
      </c>
      <c r="Q216"/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5"/>
      <c r="AD216" s="54">
        <v>0.14374999999999999</v>
      </c>
      <c r="AL216" s="364">
        <v>-1.5</v>
      </c>
      <c r="AM216" s="5">
        <v>94</v>
      </c>
      <c r="AN216" s="5">
        <v>-2.4</v>
      </c>
      <c r="AO216" s="363">
        <v>-4</v>
      </c>
      <c r="AP216" s="5">
        <v>6.5</v>
      </c>
      <c r="AQ216" s="5">
        <v>6.5</v>
      </c>
      <c r="AR216" s="5">
        <v>1024.4000000000001</v>
      </c>
      <c r="AS216" s="5">
        <v>0</v>
      </c>
      <c r="AT216" s="5">
        <v>0</v>
      </c>
      <c r="AU216" s="5">
        <v>0</v>
      </c>
      <c r="AV216" s="5">
        <v>0</v>
      </c>
      <c r="AW216" s="5">
        <v>0</v>
      </c>
      <c r="AX216">
        <v>0.1</v>
      </c>
      <c r="AY216">
        <v>162.69999999999999</v>
      </c>
      <c r="AZ216">
        <v>-2.4</v>
      </c>
      <c r="BA216">
        <v>-1.8</v>
      </c>
      <c r="BB216" s="55">
        <v>0.14374999999999999</v>
      </c>
    </row>
    <row r="217" spans="2:54" x14ac:dyDescent="0.25">
      <c r="B217" s="5">
        <v>7.7</v>
      </c>
      <c r="C217" s="5">
        <v>90</v>
      </c>
      <c r="D217" s="5">
        <v>6.2</v>
      </c>
      <c r="E217" s="5">
        <v>6.7</v>
      </c>
      <c r="F217" s="5">
        <v>6.5</v>
      </c>
      <c r="G217" s="5">
        <v>11.2</v>
      </c>
      <c r="H217" s="5">
        <v>1034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>
        <v>19.2</v>
      </c>
      <c r="O217">
        <v>1047.5</v>
      </c>
      <c r="P217" t="s">
        <v>252</v>
      </c>
      <c r="Q217"/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5"/>
      <c r="AD217" s="54">
        <v>0.14444444444444399</v>
      </c>
      <c r="AL217" s="364">
        <v>-1.5</v>
      </c>
      <c r="AM217" s="5">
        <v>94</v>
      </c>
      <c r="AN217" s="5">
        <v>-2.4</v>
      </c>
      <c r="AO217" s="363">
        <v>-4.0999999999999996</v>
      </c>
      <c r="AP217" s="5">
        <v>6.8</v>
      </c>
      <c r="AQ217" s="5">
        <v>6.8</v>
      </c>
      <c r="AR217" s="5">
        <v>1024.5</v>
      </c>
      <c r="AS217" s="5">
        <v>0</v>
      </c>
      <c r="AT217" s="5">
        <v>0</v>
      </c>
      <c r="AU217" s="5">
        <v>0</v>
      </c>
      <c r="AV217" s="5">
        <v>0</v>
      </c>
      <c r="AW217" s="5">
        <v>0</v>
      </c>
      <c r="AX217">
        <v>0.1</v>
      </c>
      <c r="AY217">
        <v>162.69999999999999</v>
      </c>
      <c r="AZ217">
        <v>-2.4</v>
      </c>
      <c r="BA217">
        <v>-1.9</v>
      </c>
      <c r="BB217" s="55">
        <v>0.14444444444444399</v>
      </c>
    </row>
    <row r="218" spans="2:54" x14ac:dyDescent="0.25">
      <c r="B218" s="5">
        <v>7.7</v>
      </c>
      <c r="C218" s="5">
        <v>90</v>
      </c>
      <c r="D218" s="5">
        <v>6.2</v>
      </c>
      <c r="E218" s="5">
        <v>6.9</v>
      </c>
      <c r="F218" s="5">
        <v>5.8</v>
      </c>
      <c r="G218" s="5">
        <v>9.4</v>
      </c>
      <c r="H218" s="5">
        <v>1034.0999999999999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>
        <v>19.2</v>
      </c>
      <c r="O218">
        <v>1047.5</v>
      </c>
      <c r="P218" t="s">
        <v>252</v>
      </c>
      <c r="Q218"/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5"/>
      <c r="AD218" s="54">
        <v>0.14513888888888901</v>
      </c>
      <c r="AL218" s="364">
        <v>-1.5</v>
      </c>
      <c r="AM218" s="5">
        <v>94</v>
      </c>
      <c r="AN218" s="5">
        <v>-2.4</v>
      </c>
      <c r="AO218" s="363">
        <v>-1.5</v>
      </c>
      <c r="AP218" s="5">
        <v>4.3</v>
      </c>
      <c r="AQ218" s="5">
        <v>4.3</v>
      </c>
      <c r="AR218" s="5">
        <v>1024.5</v>
      </c>
      <c r="AS218" s="5">
        <v>0</v>
      </c>
      <c r="AT218" s="5">
        <v>0</v>
      </c>
      <c r="AU218" s="5">
        <v>0</v>
      </c>
      <c r="AV218" s="5">
        <v>0</v>
      </c>
      <c r="AW218" s="5">
        <v>0</v>
      </c>
      <c r="AX218">
        <v>0.1</v>
      </c>
      <c r="AY218">
        <v>162.69999999999999</v>
      </c>
      <c r="AZ218">
        <v>-2.4</v>
      </c>
      <c r="BA218">
        <v>-1.8</v>
      </c>
      <c r="BB218" s="55">
        <v>0.14513888888888901</v>
      </c>
    </row>
    <row r="219" spans="2:54" x14ac:dyDescent="0.25">
      <c r="B219" s="5">
        <v>7.7</v>
      </c>
      <c r="C219" s="5">
        <v>90</v>
      </c>
      <c r="D219" s="5">
        <v>6.2</v>
      </c>
      <c r="E219" s="5">
        <v>5.5</v>
      </c>
      <c r="F219" s="5">
        <v>11.9</v>
      </c>
      <c r="G219" s="5">
        <v>18.399999999999999</v>
      </c>
      <c r="H219" s="5">
        <v>1034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>
        <v>19.2</v>
      </c>
      <c r="O219">
        <v>1047.5</v>
      </c>
      <c r="P219" t="s">
        <v>252</v>
      </c>
      <c r="Q219"/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5"/>
      <c r="AD219" s="54">
        <v>0.14583333333333301</v>
      </c>
      <c r="AL219" s="364">
        <v>-1.5</v>
      </c>
      <c r="AM219" s="5">
        <v>94</v>
      </c>
      <c r="AN219" s="5">
        <v>-2.4</v>
      </c>
      <c r="AO219" s="363">
        <v>-1.5</v>
      </c>
      <c r="AP219" s="5">
        <v>3.6</v>
      </c>
      <c r="AQ219" s="5">
        <v>4</v>
      </c>
      <c r="AR219" s="5">
        <v>1024.5</v>
      </c>
      <c r="AS219" s="5">
        <v>0</v>
      </c>
      <c r="AT219" s="5">
        <v>0</v>
      </c>
      <c r="AU219" s="5">
        <v>0</v>
      </c>
      <c r="AV219" s="5">
        <v>0</v>
      </c>
      <c r="AW219" s="5">
        <v>0</v>
      </c>
      <c r="AX219">
        <v>0.1</v>
      </c>
      <c r="AY219">
        <v>162.69999999999999</v>
      </c>
      <c r="AZ219">
        <v>-2.4</v>
      </c>
      <c r="BA219">
        <v>-1.9</v>
      </c>
      <c r="BB219" s="55">
        <v>0.14583333333333301</v>
      </c>
    </row>
    <row r="220" spans="2:54" x14ac:dyDescent="0.25">
      <c r="B220" s="5">
        <v>7.7</v>
      </c>
      <c r="C220" s="5">
        <v>90</v>
      </c>
      <c r="D220" s="5">
        <v>6.2</v>
      </c>
      <c r="E220" s="5">
        <v>6.7</v>
      </c>
      <c r="F220" s="5">
        <v>6.5</v>
      </c>
      <c r="G220" s="5">
        <v>9.4</v>
      </c>
      <c r="H220" s="5">
        <v>1033.8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>
        <v>19.2</v>
      </c>
      <c r="O220">
        <v>1047.5</v>
      </c>
      <c r="P220" t="s">
        <v>252</v>
      </c>
      <c r="Q220"/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5"/>
      <c r="AD220" s="54">
        <v>0.14652777777777801</v>
      </c>
      <c r="AL220" s="364">
        <v>-1.5</v>
      </c>
      <c r="AM220" s="5">
        <v>94</v>
      </c>
      <c r="AN220" s="5">
        <v>-2.4</v>
      </c>
      <c r="AO220" s="363">
        <v>-1.5</v>
      </c>
      <c r="AP220" s="5">
        <v>2.9</v>
      </c>
      <c r="AQ220" s="5">
        <v>4</v>
      </c>
      <c r="AR220" s="5">
        <v>1024.5</v>
      </c>
      <c r="AS220" s="5">
        <v>0</v>
      </c>
      <c r="AT220" s="5">
        <v>0</v>
      </c>
      <c r="AU220" s="5">
        <v>0</v>
      </c>
      <c r="AV220" s="5">
        <v>0</v>
      </c>
      <c r="AW220" s="5">
        <v>0</v>
      </c>
      <c r="AX220">
        <v>0.1</v>
      </c>
      <c r="AY220">
        <v>162.69999999999999</v>
      </c>
      <c r="AZ220">
        <v>-2.4</v>
      </c>
      <c r="BA220">
        <v>-1.9</v>
      </c>
      <c r="BB220" s="55">
        <v>0.14652777777777801</v>
      </c>
    </row>
    <row r="221" spans="2:54" x14ac:dyDescent="0.25">
      <c r="B221" s="5">
        <v>7.7</v>
      </c>
      <c r="C221" s="5">
        <v>90</v>
      </c>
      <c r="D221" s="5">
        <v>6.2</v>
      </c>
      <c r="E221" s="5">
        <v>6.3</v>
      </c>
      <c r="F221" s="5">
        <v>8.3000000000000007</v>
      </c>
      <c r="G221" s="5">
        <v>13</v>
      </c>
      <c r="H221" s="5">
        <v>1033.9000000000001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>
        <v>19.2</v>
      </c>
      <c r="O221">
        <v>1047.5</v>
      </c>
      <c r="P221" t="s">
        <v>252</v>
      </c>
      <c r="Q221"/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5"/>
      <c r="AD221" s="54">
        <v>0.147222222222222</v>
      </c>
      <c r="AL221" s="364">
        <v>-1.5</v>
      </c>
      <c r="AM221" s="5">
        <v>94</v>
      </c>
      <c r="AN221" s="5">
        <v>-2.4</v>
      </c>
      <c r="AO221" s="363">
        <v>-1.5</v>
      </c>
      <c r="AP221" s="5">
        <v>2.9</v>
      </c>
      <c r="AQ221" s="5">
        <v>4</v>
      </c>
      <c r="AR221" s="5">
        <v>1024.5999999999999</v>
      </c>
      <c r="AS221" s="5">
        <v>0</v>
      </c>
      <c r="AT221" s="5">
        <v>0</v>
      </c>
      <c r="AU221" s="5">
        <v>0</v>
      </c>
      <c r="AV221" s="5">
        <v>0</v>
      </c>
      <c r="AW221" s="5">
        <v>0</v>
      </c>
      <c r="AX221">
        <v>0.1</v>
      </c>
      <c r="AY221">
        <v>162.69999999999999</v>
      </c>
      <c r="AZ221">
        <v>-2.4</v>
      </c>
      <c r="BA221">
        <v>-1.9</v>
      </c>
      <c r="BB221" s="55">
        <v>0.147222222222222</v>
      </c>
    </row>
    <row r="222" spans="2:54" x14ac:dyDescent="0.25">
      <c r="B222" s="5">
        <v>7.6</v>
      </c>
      <c r="C222" s="5">
        <v>90</v>
      </c>
      <c r="D222" s="5">
        <v>6.1</v>
      </c>
      <c r="E222" s="5">
        <v>6</v>
      </c>
      <c r="F222" s="5">
        <v>8.6</v>
      </c>
      <c r="G222" s="5">
        <v>14.8</v>
      </c>
      <c r="H222" s="5">
        <v>1034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>
        <v>19.2</v>
      </c>
      <c r="O222">
        <v>1047.5</v>
      </c>
      <c r="P222" t="s">
        <v>252</v>
      </c>
      <c r="Q222"/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5"/>
      <c r="AD222" s="54">
        <v>0.147916666666667</v>
      </c>
      <c r="AL222" s="364">
        <v>-1.5</v>
      </c>
      <c r="AM222" s="5">
        <v>94</v>
      </c>
      <c r="AN222" s="5">
        <v>-2.4</v>
      </c>
      <c r="AO222" s="363">
        <v>-1.5</v>
      </c>
      <c r="AP222" s="5">
        <v>2.2000000000000002</v>
      </c>
      <c r="AQ222" s="5">
        <v>4</v>
      </c>
      <c r="AR222" s="5">
        <v>1024.5999999999999</v>
      </c>
      <c r="AS222" s="5">
        <v>0</v>
      </c>
      <c r="AT222" s="5">
        <v>0</v>
      </c>
      <c r="AU222" s="5">
        <v>0</v>
      </c>
      <c r="AV222" s="5">
        <v>0</v>
      </c>
      <c r="AW222" s="5">
        <v>0</v>
      </c>
      <c r="AX222">
        <v>0.1</v>
      </c>
      <c r="AY222">
        <v>162.69999999999999</v>
      </c>
      <c r="AZ222">
        <v>-2.4</v>
      </c>
      <c r="BA222">
        <v>-1.9</v>
      </c>
      <c r="BB222" s="55">
        <v>0.147916666666667</v>
      </c>
    </row>
    <row r="223" spans="2:54" x14ac:dyDescent="0.25">
      <c r="B223" s="5">
        <v>7.6</v>
      </c>
      <c r="C223" s="5">
        <v>90</v>
      </c>
      <c r="D223" s="5">
        <v>6.1</v>
      </c>
      <c r="E223" s="5">
        <v>6.5</v>
      </c>
      <c r="F223" s="5">
        <v>6.5</v>
      </c>
      <c r="G223" s="5">
        <v>7.2</v>
      </c>
      <c r="H223" s="5">
        <v>1034.0999999999999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>
        <v>19.2</v>
      </c>
      <c r="O223">
        <v>1047.5</v>
      </c>
      <c r="P223" t="s">
        <v>252</v>
      </c>
      <c r="Q223"/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5"/>
      <c r="AD223" s="54">
        <v>0.148611111111111</v>
      </c>
      <c r="AL223" s="364">
        <v>-1.5</v>
      </c>
      <c r="AM223" s="5">
        <v>94</v>
      </c>
      <c r="AN223" s="5">
        <v>-2.4</v>
      </c>
      <c r="AO223" s="363">
        <v>-1.5</v>
      </c>
      <c r="AP223" s="5">
        <v>4</v>
      </c>
      <c r="AQ223" s="5">
        <v>5</v>
      </c>
      <c r="AR223" s="5">
        <v>1024.5999999999999</v>
      </c>
      <c r="AS223" s="5">
        <v>0</v>
      </c>
      <c r="AT223" s="5">
        <v>0</v>
      </c>
      <c r="AU223" s="5">
        <v>0</v>
      </c>
      <c r="AV223" s="5">
        <v>0</v>
      </c>
      <c r="AW223" s="5">
        <v>0</v>
      </c>
      <c r="AX223">
        <v>0.1</v>
      </c>
      <c r="AY223">
        <v>162.69999999999999</v>
      </c>
      <c r="AZ223">
        <v>-2.4</v>
      </c>
      <c r="BA223">
        <v>-1.9</v>
      </c>
      <c r="BB223" s="55">
        <v>0.148611111111111</v>
      </c>
    </row>
    <row r="224" spans="2:54" x14ac:dyDescent="0.25">
      <c r="B224" s="5">
        <v>7.6</v>
      </c>
      <c r="C224" s="5">
        <v>90</v>
      </c>
      <c r="D224" s="5">
        <v>6.1</v>
      </c>
      <c r="E224" s="5">
        <v>5.9</v>
      </c>
      <c r="F224" s="5">
        <v>9.4</v>
      </c>
      <c r="G224" s="5">
        <v>14.8</v>
      </c>
      <c r="H224" s="5">
        <v>1033.9000000000001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>
        <v>19.2</v>
      </c>
      <c r="O224">
        <v>1047.5</v>
      </c>
      <c r="P224" t="s">
        <v>252</v>
      </c>
      <c r="Q224"/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5"/>
      <c r="AD224" s="54">
        <v>0.149305555555556</v>
      </c>
      <c r="AL224" s="364">
        <v>-1.5</v>
      </c>
      <c r="AM224" s="5">
        <v>94</v>
      </c>
      <c r="AN224" s="5">
        <v>-2.4</v>
      </c>
      <c r="AO224" s="363">
        <v>-1.5</v>
      </c>
      <c r="AP224" s="5">
        <v>3.6</v>
      </c>
      <c r="AQ224" s="5">
        <v>5.8</v>
      </c>
      <c r="AR224" s="5">
        <v>1024.5999999999999</v>
      </c>
      <c r="AS224" s="5">
        <v>0</v>
      </c>
      <c r="AT224" s="5">
        <v>0</v>
      </c>
      <c r="AU224" s="5">
        <v>0</v>
      </c>
      <c r="AV224" s="5">
        <v>0</v>
      </c>
      <c r="AW224" s="5">
        <v>0</v>
      </c>
      <c r="AX224">
        <v>0.1</v>
      </c>
      <c r="AY224">
        <v>162.69999999999999</v>
      </c>
      <c r="AZ224">
        <v>-2.4</v>
      </c>
      <c r="BA224">
        <v>-1.9</v>
      </c>
      <c r="BB224" s="55">
        <v>0.149305555555556</v>
      </c>
    </row>
    <row r="225" spans="2:54" x14ac:dyDescent="0.25">
      <c r="B225" s="5">
        <v>7.6</v>
      </c>
      <c r="C225" s="5">
        <v>90</v>
      </c>
      <c r="D225" s="5">
        <v>6.1</v>
      </c>
      <c r="E225" s="5">
        <v>6</v>
      </c>
      <c r="F225" s="5">
        <v>8.6</v>
      </c>
      <c r="G225" s="5">
        <v>13</v>
      </c>
      <c r="H225" s="5">
        <v>1034.0999999999999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>
        <v>19.2</v>
      </c>
      <c r="O225">
        <v>1047.5</v>
      </c>
      <c r="P225" t="s">
        <v>252</v>
      </c>
      <c r="Q225"/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5"/>
      <c r="AD225" s="54">
        <v>0.15</v>
      </c>
      <c r="AL225" s="364">
        <v>-1.5</v>
      </c>
      <c r="AM225" s="5">
        <v>94</v>
      </c>
      <c r="AN225" s="5">
        <v>-2.4</v>
      </c>
      <c r="AO225" s="363">
        <v>-1.5</v>
      </c>
      <c r="AP225" s="5">
        <v>3.6</v>
      </c>
      <c r="AQ225" s="5">
        <v>6.8</v>
      </c>
      <c r="AR225" s="5">
        <v>1024.5999999999999</v>
      </c>
      <c r="AS225" s="5">
        <v>0</v>
      </c>
      <c r="AT225" s="5">
        <v>0</v>
      </c>
      <c r="AU225" s="5">
        <v>0</v>
      </c>
      <c r="AV225" s="5">
        <v>0</v>
      </c>
      <c r="AW225" s="5">
        <v>0</v>
      </c>
      <c r="AX225">
        <v>0.1</v>
      </c>
      <c r="AY225">
        <v>162.69999999999999</v>
      </c>
      <c r="AZ225">
        <v>-2.4</v>
      </c>
      <c r="BA225">
        <v>-1.9</v>
      </c>
      <c r="BB225" s="55">
        <v>0.15</v>
      </c>
    </row>
    <row r="226" spans="2:54" x14ac:dyDescent="0.25">
      <c r="B226" s="5">
        <v>7.6</v>
      </c>
      <c r="C226" s="5">
        <v>90</v>
      </c>
      <c r="D226" s="5">
        <v>6.1</v>
      </c>
      <c r="E226" s="5">
        <v>6.2</v>
      </c>
      <c r="F226" s="5">
        <v>8.3000000000000007</v>
      </c>
      <c r="G226" s="5">
        <v>11.2</v>
      </c>
      <c r="H226" s="5">
        <v>1034.0999999999999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>
        <v>19.2</v>
      </c>
      <c r="O226">
        <v>1047.5</v>
      </c>
      <c r="P226" t="s">
        <v>252</v>
      </c>
      <c r="Q226"/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5"/>
      <c r="AD226" s="54">
        <v>0.15069444444444399</v>
      </c>
      <c r="AL226" s="364">
        <v>-1.5</v>
      </c>
      <c r="AM226" s="5">
        <v>94</v>
      </c>
      <c r="AN226" s="5">
        <v>-2.4</v>
      </c>
      <c r="AO226" s="363">
        <v>-1.5</v>
      </c>
      <c r="AP226" s="5">
        <v>3.6</v>
      </c>
      <c r="AQ226" s="5">
        <v>4.7</v>
      </c>
      <c r="AR226" s="5">
        <v>1024.4000000000001</v>
      </c>
      <c r="AS226" s="5">
        <v>0</v>
      </c>
      <c r="AT226" s="5">
        <v>0</v>
      </c>
      <c r="AU226" s="5">
        <v>0</v>
      </c>
      <c r="AV226" s="5">
        <v>0</v>
      </c>
      <c r="AW226" s="5">
        <v>0</v>
      </c>
      <c r="AX226">
        <v>0.1</v>
      </c>
      <c r="AY226">
        <v>162.69999999999999</v>
      </c>
      <c r="AZ226">
        <v>-2.4</v>
      </c>
      <c r="BA226">
        <v>-1.9</v>
      </c>
      <c r="BB226" s="55">
        <v>0.15069444444444399</v>
      </c>
    </row>
    <row r="227" spans="2:54" x14ac:dyDescent="0.25">
      <c r="B227" s="5">
        <v>7.6</v>
      </c>
      <c r="C227" s="5">
        <v>90</v>
      </c>
      <c r="D227" s="5">
        <v>6.1</v>
      </c>
      <c r="E227" s="5">
        <v>5.8</v>
      </c>
      <c r="F227" s="5">
        <v>9.6999999999999993</v>
      </c>
      <c r="G227" s="5">
        <v>13</v>
      </c>
      <c r="H227" s="5">
        <v>1034.0999999999999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>
        <v>19.2</v>
      </c>
      <c r="O227">
        <v>1047.5</v>
      </c>
      <c r="P227" t="s">
        <v>252</v>
      </c>
      <c r="Q227"/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5"/>
      <c r="AD227" s="54">
        <v>0.15138888888888899</v>
      </c>
      <c r="AL227" s="364">
        <v>-1.5</v>
      </c>
      <c r="AM227" s="5">
        <v>94</v>
      </c>
      <c r="AN227" s="5">
        <v>-2.4</v>
      </c>
      <c r="AO227" s="363">
        <v>-1.5</v>
      </c>
      <c r="AP227" s="5">
        <v>3.6</v>
      </c>
      <c r="AQ227" s="5">
        <v>4.3</v>
      </c>
      <c r="AR227" s="5">
        <v>1024.5999999999999</v>
      </c>
      <c r="AS227" s="5">
        <v>0</v>
      </c>
      <c r="AT227" s="5">
        <v>0</v>
      </c>
      <c r="AU227" s="5">
        <v>0</v>
      </c>
      <c r="AV227" s="5">
        <v>0</v>
      </c>
      <c r="AW227" s="5">
        <v>0</v>
      </c>
      <c r="AX227">
        <v>0.1</v>
      </c>
      <c r="AY227">
        <v>162.69999999999999</v>
      </c>
      <c r="AZ227">
        <v>-2.4</v>
      </c>
      <c r="BA227">
        <v>-1.9</v>
      </c>
      <c r="BB227" s="55">
        <v>0.15138888888888899</v>
      </c>
    </row>
    <row r="228" spans="2:54" x14ac:dyDescent="0.25">
      <c r="B228" s="5">
        <v>7.6</v>
      </c>
      <c r="C228" s="5">
        <v>90</v>
      </c>
      <c r="D228" s="5">
        <v>6.1</v>
      </c>
      <c r="E228" s="5">
        <v>6</v>
      </c>
      <c r="F228" s="5">
        <v>8.6</v>
      </c>
      <c r="G228" s="5">
        <v>11.2</v>
      </c>
      <c r="H228" s="5">
        <v>1033.9000000000001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>
        <v>19.2</v>
      </c>
      <c r="O228">
        <v>1047.5</v>
      </c>
      <c r="P228" t="s">
        <v>252</v>
      </c>
      <c r="Q228"/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5"/>
      <c r="AD228" s="54">
        <v>0.15208333333333299</v>
      </c>
      <c r="AL228" s="364">
        <v>-1.5</v>
      </c>
      <c r="AM228" s="5">
        <v>94</v>
      </c>
      <c r="AN228" s="5">
        <v>-2.4</v>
      </c>
      <c r="AO228" s="363">
        <v>-1.5</v>
      </c>
      <c r="AP228" s="5">
        <v>2.9</v>
      </c>
      <c r="AQ228" s="5">
        <v>4</v>
      </c>
      <c r="AR228" s="5">
        <v>1024.5999999999999</v>
      </c>
      <c r="AS228" s="5">
        <v>0</v>
      </c>
      <c r="AT228" s="5">
        <v>0</v>
      </c>
      <c r="AU228" s="5">
        <v>0</v>
      </c>
      <c r="AV228" s="5">
        <v>0</v>
      </c>
      <c r="AW228" s="5">
        <v>0</v>
      </c>
      <c r="AX228">
        <v>0.1</v>
      </c>
      <c r="AY228">
        <v>162.69999999999999</v>
      </c>
      <c r="AZ228">
        <v>-2.4</v>
      </c>
      <c r="BA228">
        <v>-1.9</v>
      </c>
      <c r="BB228" s="55">
        <v>0.15208333333333299</v>
      </c>
    </row>
    <row r="229" spans="2:54" x14ac:dyDescent="0.25">
      <c r="B229" s="5">
        <v>7.6</v>
      </c>
      <c r="C229" s="5">
        <v>90</v>
      </c>
      <c r="D229" s="5">
        <v>6.1</v>
      </c>
      <c r="E229" s="5">
        <v>7.6</v>
      </c>
      <c r="F229" s="5">
        <v>2.9</v>
      </c>
      <c r="G229" s="5">
        <v>5.4</v>
      </c>
      <c r="H229" s="5">
        <v>1034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>
        <v>19.2</v>
      </c>
      <c r="O229">
        <v>1047.5</v>
      </c>
      <c r="P229" t="s">
        <v>252</v>
      </c>
      <c r="Q229"/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5"/>
      <c r="AD229" s="54">
        <v>0.15277777777777801</v>
      </c>
      <c r="AL229" s="364">
        <v>-1.5</v>
      </c>
      <c r="AM229" s="5">
        <v>94</v>
      </c>
      <c r="AN229" s="5">
        <v>-2.4</v>
      </c>
      <c r="AO229" s="363">
        <v>-1.5</v>
      </c>
      <c r="AP229" s="5">
        <v>2.2000000000000002</v>
      </c>
      <c r="AQ229" s="5">
        <v>2.9</v>
      </c>
      <c r="AR229" s="5">
        <v>1024.4000000000001</v>
      </c>
      <c r="AS229" s="5">
        <v>0</v>
      </c>
      <c r="AT229" s="5">
        <v>0</v>
      </c>
      <c r="AU229" s="5">
        <v>0</v>
      </c>
      <c r="AV229" s="5">
        <v>0</v>
      </c>
      <c r="AW229" s="5">
        <v>0</v>
      </c>
      <c r="AX229">
        <v>0.1</v>
      </c>
      <c r="AY229">
        <v>162.69999999999999</v>
      </c>
      <c r="AZ229">
        <v>-2.4</v>
      </c>
      <c r="BA229">
        <v>-1.9</v>
      </c>
      <c r="BB229" s="55">
        <v>0.15277777777777801</v>
      </c>
    </row>
    <row r="230" spans="2:54" x14ac:dyDescent="0.25">
      <c r="B230" s="5">
        <v>7.6</v>
      </c>
      <c r="C230" s="5">
        <v>90</v>
      </c>
      <c r="D230" s="5">
        <v>6.1</v>
      </c>
      <c r="E230" s="5">
        <v>5.9</v>
      </c>
      <c r="F230" s="5">
        <v>9.4</v>
      </c>
      <c r="G230" s="5">
        <v>13</v>
      </c>
      <c r="H230" s="5">
        <v>1034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>
        <v>19.2</v>
      </c>
      <c r="O230">
        <v>1047.5</v>
      </c>
      <c r="P230" t="s">
        <v>252</v>
      </c>
      <c r="Q230"/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5"/>
      <c r="AD230" s="54">
        <v>0.15347222222222201</v>
      </c>
      <c r="AL230" s="364">
        <v>-1.5</v>
      </c>
      <c r="AM230" s="5">
        <v>94</v>
      </c>
      <c r="AN230" s="5">
        <v>-2.4</v>
      </c>
      <c r="AO230" s="363">
        <v>-1.5</v>
      </c>
      <c r="AP230" s="5">
        <v>0</v>
      </c>
      <c r="AQ230" s="5">
        <v>2.9</v>
      </c>
      <c r="AR230" s="5">
        <v>1024.4000000000001</v>
      </c>
      <c r="AS230" s="5">
        <v>0</v>
      </c>
      <c r="AT230" s="5">
        <v>0</v>
      </c>
      <c r="AU230" s="5">
        <v>0</v>
      </c>
      <c r="AV230" s="5">
        <v>0</v>
      </c>
      <c r="AW230" s="5">
        <v>0</v>
      </c>
      <c r="AX230">
        <v>0.1</v>
      </c>
      <c r="AY230">
        <v>162.69999999999999</v>
      </c>
      <c r="AZ230">
        <v>-2.4</v>
      </c>
      <c r="BA230">
        <v>-1.9</v>
      </c>
      <c r="BB230" s="55">
        <v>0.15347222222222201</v>
      </c>
    </row>
    <row r="231" spans="2:54" x14ac:dyDescent="0.25">
      <c r="B231" s="5">
        <v>7.6</v>
      </c>
      <c r="C231" s="5">
        <v>90</v>
      </c>
      <c r="D231" s="5">
        <v>6.1</v>
      </c>
      <c r="E231" s="5">
        <v>6</v>
      </c>
      <c r="F231" s="5">
        <v>8.6</v>
      </c>
      <c r="G231" s="5">
        <v>9.4</v>
      </c>
      <c r="H231" s="5">
        <v>1033.9000000000001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>
        <v>19.2</v>
      </c>
      <c r="O231">
        <v>1047.5</v>
      </c>
      <c r="P231" t="s">
        <v>252</v>
      </c>
      <c r="Q231"/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5"/>
      <c r="AD231" s="54">
        <v>0.15416666666666701</v>
      </c>
      <c r="AL231" s="364">
        <v>-1.5</v>
      </c>
      <c r="AM231" s="5">
        <v>94</v>
      </c>
      <c r="AN231" s="5">
        <v>-2.4</v>
      </c>
      <c r="AO231" s="363">
        <v>-1.5</v>
      </c>
      <c r="AP231" s="5">
        <v>2.9</v>
      </c>
      <c r="AQ231" s="5">
        <v>4.7</v>
      </c>
      <c r="AR231" s="5">
        <v>1024.5</v>
      </c>
      <c r="AS231" s="5">
        <v>0</v>
      </c>
      <c r="AT231" s="5">
        <v>0</v>
      </c>
      <c r="AU231" s="5">
        <v>0</v>
      </c>
      <c r="AV231" s="5">
        <v>0</v>
      </c>
      <c r="AW231" s="5">
        <v>0</v>
      </c>
      <c r="AX231">
        <v>0.1</v>
      </c>
      <c r="AY231">
        <v>162.69999999999999</v>
      </c>
      <c r="AZ231">
        <v>-2.4</v>
      </c>
      <c r="BA231">
        <v>-1.9</v>
      </c>
      <c r="BB231" s="55">
        <v>0.15416666666666701</v>
      </c>
    </row>
    <row r="232" spans="2:54" x14ac:dyDescent="0.25">
      <c r="B232" s="5">
        <v>7.6</v>
      </c>
      <c r="C232" s="5">
        <v>90</v>
      </c>
      <c r="D232" s="5">
        <v>6.1</v>
      </c>
      <c r="E232" s="5">
        <v>5.9</v>
      </c>
      <c r="F232" s="5">
        <v>9.4</v>
      </c>
      <c r="G232" s="5">
        <v>13</v>
      </c>
      <c r="H232" s="5">
        <v>1033.8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>
        <v>19.2</v>
      </c>
      <c r="O232">
        <v>1047.5</v>
      </c>
      <c r="P232" t="s">
        <v>252</v>
      </c>
      <c r="Q232"/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5"/>
      <c r="AD232" s="54">
        <v>0.15486111111111101</v>
      </c>
      <c r="AL232" s="364">
        <v>-1.5</v>
      </c>
      <c r="AM232" s="5">
        <v>94</v>
      </c>
      <c r="AN232" s="5">
        <v>-2.4</v>
      </c>
      <c r="AO232" s="363">
        <v>-1.5</v>
      </c>
      <c r="AP232" s="5">
        <v>3.6</v>
      </c>
      <c r="AQ232" s="5">
        <v>4.7</v>
      </c>
      <c r="AR232" s="5">
        <v>1024.7</v>
      </c>
      <c r="AS232" s="5">
        <v>0</v>
      </c>
      <c r="AT232" s="5">
        <v>0</v>
      </c>
      <c r="AU232" s="5">
        <v>0</v>
      </c>
      <c r="AV232" s="5">
        <v>0</v>
      </c>
      <c r="AW232" s="5">
        <v>0</v>
      </c>
      <c r="AX232">
        <v>0.1</v>
      </c>
      <c r="AY232">
        <v>162.69999999999999</v>
      </c>
      <c r="AZ232">
        <v>-2.4</v>
      </c>
      <c r="BA232">
        <v>-1.9</v>
      </c>
      <c r="BB232" s="55">
        <v>0.15486111111111101</v>
      </c>
    </row>
    <row r="233" spans="2:54" x14ac:dyDescent="0.25">
      <c r="B233" s="5">
        <v>7.6</v>
      </c>
      <c r="C233" s="5">
        <v>90</v>
      </c>
      <c r="D233" s="5">
        <v>6.1</v>
      </c>
      <c r="E233" s="5">
        <v>6</v>
      </c>
      <c r="F233" s="5">
        <v>8.6</v>
      </c>
      <c r="G233" s="5">
        <v>14.8</v>
      </c>
      <c r="H233" s="5">
        <v>1033.8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>
        <v>19.2</v>
      </c>
      <c r="O233">
        <v>1047.5</v>
      </c>
      <c r="P233" t="s">
        <v>252</v>
      </c>
      <c r="Q233"/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5"/>
      <c r="AD233" s="54">
        <v>0.155555555555556</v>
      </c>
      <c r="AL233" s="364">
        <v>-1.5</v>
      </c>
      <c r="AM233" s="5">
        <v>94</v>
      </c>
      <c r="AN233" s="5">
        <v>-2.4</v>
      </c>
      <c r="AO233" s="363">
        <v>-1.5</v>
      </c>
      <c r="AP233" s="5">
        <v>2.2000000000000002</v>
      </c>
      <c r="AQ233" s="5">
        <v>2.2000000000000002</v>
      </c>
      <c r="AR233" s="5">
        <v>1024.5999999999999</v>
      </c>
      <c r="AS233" s="5">
        <v>0</v>
      </c>
      <c r="AT233" s="5">
        <v>0</v>
      </c>
      <c r="AU233" s="5">
        <v>0</v>
      </c>
      <c r="AV233" s="5">
        <v>0</v>
      </c>
      <c r="AW233" s="5">
        <v>0</v>
      </c>
      <c r="AX233">
        <v>0.1</v>
      </c>
      <c r="AY233">
        <v>162.69999999999999</v>
      </c>
      <c r="AZ233">
        <v>-2.4</v>
      </c>
      <c r="BA233">
        <v>-1.9</v>
      </c>
      <c r="BB233" s="55">
        <v>0.155555555555556</v>
      </c>
    </row>
    <row r="234" spans="2:54" x14ac:dyDescent="0.25">
      <c r="B234" s="5">
        <v>7.5</v>
      </c>
      <c r="C234" s="5">
        <v>90</v>
      </c>
      <c r="D234" s="5">
        <v>6</v>
      </c>
      <c r="E234" s="5">
        <v>5.8</v>
      </c>
      <c r="F234" s="5">
        <v>9.4</v>
      </c>
      <c r="G234" s="5">
        <v>11.2</v>
      </c>
      <c r="H234" s="5">
        <v>1033.8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>
        <v>19.2</v>
      </c>
      <c r="O234">
        <v>1047.5</v>
      </c>
      <c r="P234" t="s">
        <v>252</v>
      </c>
      <c r="Q234"/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5"/>
      <c r="AD234" s="54">
        <v>0.15625</v>
      </c>
      <c r="AL234" s="364">
        <v>-1.5</v>
      </c>
      <c r="AM234" s="5">
        <v>94</v>
      </c>
      <c r="AN234" s="5">
        <v>-2.4</v>
      </c>
      <c r="AO234" s="363">
        <v>-1.5</v>
      </c>
      <c r="AP234" s="5">
        <v>3.2</v>
      </c>
      <c r="AQ234" s="5">
        <v>4</v>
      </c>
      <c r="AR234" s="5">
        <v>1024.4000000000001</v>
      </c>
      <c r="AS234" s="5">
        <v>0</v>
      </c>
      <c r="AT234" s="5">
        <v>0</v>
      </c>
      <c r="AU234" s="5">
        <v>0</v>
      </c>
      <c r="AV234" s="5">
        <v>0</v>
      </c>
      <c r="AW234" s="5">
        <v>0</v>
      </c>
      <c r="AX234">
        <v>0.1</v>
      </c>
      <c r="AY234">
        <v>162.69999999999999</v>
      </c>
      <c r="AZ234">
        <v>-2.4</v>
      </c>
      <c r="BA234">
        <v>-1.9</v>
      </c>
      <c r="BB234" s="55">
        <v>0.15625</v>
      </c>
    </row>
    <row r="235" spans="2:54" x14ac:dyDescent="0.25">
      <c r="B235" s="5">
        <v>7.5</v>
      </c>
      <c r="C235" s="5">
        <v>90</v>
      </c>
      <c r="D235" s="5">
        <v>6</v>
      </c>
      <c r="E235" s="5">
        <v>6</v>
      </c>
      <c r="F235" s="5">
        <v>8.3000000000000007</v>
      </c>
      <c r="G235" s="5">
        <v>9.4</v>
      </c>
      <c r="H235" s="5">
        <v>1033.8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>
        <v>19.2</v>
      </c>
      <c r="O235">
        <v>1047.5</v>
      </c>
      <c r="P235" t="s">
        <v>252</v>
      </c>
      <c r="Q235"/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5"/>
      <c r="AD235" s="54">
        <v>0.156944444444444</v>
      </c>
      <c r="AL235" s="364">
        <v>-1.5</v>
      </c>
      <c r="AM235" s="5">
        <v>94</v>
      </c>
      <c r="AN235" s="5">
        <v>-2.4</v>
      </c>
      <c r="AO235" s="363">
        <v>-1.5</v>
      </c>
      <c r="AP235" s="5">
        <v>1.8</v>
      </c>
      <c r="AQ235" s="5">
        <v>3.2</v>
      </c>
      <c r="AR235" s="5">
        <v>1024.4000000000001</v>
      </c>
      <c r="AS235" s="5">
        <v>0</v>
      </c>
      <c r="AT235" s="5">
        <v>0</v>
      </c>
      <c r="AU235" s="5">
        <v>0</v>
      </c>
      <c r="AV235" s="5">
        <v>0</v>
      </c>
      <c r="AW235" s="5">
        <v>0</v>
      </c>
      <c r="AX235">
        <v>0.1</v>
      </c>
      <c r="AY235">
        <v>162.69999999999999</v>
      </c>
      <c r="AZ235">
        <v>-2.4</v>
      </c>
      <c r="BA235">
        <v>-1.9</v>
      </c>
      <c r="BB235" s="55">
        <v>0.156944444444444</v>
      </c>
    </row>
    <row r="236" spans="2:54" x14ac:dyDescent="0.25">
      <c r="B236" s="5">
        <v>7.5</v>
      </c>
      <c r="C236" s="5">
        <v>90</v>
      </c>
      <c r="D236" s="5">
        <v>6</v>
      </c>
      <c r="E236" s="5">
        <v>6.6</v>
      </c>
      <c r="F236" s="5">
        <v>6.1</v>
      </c>
      <c r="G236" s="5">
        <v>7.2</v>
      </c>
      <c r="H236" s="5">
        <v>1033.8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>
        <v>19.2</v>
      </c>
      <c r="O236">
        <v>1047.5</v>
      </c>
      <c r="P236" t="s">
        <v>252</v>
      </c>
      <c r="Q236"/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5"/>
      <c r="AD236" s="54">
        <v>0.15763888888888899</v>
      </c>
      <c r="AL236" s="364">
        <v>-1.5</v>
      </c>
      <c r="AM236" s="5">
        <v>94</v>
      </c>
      <c r="AN236" s="5">
        <v>-2.4</v>
      </c>
      <c r="AO236" s="363">
        <v>-1.5</v>
      </c>
      <c r="AP236" s="5">
        <v>0</v>
      </c>
      <c r="AQ236" s="5">
        <v>2.2000000000000002</v>
      </c>
      <c r="AR236" s="5">
        <v>1024.5999999999999</v>
      </c>
      <c r="AS236" s="5">
        <v>0</v>
      </c>
      <c r="AT236" s="5">
        <v>0</v>
      </c>
      <c r="AU236" s="5">
        <v>0</v>
      </c>
      <c r="AV236" s="5">
        <v>0</v>
      </c>
      <c r="AW236" s="5">
        <v>0</v>
      </c>
      <c r="AX236">
        <v>0.1</v>
      </c>
      <c r="AY236">
        <v>162.69999999999999</v>
      </c>
      <c r="AZ236">
        <v>-2.4</v>
      </c>
      <c r="BA236">
        <v>-1.9</v>
      </c>
      <c r="BB236" s="55">
        <v>0.15763888888888899</v>
      </c>
    </row>
    <row r="237" spans="2:54" x14ac:dyDescent="0.25">
      <c r="B237" s="5">
        <v>7.5</v>
      </c>
      <c r="C237" s="5">
        <v>90</v>
      </c>
      <c r="D237" s="5">
        <v>6</v>
      </c>
      <c r="E237" s="5">
        <v>7.5</v>
      </c>
      <c r="F237" s="5">
        <v>2.2000000000000002</v>
      </c>
      <c r="G237" s="5">
        <v>3.6</v>
      </c>
      <c r="H237" s="5">
        <v>1033.8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>
        <v>19.2</v>
      </c>
      <c r="O237">
        <v>1047.5</v>
      </c>
      <c r="P237" t="s">
        <v>252</v>
      </c>
      <c r="Q237"/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5"/>
      <c r="AD237" s="54">
        <v>0.15833333333333299</v>
      </c>
      <c r="AL237" s="364">
        <v>-1.5</v>
      </c>
      <c r="AM237" s="5">
        <v>94</v>
      </c>
      <c r="AN237" s="5">
        <v>-2.4</v>
      </c>
      <c r="AO237" s="363">
        <v>-1.5</v>
      </c>
      <c r="AP237" s="5">
        <v>2.5</v>
      </c>
      <c r="AQ237" s="5">
        <v>3.6</v>
      </c>
      <c r="AR237" s="5">
        <v>1024.5999999999999</v>
      </c>
      <c r="AS237" s="5">
        <v>0</v>
      </c>
      <c r="AT237" s="5">
        <v>0</v>
      </c>
      <c r="AU237" s="5">
        <v>0</v>
      </c>
      <c r="AV237" s="5">
        <v>0</v>
      </c>
      <c r="AW237" s="5">
        <v>0</v>
      </c>
      <c r="AX237">
        <v>0.1</v>
      </c>
      <c r="AY237">
        <v>162.69999999999999</v>
      </c>
      <c r="AZ237">
        <v>-2.4</v>
      </c>
      <c r="BA237">
        <v>-2</v>
      </c>
      <c r="BB237" s="55">
        <v>0.15833333333333299</v>
      </c>
    </row>
    <row r="238" spans="2:54" x14ac:dyDescent="0.25">
      <c r="B238" s="5">
        <v>7.5</v>
      </c>
      <c r="C238" s="5">
        <v>90</v>
      </c>
      <c r="D238" s="5">
        <v>6</v>
      </c>
      <c r="E238" s="5">
        <v>6.3</v>
      </c>
      <c r="F238" s="5">
        <v>7.2</v>
      </c>
      <c r="G238" s="5">
        <v>11.2</v>
      </c>
      <c r="H238" s="5">
        <v>1033.8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>
        <v>19.2</v>
      </c>
      <c r="O238">
        <v>1047.5</v>
      </c>
      <c r="P238" t="s">
        <v>252</v>
      </c>
      <c r="Q238"/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5"/>
      <c r="AD238" s="54">
        <v>0.15902777777777799</v>
      </c>
      <c r="AL238" s="364">
        <v>-1.5</v>
      </c>
      <c r="AM238" s="5">
        <v>94</v>
      </c>
      <c r="AN238" s="5">
        <v>-2.4</v>
      </c>
      <c r="AO238" s="363">
        <v>-1.5</v>
      </c>
      <c r="AP238" s="5">
        <v>3.2</v>
      </c>
      <c r="AQ238" s="5">
        <v>4</v>
      </c>
      <c r="AR238" s="5">
        <v>1024.3</v>
      </c>
      <c r="AS238" s="5">
        <v>0</v>
      </c>
      <c r="AT238" s="5">
        <v>0</v>
      </c>
      <c r="AU238" s="5">
        <v>0</v>
      </c>
      <c r="AV238" s="5">
        <v>0</v>
      </c>
      <c r="AW238" s="5">
        <v>0</v>
      </c>
      <c r="AX238">
        <v>0.1</v>
      </c>
      <c r="AY238">
        <v>162.69999999999999</v>
      </c>
      <c r="AZ238">
        <v>-2.4</v>
      </c>
      <c r="BA238">
        <v>-2</v>
      </c>
      <c r="BB238" s="55">
        <v>0.15902777777777799</v>
      </c>
    </row>
    <row r="239" spans="2:54" x14ac:dyDescent="0.25">
      <c r="B239" s="5">
        <v>7.4</v>
      </c>
      <c r="C239" s="5">
        <v>90</v>
      </c>
      <c r="D239" s="5">
        <v>5.9</v>
      </c>
      <c r="E239" s="5">
        <v>5.3</v>
      </c>
      <c r="F239" s="5">
        <v>11.2</v>
      </c>
      <c r="G239" s="5">
        <v>16.600000000000001</v>
      </c>
      <c r="H239" s="5">
        <v>1033.7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>
        <v>19.2</v>
      </c>
      <c r="O239">
        <v>1047.5</v>
      </c>
      <c r="P239" t="s">
        <v>252</v>
      </c>
      <c r="Q239"/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5"/>
      <c r="AD239" s="54">
        <v>0.15972222222222199</v>
      </c>
      <c r="AL239" s="364">
        <v>-1.5</v>
      </c>
      <c r="AM239" s="5">
        <v>94</v>
      </c>
      <c r="AN239" s="5">
        <v>-2.4</v>
      </c>
      <c r="AO239" s="363">
        <v>-1.5</v>
      </c>
      <c r="AP239" s="5">
        <v>4.7</v>
      </c>
      <c r="AQ239" s="5">
        <v>5</v>
      </c>
      <c r="AR239" s="5">
        <v>1024.3</v>
      </c>
      <c r="AS239" s="5">
        <v>0</v>
      </c>
      <c r="AT239" s="5">
        <v>0</v>
      </c>
      <c r="AU239" s="5">
        <v>0</v>
      </c>
      <c r="AV239" s="5">
        <v>0</v>
      </c>
      <c r="AW239" s="5">
        <v>0</v>
      </c>
      <c r="AX239">
        <v>0.1</v>
      </c>
      <c r="AY239">
        <v>162.69999999999999</v>
      </c>
      <c r="AZ239">
        <v>-2.5</v>
      </c>
      <c r="BA239">
        <v>-2</v>
      </c>
      <c r="BB239" s="55">
        <v>0.15972222222222199</v>
      </c>
    </row>
    <row r="240" spans="2:54" x14ac:dyDescent="0.25">
      <c r="B240" s="5">
        <v>7.4</v>
      </c>
      <c r="C240" s="5">
        <v>90</v>
      </c>
      <c r="D240" s="5">
        <v>5.9</v>
      </c>
      <c r="E240" s="5">
        <v>7.4</v>
      </c>
      <c r="F240" s="5">
        <v>3.6</v>
      </c>
      <c r="G240" s="5">
        <v>7.2</v>
      </c>
      <c r="H240" s="5">
        <v>1033.7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>
        <v>19.2</v>
      </c>
      <c r="O240">
        <v>1047.5</v>
      </c>
      <c r="P240" t="s">
        <v>252</v>
      </c>
      <c r="Q240"/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5"/>
      <c r="AD240" s="54">
        <v>0.16041666666666701</v>
      </c>
      <c r="AL240" s="364">
        <v>-1.5</v>
      </c>
      <c r="AM240" s="5">
        <v>94</v>
      </c>
      <c r="AN240" s="5">
        <v>-2.4</v>
      </c>
      <c r="AO240" s="363">
        <v>-1.5</v>
      </c>
      <c r="AP240" s="5">
        <v>0</v>
      </c>
      <c r="AQ240" s="5">
        <v>2.9</v>
      </c>
      <c r="AR240" s="5">
        <v>1024.3</v>
      </c>
      <c r="AS240" s="5">
        <v>0</v>
      </c>
      <c r="AT240" s="5">
        <v>0</v>
      </c>
      <c r="AU240" s="5">
        <v>0</v>
      </c>
      <c r="AV240" s="5">
        <v>0</v>
      </c>
      <c r="AW240" s="5">
        <v>0</v>
      </c>
      <c r="AX240">
        <v>0.1</v>
      </c>
      <c r="AY240">
        <v>162.69999999999999</v>
      </c>
      <c r="AZ240">
        <v>-2.4</v>
      </c>
      <c r="BA240">
        <v>-2</v>
      </c>
      <c r="BB240" s="55">
        <v>0.16041666666666701</v>
      </c>
    </row>
    <row r="241" spans="2:54" x14ac:dyDescent="0.25">
      <c r="B241" s="5">
        <v>7.4</v>
      </c>
      <c r="C241" s="5">
        <v>90</v>
      </c>
      <c r="D241" s="5">
        <v>5.9</v>
      </c>
      <c r="E241" s="5">
        <v>7.4</v>
      </c>
      <c r="F241" s="5">
        <v>2.9</v>
      </c>
      <c r="G241" s="5">
        <v>5.4</v>
      </c>
      <c r="H241" s="5">
        <v>1033.7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>
        <v>19.2</v>
      </c>
      <c r="O241">
        <v>1047.5</v>
      </c>
      <c r="P241" t="s">
        <v>252</v>
      </c>
      <c r="Q241"/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5"/>
      <c r="AD241" s="54">
        <v>0.16111111111111101</v>
      </c>
      <c r="AL241" s="364">
        <v>-1.5</v>
      </c>
      <c r="AM241" s="5">
        <v>94</v>
      </c>
      <c r="AN241" s="5">
        <v>-2.4</v>
      </c>
      <c r="AO241" s="363">
        <v>-1.5</v>
      </c>
      <c r="AP241" s="5">
        <v>4.7</v>
      </c>
      <c r="AQ241" s="5">
        <v>5</v>
      </c>
      <c r="AR241" s="5">
        <v>1024.4000000000001</v>
      </c>
      <c r="AS241" s="5">
        <v>0</v>
      </c>
      <c r="AT241" s="5">
        <v>0</v>
      </c>
      <c r="AU241" s="5">
        <v>0</v>
      </c>
      <c r="AV241" s="5">
        <v>0</v>
      </c>
      <c r="AW241" s="5">
        <v>0</v>
      </c>
      <c r="AX241">
        <v>0.1</v>
      </c>
      <c r="AY241">
        <v>162.69999999999999</v>
      </c>
      <c r="AZ241">
        <v>-2.5</v>
      </c>
      <c r="BA241">
        <v>-2</v>
      </c>
      <c r="BB241" s="55">
        <v>0.16111111111111101</v>
      </c>
    </row>
    <row r="242" spans="2:54" x14ac:dyDescent="0.25">
      <c r="B242" s="5">
        <v>7.4</v>
      </c>
      <c r="C242" s="5">
        <v>90</v>
      </c>
      <c r="D242" s="5">
        <v>5.9</v>
      </c>
      <c r="E242" s="5">
        <v>5.9</v>
      </c>
      <c r="F242" s="5">
        <v>7.9</v>
      </c>
      <c r="G242" s="5">
        <v>9.4</v>
      </c>
      <c r="H242" s="5">
        <v>1033.5999999999999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>
        <v>19.2</v>
      </c>
      <c r="O242">
        <v>1047.5</v>
      </c>
      <c r="P242" t="s">
        <v>252</v>
      </c>
      <c r="Q242"/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5"/>
      <c r="AD242" s="54">
        <v>0.16180555555555601</v>
      </c>
      <c r="AL242" s="364">
        <v>-1.5</v>
      </c>
      <c r="AM242" s="5">
        <v>94</v>
      </c>
      <c r="AN242" s="5">
        <v>-2.4</v>
      </c>
      <c r="AO242" s="363">
        <v>-1.5</v>
      </c>
      <c r="AP242" s="5">
        <v>2.5</v>
      </c>
      <c r="AQ242" s="5">
        <v>3.6</v>
      </c>
      <c r="AR242" s="5">
        <v>1024.4000000000001</v>
      </c>
      <c r="AS242" s="5">
        <v>0</v>
      </c>
      <c r="AT242" s="5">
        <v>0</v>
      </c>
      <c r="AU242" s="5">
        <v>0</v>
      </c>
      <c r="AV242" s="5">
        <v>0</v>
      </c>
      <c r="AW242" s="5">
        <v>0</v>
      </c>
      <c r="AX242">
        <v>0.1</v>
      </c>
      <c r="AY242">
        <v>162.69999999999999</v>
      </c>
      <c r="AZ242">
        <v>-2.5</v>
      </c>
      <c r="BA242">
        <v>-2</v>
      </c>
      <c r="BB242" s="55">
        <v>0.16180555555555601</v>
      </c>
    </row>
    <row r="243" spans="2:54" x14ac:dyDescent="0.25">
      <c r="B243" s="5">
        <v>7.4</v>
      </c>
      <c r="C243" s="5">
        <v>90</v>
      </c>
      <c r="D243" s="5">
        <v>5.9</v>
      </c>
      <c r="E243" s="5">
        <v>6.5</v>
      </c>
      <c r="F243" s="5">
        <v>5.8</v>
      </c>
      <c r="G243" s="5">
        <v>7.2</v>
      </c>
      <c r="H243" s="5">
        <v>1033.5999999999999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>
        <v>19.2</v>
      </c>
      <c r="O243">
        <v>1047.5</v>
      </c>
      <c r="P243" t="s">
        <v>252</v>
      </c>
      <c r="Q243"/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5"/>
      <c r="AD243" s="54">
        <v>0.16250000000000001</v>
      </c>
      <c r="AL243" s="364">
        <v>-1.5</v>
      </c>
      <c r="AM243" s="5">
        <v>94</v>
      </c>
      <c r="AN243" s="5">
        <v>-2.4</v>
      </c>
      <c r="AO243" s="363">
        <v>-1.5</v>
      </c>
      <c r="AP243" s="5">
        <v>0</v>
      </c>
      <c r="AQ243" s="5">
        <v>2.2000000000000002</v>
      </c>
      <c r="AR243" s="5">
        <v>1024.5</v>
      </c>
      <c r="AS243" s="5">
        <v>0</v>
      </c>
      <c r="AT243" s="5">
        <v>0</v>
      </c>
      <c r="AU243" s="5">
        <v>0</v>
      </c>
      <c r="AV243" s="5">
        <v>0</v>
      </c>
      <c r="AW243" s="5">
        <v>0</v>
      </c>
      <c r="AX243">
        <v>0.1</v>
      </c>
      <c r="AY243">
        <v>162.69999999999999</v>
      </c>
      <c r="AZ243">
        <v>-2.5</v>
      </c>
      <c r="BA243">
        <v>-2</v>
      </c>
      <c r="BB243" s="55">
        <v>0.16250000000000001</v>
      </c>
    </row>
    <row r="244" spans="2:54" x14ac:dyDescent="0.25">
      <c r="B244" s="5">
        <v>7.4</v>
      </c>
      <c r="C244" s="5">
        <v>90</v>
      </c>
      <c r="D244" s="5">
        <v>5.9</v>
      </c>
      <c r="E244" s="5">
        <v>7.4</v>
      </c>
      <c r="F244" s="5">
        <v>2.5</v>
      </c>
      <c r="G244" s="5">
        <v>3.6</v>
      </c>
      <c r="H244" s="5">
        <v>1033.7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>
        <v>19.2</v>
      </c>
      <c r="O244">
        <v>1047.5</v>
      </c>
      <c r="P244" t="s">
        <v>252</v>
      </c>
      <c r="Q244"/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5"/>
      <c r="AD244" s="54">
        <v>0.163194444444444</v>
      </c>
      <c r="AL244" s="364">
        <v>-1.5</v>
      </c>
      <c r="AM244" s="5">
        <v>94</v>
      </c>
      <c r="AN244" s="5">
        <v>-2.4</v>
      </c>
      <c r="AO244" s="363">
        <v>-1.5</v>
      </c>
      <c r="AP244" s="5">
        <v>2.2000000000000002</v>
      </c>
      <c r="AQ244" s="5">
        <v>4.3</v>
      </c>
      <c r="AR244" s="5">
        <v>1024.5</v>
      </c>
      <c r="AS244" s="5">
        <v>0</v>
      </c>
      <c r="AT244" s="5">
        <v>0</v>
      </c>
      <c r="AU244" s="5">
        <v>0</v>
      </c>
      <c r="AV244" s="5">
        <v>0</v>
      </c>
      <c r="AW244" s="5">
        <v>0</v>
      </c>
      <c r="AX244">
        <v>0.1</v>
      </c>
      <c r="AY244">
        <v>162.69999999999999</v>
      </c>
      <c r="AZ244">
        <v>-2.5</v>
      </c>
      <c r="BA244">
        <v>-2</v>
      </c>
      <c r="BB244" s="55">
        <v>0.163194444444444</v>
      </c>
    </row>
    <row r="245" spans="2:54" x14ac:dyDescent="0.25">
      <c r="B245" s="5">
        <v>7.4</v>
      </c>
      <c r="C245" s="5">
        <v>90</v>
      </c>
      <c r="D245" s="5">
        <v>5.9</v>
      </c>
      <c r="E245" s="5">
        <v>6.1</v>
      </c>
      <c r="F245" s="5">
        <v>7.2</v>
      </c>
      <c r="G245" s="5">
        <v>11.2</v>
      </c>
      <c r="H245" s="5">
        <v>1033.7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>
        <v>19.2</v>
      </c>
      <c r="O245">
        <v>1047.5</v>
      </c>
      <c r="P245" t="s">
        <v>252</v>
      </c>
      <c r="Q245"/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5"/>
      <c r="AD245" s="54">
        <v>0.163888888888889</v>
      </c>
      <c r="AL245" s="364">
        <v>-1.5</v>
      </c>
      <c r="AM245" s="5">
        <v>94</v>
      </c>
      <c r="AN245" s="5">
        <v>-2.4</v>
      </c>
      <c r="AO245" s="363">
        <v>-1.5</v>
      </c>
      <c r="AP245" s="5">
        <v>4</v>
      </c>
      <c r="AQ245" s="5">
        <v>4.3</v>
      </c>
      <c r="AR245" s="5">
        <v>1024.4000000000001</v>
      </c>
      <c r="AS245" s="5">
        <v>0</v>
      </c>
      <c r="AT245" s="5">
        <v>0</v>
      </c>
      <c r="AU245" s="5">
        <v>0</v>
      </c>
      <c r="AV245" s="5">
        <v>0</v>
      </c>
      <c r="AW245" s="5">
        <v>0</v>
      </c>
      <c r="AX245">
        <v>0.1</v>
      </c>
      <c r="AY245">
        <v>162.69999999999999</v>
      </c>
      <c r="AZ245">
        <v>-2.5</v>
      </c>
      <c r="BA245">
        <v>-2</v>
      </c>
      <c r="BB245" s="55">
        <v>0.163888888888889</v>
      </c>
    </row>
    <row r="246" spans="2:54" x14ac:dyDescent="0.25">
      <c r="B246" s="5">
        <v>7.4</v>
      </c>
      <c r="C246" s="5">
        <v>90</v>
      </c>
      <c r="D246" s="5">
        <v>5.9</v>
      </c>
      <c r="E246" s="5">
        <v>6.7</v>
      </c>
      <c r="F246" s="5">
        <v>5.4</v>
      </c>
      <c r="G246" s="5">
        <v>7.2</v>
      </c>
      <c r="H246" s="5">
        <v>1033.5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>
        <v>19.2</v>
      </c>
      <c r="O246">
        <v>1047.5</v>
      </c>
      <c r="P246" t="s">
        <v>252</v>
      </c>
      <c r="Q246"/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5"/>
      <c r="AD246" s="54">
        <v>0.164583333333333</v>
      </c>
      <c r="AL246" s="364">
        <v>-1.5</v>
      </c>
      <c r="AM246" s="5">
        <v>94</v>
      </c>
      <c r="AN246" s="5">
        <v>-2.4</v>
      </c>
      <c r="AO246" s="363">
        <v>-1.5</v>
      </c>
      <c r="AP246" s="5">
        <v>4.3</v>
      </c>
      <c r="AQ246" s="5">
        <v>4.3</v>
      </c>
      <c r="AR246" s="5">
        <v>1024.5</v>
      </c>
      <c r="AS246" s="5">
        <v>0</v>
      </c>
      <c r="AT246" s="5">
        <v>0</v>
      </c>
      <c r="AU246" s="5">
        <v>0</v>
      </c>
      <c r="AV246" s="5">
        <v>0</v>
      </c>
      <c r="AW246" s="5">
        <v>0</v>
      </c>
      <c r="AX246">
        <v>0.1</v>
      </c>
      <c r="AY246">
        <v>162.69999999999999</v>
      </c>
      <c r="AZ246">
        <v>-2.5</v>
      </c>
      <c r="BA246">
        <v>-2</v>
      </c>
      <c r="BB246" s="55">
        <v>0.164583333333333</v>
      </c>
    </row>
    <row r="247" spans="2:54" x14ac:dyDescent="0.25">
      <c r="B247" s="5">
        <v>7.4</v>
      </c>
      <c r="C247" s="5">
        <v>90</v>
      </c>
      <c r="D247" s="5">
        <v>5.9</v>
      </c>
      <c r="E247" s="5">
        <v>5.6</v>
      </c>
      <c r="F247" s="5">
        <v>9.4</v>
      </c>
      <c r="G247" s="5">
        <v>13</v>
      </c>
      <c r="H247" s="5">
        <v>1033.5999999999999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>
        <v>19.2</v>
      </c>
      <c r="O247">
        <v>1047.5</v>
      </c>
      <c r="P247" t="s">
        <v>252</v>
      </c>
      <c r="Q247"/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5"/>
      <c r="AD247" s="54">
        <v>0.165277777777778</v>
      </c>
      <c r="AL247" s="364">
        <v>-1.5</v>
      </c>
      <c r="AM247" s="5">
        <v>94</v>
      </c>
      <c r="AN247" s="5">
        <v>-2.4</v>
      </c>
      <c r="AO247" s="363">
        <v>-1.5</v>
      </c>
      <c r="AP247" s="5">
        <v>1.8</v>
      </c>
      <c r="AQ247" s="5">
        <v>3.6</v>
      </c>
      <c r="AR247" s="5">
        <v>1024.3</v>
      </c>
      <c r="AS247" s="5">
        <v>0</v>
      </c>
      <c r="AT247" s="5">
        <v>0</v>
      </c>
      <c r="AU247" s="5">
        <v>0</v>
      </c>
      <c r="AV247" s="5">
        <v>0</v>
      </c>
      <c r="AW247" s="5">
        <v>0</v>
      </c>
      <c r="AX247">
        <v>0.1</v>
      </c>
      <c r="AY247">
        <v>162.69999999999999</v>
      </c>
      <c r="AZ247">
        <v>-2.5</v>
      </c>
      <c r="BA247">
        <v>-2</v>
      </c>
      <c r="BB247" s="55">
        <v>0.165277777777778</v>
      </c>
    </row>
    <row r="248" spans="2:54" x14ac:dyDescent="0.25">
      <c r="B248" s="5">
        <v>7.4</v>
      </c>
      <c r="C248" s="5">
        <v>90</v>
      </c>
      <c r="D248" s="5">
        <v>5.9</v>
      </c>
      <c r="E248" s="5">
        <v>5.9</v>
      </c>
      <c r="F248" s="5">
        <v>8.3000000000000007</v>
      </c>
      <c r="G248" s="5">
        <v>11.2</v>
      </c>
      <c r="H248" s="5">
        <v>1033.5999999999999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>
        <v>19.2</v>
      </c>
      <c r="O248">
        <v>1047.5</v>
      </c>
      <c r="P248" t="s">
        <v>252</v>
      </c>
      <c r="Q248"/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5"/>
      <c r="AD248" s="54">
        <v>0.16597222222222199</v>
      </c>
      <c r="AL248" s="364">
        <v>-1.5</v>
      </c>
      <c r="AM248" s="5">
        <v>94</v>
      </c>
      <c r="AN248" s="5">
        <v>-2.4</v>
      </c>
      <c r="AO248" s="363">
        <v>-1.5</v>
      </c>
      <c r="AP248" s="5">
        <v>4</v>
      </c>
      <c r="AQ248" s="5">
        <v>4.7</v>
      </c>
      <c r="AR248" s="5">
        <v>1024.4000000000001</v>
      </c>
      <c r="AS248" s="5">
        <v>0</v>
      </c>
      <c r="AT248" s="5">
        <v>0</v>
      </c>
      <c r="AU248" s="5">
        <v>0</v>
      </c>
      <c r="AV248" s="5">
        <v>0</v>
      </c>
      <c r="AW248" s="5">
        <v>0</v>
      </c>
      <c r="AX248">
        <v>0.1</v>
      </c>
      <c r="AY248">
        <v>162.69999999999999</v>
      </c>
      <c r="AZ248">
        <v>-2.5</v>
      </c>
      <c r="BA248">
        <v>-2</v>
      </c>
      <c r="BB248" s="55">
        <v>0.16597222222222199</v>
      </c>
    </row>
    <row r="249" spans="2:54" x14ac:dyDescent="0.25">
      <c r="B249" s="5">
        <v>7.4</v>
      </c>
      <c r="C249" s="5">
        <v>89</v>
      </c>
      <c r="D249" s="5">
        <v>5.7</v>
      </c>
      <c r="E249" s="5">
        <v>5.4</v>
      </c>
      <c r="F249" s="5">
        <v>10.8</v>
      </c>
      <c r="G249" s="5">
        <v>14.8</v>
      </c>
      <c r="H249" s="5">
        <v>1033.5999999999999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>
        <v>19.2</v>
      </c>
      <c r="O249">
        <v>1047.5</v>
      </c>
      <c r="P249" t="s">
        <v>252</v>
      </c>
      <c r="Q249"/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5"/>
      <c r="AD249" s="54">
        <v>0.16666666666666699</v>
      </c>
      <c r="AL249" s="364">
        <v>-1.5</v>
      </c>
      <c r="AM249" s="5">
        <v>94</v>
      </c>
      <c r="AN249" s="5">
        <v>-2.4</v>
      </c>
      <c r="AO249" s="363">
        <v>-1.5</v>
      </c>
      <c r="AP249" s="5">
        <v>2.5</v>
      </c>
      <c r="AQ249" s="5">
        <v>4</v>
      </c>
      <c r="AR249" s="5">
        <v>1024.5999999999999</v>
      </c>
      <c r="AS249" s="5">
        <v>0</v>
      </c>
      <c r="AT249" s="5">
        <v>0</v>
      </c>
      <c r="AU249" s="5">
        <v>0</v>
      </c>
      <c r="AV249" s="5">
        <v>0</v>
      </c>
      <c r="AW249" s="5">
        <v>0</v>
      </c>
      <c r="AX249">
        <v>0.1</v>
      </c>
      <c r="AY249">
        <v>162.69999999999999</v>
      </c>
      <c r="AZ249">
        <v>-2.5</v>
      </c>
      <c r="BA249">
        <v>-2</v>
      </c>
      <c r="BB249" s="55">
        <v>0.16666666666666699</v>
      </c>
    </row>
    <row r="250" spans="2:54" x14ac:dyDescent="0.25">
      <c r="B250" s="5">
        <v>7.4</v>
      </c>
      <c r="C250" s="5">
        <v>89</v>
      </c>
      <c r="D250" s="5">
        <v>5.7</v>
      </c>
      <c r="E250" s="5">
        <v>5.6</v>
      </c>
      <c r="F250" s="5">
        <v>9.4</v>
      </c>
      <c r="G250" s="5">
        <v>13</v>
      </c>
      <c r="H250" s="5">
        <v>1033.5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>
        <v>19.2</v>
      </c>
      <c r="O250">
        <v>1047.5</v>
      </c>
      <c r="P250" t="s">
        <v>252</v>
      </c>
      <c r="Q250"/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5"/>
      <c r="AD250" s="54">
        <v>0.16736111111111099</v>
      </c>
      <c r="AL250" s="364">
        <v>-1.5</v>
      </c>
      <c r="AM250" s="5">
        <v>94</v>
      </c>
      <c r="AN250" s="5">
        <v>-2.4</v>
      </c>
      <c r="AO250" s="363">
        <v>-1.5</v>
      </c>
      <c r="AP250" s="5">
        <v>2.2000000000000002</v>
      </c>
      <c r="AQ250" s="5">
        <v>4</v>
      </c>
      <c r="AR250" s="5">
        <v>1024.5</v>
      </c>
      <c r="AS250" s="5">
        <v>0</v>
      </c>
      <c r="AT250" s="5">
        <v>0</v>
      </c>
      <c r="AU250" s="5">
        <v>0</v>
      </c>
      <c r="AV250" s="5">
        <v>0</v>
      </c>
      <c r="AW250" s="5">
        <v>0</v>
      </c>
      <c r="AX250">
        <v>0.1</v>
      </c>
      <c r="AY250">
        <v>162.69999999999999</v>
      </c>
      <c r="AZ250">
        <v>-2.5</v>
      </c>
      <c r="BA250">
        <v>-2</v>
      </c>
      <c r="BB250" s="55">
        <v>0.16736111111111099</v>
      </c>
    </row>
    <row r="251" spans="2:54" x14ac:dyDescent="0.25">
      <c r="B251" s="5">
        <v>7.4</v>
      </c>
      <c r="C251" s="5">
        <v>89</v>
      </c>
      <c r="D251" s="5">
        <v>5.7</v>
      </c>
      <c r="E251" s="5">
        <v>7.4</v>
      </c>
      <c r="F251" s="5">
        <v>3.2</v>
      </c>
      <c r="G251" s="5">
        <v>7.2</v>
      </c>
      <c r="H251" s="5">
        <v>1033.7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>
        <v>19.2</v>
      </c>
      <c r="O251">
        <v>1047.5</v>
      </c>
      <c r="P251" t="s">
        <v>252</v>
      </c>
      <c r="Q251"/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5"/>
      <c r="AD251" s="54">
        <v>0.16805555555555601</v>
      </c>
      <c r="AL251" s="364">
        <v>-1.6</v>
      </c>
      <c r="AM251" s="5">
        <v>94</v>
      </c>
      <c r="AN251" s="5">
        <v>-2.5</v>
      </c>
      <c r="AO251" s="363">
        <v>-1.6</v>
      </c>
      <c r="AP251" s="5">
        <v>3.6</v>
      </c>
      <c r="AQ251" s="5">
        <v>4.3</v>
      </c>
      <c r="AR251" s="5">
        <v>1024.4000000000001</v>
      </c>
      <c r="AS251" s="5">
        <v>0</v>
      </c>
      <c r="AT251" s="5">
        <v>0</v>
      </c>
      <c r="AU251" s="5">
        <v>0</v>
      </c>
      <c r="AV251" s="5">
        <v>0</v>
      </c>
      <c r="AW251" s="5">
        <v>0</v>
      </c>
      <c r="AX251">
        <v>0.1</v>
      </c>
      <c r="AY251">
        <v>162.69999999999999</v>
      </c>
      <c r="AZ251">
        <v>-2.5</v>
      </c>
      <c r="BA251">
        <v>-2</v>
      </c>
      <c r="BB251" s="55">
        <v>0.16805555555555601</v>
      </c>
    </row>
    <row r="252" spans="2:54" x14ac:dyDescent="0.25">
      <c r="B252" s="5">
        <v>7.4</v>
      </c>
      <c r="C252" s="5">
        <v>89</v>
      </c>
      <c r="D252" s="5">
        <v>5.7</v>
      </c>
      <c r="E252" s="5">
        <v>6.7</v>
      </c>
      <c r="F252" s="5">
        <v>5.4</v>
      </c>
      <c r="G252" s="5">
        <v>11.2</v>
      </c>
      <c r="H252" s="5">
        <v>1033.8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>
        <v>19.2</v>
      </c>
      <c r="O252">
        <v>1047.5</v>
      </c>
      <c r="P252" t="s">
        <v>252</v>
      </c>
      <c r="Q252"/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5"/>
      <c r="AD252" s="54">
        <v>0.16875000000000001</v>
      </c>
      <c r="AL252" s="364">
        <v>-1.6</v>
      </c>
      <c r="AM252" s="5">
        <v>94</v>
      </c>
      <c r="AN252" s="5">
        <v>-2.5</v>
      </c>
      <c r="AO252" s="363">
        <v>-1.6</v>
      </c>
      <c r="AP252" s="5">
        <v>1.8</v>
      </c>
      <c r="AQ252" s="5">
        <v>2.2000000000000002</v>
      </c>
      <c r="AR252" s="5">
        <v>1024.4000000000001</v>
      </c>
      <c r="AS252" s="5">
        <v>0</v>
      </c>
      <c r="AT252" s="5">
        <v>0</v>
      </c>
      <c r="AU252" s="5">
        <v>0</v>
      </c>
      <c r="AV252" s="5">
        <v>0</v>
      </c>
      <c r="AW252" s="5">
        <v>0</v>
      </c>
      <c r="AX252">
        <v>0.1</v>
      </c>
      <c r="AY252">
        <v>162.69999999999999</v>
      </c>
      <c r="AZ252">
        <v>-2.5</v>
      </c>
      <c r="BA252">
        <v>-2</v>
      </c>
      <c r="BB252" s="55">
        <v>0.16875000000000001</v>
      </c>
    </row>
    <row r="253" spans="2:54" x14ac:dyDescent="0.25">
      <c r="B253" s="5">
        <v>7.4</v>
      </c>
      <c r="C253" s="5">
        <v>89</v>
      </c>
      <c r="D253" s="5">
        <v>5.7</v>
      </c>
      <c r="E253" s="5">
        <v>5.9</v>
      </c>
      <c r="F253" s="5">
        <v>8.3000000000000007</v>
      </c>
      <c r="G253" s="5">
        <v>9.4</v>
      </c>
      <c r="H253" s="5">
        <v>1033.9000000000001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>
        <v>19.2</v>
      </c>
      <c r="O253">
        <v>1047.5</v>
      </c>
      <c r="P253" t="s">
        <v>252</v>
      </c>
      <c r="Q253"/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5"/>
      <c r="AD253" s="54">
        <v>0.16944444444444401</v>
      </c>
      <c r="AL253" s="364">
        <v>-1.6</v>
      </c>
      <c r="AM253" s="5">
        <v>94</v>
      </c>
      <c r="AN253" s="5">
        <v>-2.5</v>
      </c>
      <c r="AO253" s="363">
        <v>-1.6</v>
      </c>
      <c r="AP253" s="5">
        <v>3.2</v>
      </c>
      <c r="AQ253" s="5">
        <v>3.6</v>
      </c>
      <c r="AR253" s="5">
        <v>1024.5</v>
      </c>
      <c r="AS253" s="5">
        <v>0</v>
      </c>
      <c r="AT253" s="5">
        <v>0</v>
      </c>
      <c r="AU253" s="5">
        <v>0</v>
      </c>
      <c r="AV253" s="5">
        <v>0</v>
      </c>
      <c r="AW253" s="5">
        <v>0</v>
      </c>
      <c r="AX253">
        <v>0.1</v>
      </c>
      <c r="AY253">
        <v>162.69999999999999</v>
      </c>
      <c r="AZ253">
        <v>-2.5</v>
      </c>
      <c r="BA253">
        <v>-2</v>
      </c>
      <c r="BB253" s="55">
        <v>0.16944444444444401</v>
      </c>
    </row>
    <row r="254" spans="2:54" x14ac:dyDescent="0.25">
      <c r="B254" s="5">
        <v>7.4</v>
      </c>
      <c r="C254" s="5">
        <v>89</v>
      </c>
      <c r="D254" s="5">
        <v>5.7</v>
      </c>
      <c r="E254" s="5">
        <v>7.4</v>
      </c>
      <c r="F254" s="5">
        <v>4</v>
      </c>
      <c r="G254" s="5">
        <v>5.4</v>
      </c>
      <c r="H254" s="5">
        <v>1033.8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>
        <v>19.2</v>
      </c>
      <c r="O254">
        <v>1047.5</v>
      </c>
      <c r="P254" t="s">
        <v>252</v>
      </c>
      <c r="Q254"/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5"/>
      <c r="AD254" s="54">
        <v>0.17013888888888901</v>
      </c>
      <c r="AL254" s="364">
        <v>-1.6</v>
      </c>
      <c r="AM254" s="5">
        <v>94</v>
      </c>
      <c r="AN254" s="5">
        <v>-2.5</v>
      </c>
      <c r="AO254" s="363">
        <v>-1.6</v>
      </c>
      <c r="AP254" s="5">
        <v>2.9</v>
      </c>
      <c r="AQ254" s="5">
        <v>2.9</v>
      </c>
      <c r="AR254" s="5">
        <v>1024.4000000000001</v>
      </c>
      <c r="AS254" s="5">
        <v>0</v>
      </c>
      <c r="AT254" s="5">
        <v>0</v>
      </c>
      <c r="AU254" s="5">
        <v>0</v>
      </c>
      <c r="AV254" s="5">
        <v>0</v>
      </c>
      <c r="AW254" s="5">
        <v>0</v>
      </c>
      <c r="AX254">
        <v>0.1</v>
      </c>
      <c r="AY254">
        <v>162.69999999999999</v>
      </c>
      <c r="AZ254">
        <v>-2.5</v>
      </c>
      <c r="BA254">
        <v>-2</v>
      </c>
      <c r="BB254" s="55">
        <v>0.17013888888888901</v>
      </c>
    </row>
    <row r="255" spans="2:54" x14ac:dyDescent="0.25">
      <c r="B255" s="5">
        <v>7.4</v>
      </c>
      <c r="C255" s="5">
        <v>89</v>
      </c>
      <c r="D255" s="5">
        <v>5.7</v>
      </c>
      <c r="E255" s="5">
        <v>6.3</v>
      </c>
      <c r="F255" s="5">
        <v>6.5</v>
      </c>
      <c r="G255" s="5">
        <v>9.4</v>
      </c>
      <c r="H255" s="5">
        <v>1033.5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>
        <v>19.2</v>
      </c>
      <c r="O255">
        <v>1047.5</v>
      </c>
      <c r="P255" t="s">
        <v>252</v>
      </c>
      <c r="Q255"/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5"/>
      <c r="AD255" s="54">
        <v>0.170833333333333</v>
      </c>
      <c r="AL255" s="364">
        <v>-1.6</v>
      </c>
      <c r="AM255" s="5">
        <v>94</v>
      </c>
      <c r="AN255" s="5">
        <v>-2.5</v>
      </c>
      <c r="AO255" s="363">
        <v>-1.6</v>
      </c>
      <c r="AP255" s="5">
        <v>1.8</v>
      </c>
      <c r="AQ255" s="5">
        <v>2.2000000000000002</v>
      </c>
      <c r="AR255" s="5">
        <v>1024.5</v>
      </c>
      <c r="AS255" s="5">
        <v>0</v>
      </c>
      <c r="AT255" s="5">
        <v>0</v>
      </c>
      <c r="AU255" s="5">
        <v>0</v>
      </c>
      <c r="AV255" s="5">
        <v>0</v>
      </c>
      <c r="AW255" s="5">
        <v>0</v>
      </c>
      <c r="AX255">
        <v>0.1</v>
      </c>
      <c r="AY255">
        <v>162.69999999999999</v>
      </c>
      <c r="AZ255">
        <v>-2.5</v>
      </c>
      <c r="BA255">
        <v>-2.1</v>
      </c>
      <c r="BB255" s="55">
        <v>0.170833333333333</v>
      </c>
    </row>
    <row r="256" spans="2:54" x14ac:dyDescent="0.25">
      <c r="B256" s="5">
        <v>7.3</v>
      </c>
      <c r="C256" s="5">
        <v>89</v>
      </c>
      <c r="D256" s="5">
        <v>5.6</v>
      </c>
      <c r="E256" s="5">
        <v>5.7</v>
      </c>
      <c r="F256" s="5">
        <v>8.6</v>
      </c>
      <c r="G256" s="5">
        <v>11.2</v>
      </c>
      <c r="H256" s="5">
        <v>1033.8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>
        <v>19.2</v>
      </c>
      <c r="O256">
        <v>1047.5</v>
      </c>
      <c r="P256" t="s">
        <v>252</v>
      </c>
      <c r="Q256"/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5"/>
      <c r="AD256" s="54">
        <v>0.171527777777778</v>
      </c>
      <c r="AL256" s="364">
        <v>-1.6</v>
      </c>
      <c r="AM256" s="5">
        <v>94</v>
      </c>
      <c r="AN256" s="5">
        <v>-2.5</v>
      </c>
      <c r="AO256" s="363">
        <v>-1.6</v>
      </c>
      <c r="AP256" s="5">
        <v>1.8</v>
      </c>
      <c r="AQ256" s="5">
        <v>3.2</v>
      </c>
      <c r="AR256" s="5">
        <v>1024.2</v>
      </c>
      <c r="AS256" s="5">
        <v>0</v>
      </c>
      <c r="AT256" s="5">
        <v>0</v>
      </c>
      <c r="AU256" s="5">
        <v>0</v>
      </c>
      <c r="AV256" s="5">
        <v>0</v>
      </c>
      <c r="AW256" s="5">
        <v>0</v>
      </c>
      <c r="AX256">
        <v>0.1</v>
      </c>
      <c r="AY256">
        <v>162.69999999999999</v>
      </c>
      <c r="AZ256">
        <v>-2.6</v>
      </c>
      <c r="BA256">
        <v>-2.1</v>
      </c>
      <c r="BB256" s="55">
        <v>0.171527777777778</v>
      </c>
    </row>
    <row r="257" spans="2:54" x14ac:dyDescent="0.25">
      <c r="B257" s="5">
        <v>7.3</v>
      </c>
      <c r="C257" s="5">
        <v>89</v>
      </c>
      <c r="D257" s="5">
        <v>5.6</v>
      </c>
      <c r="E257" s="5">
        <v>7.3</v>
      </c>
      <c r="F257" s="5">
        <v>2.5</v>
      </c>
      <c r="G257" s="5">
        <v>3.6</v>
      </c>
      <c r="H257" s="5">
        <v>1033.9000000000001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>
        <v>19.2</v>
      </c>
      <c r="O257">
        <v>1047.5</v>
      </c>
      <c r="P257" t="s">
        <v>252</v>
      </c>
      <c r="Q257"/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5"/>
      <c r="AD257" s="54">
        <v>0.172222222222222</v>
      </c>
      <c r="AL257" s="364">
        <v>-1.6</v>
      </c>
      <c r="AM257" s="5">
        <v>94</v>
      </c>
      <c r="AN257" s="5">
        <v>-2.5</v>
      </c>
      <c r="AO257" s="363">
        <v>-1.6</v>
      </c>
      <c r="AP257" s="5">
        <v>0</v>
      </c>
      <c r="AQ257" s="5">
        <v>2.9</v>
      </c>
      <c r="AR257" s="5">
        <v>1024.2</v>
      </c>
      <c r="AS257" s="5">
        <v>0</v>
      </c>
      <c r="AT257" s="5">
        <v>0</v>
      </c>
      <c r="AU257" s="5">
        <v>0</v>
      </c>
      <c r="AV257" s="5">
        <v>0</v>
      </c>
      <c r="AW257" s="5">
        <v>0</v>
      </c>
      <c r="AX257">
        <v>0.1</v>
      </c>
      <c r="AY257">
        <v>162.69999999999999</v>
      </c>
      <c r="AZ257">
        <v>-2.6</v>
      </c>
      <c r="BA257">
        <v>-2.1</v>
      </c>
      <c r="BB257" s="55">
        <v>0.172222222222222</v>
      </c>
    </row>
    <row r="258" spans="2:54" x14ac:dyDescent="0.25">
      <c r="B258" s="5">
        <v>7.3</v>
      </c>
      <c r="C258" s="5">
        <v>89</v>
      </c>
      <c r="D258" s="5">
        <v>5.6</v>
      </c>
      <c r="E258" s="5">
        <v>7.3</v>
      </c>
      <c r="F258" s="5">
        <v>2.9</v>
      </c>
      <c r="G258" s="5">
        <v>3.6</v>
      </c>
      <c r="H258" s="5">
        <v>1033.8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>
        <v>19.2</v>
      </c>
      <c r="O258">
        <v>1047.5</v>
      </c>
      <c r="P258" t="s">
        <v>252</v>
      </c>
      <c r="Q258"/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5"/>
      <c r="AD258" s="54">
        <v>0.172916666666667</v>
      </c>
      <c r="AL258" s="364">
        <v>-1.6</v>
      </c>
      <c r="AM258" s="5">
        <v>94</v>
      </c>
      <c r="AN258" s="5">
        <v>-2.5</v>
      </c>
      <c r="AO258" s="363">
        <v>-1.6</v>
      </c>
      <c r="AP258" s="5">
        <v>2.2000000000000002</v>
      </c>
      <c r="AQ258" s="5">
        <v>2.2000000000000002</v>
      </c>
      <c r="AR258" s="5">
        <v>1024.4000000000001</v>
      </c>
      <c r="AS258" s="5">
        <v>0</v>
      </c>
      <c r="AT258" s="5">
        <v>0</v>
      </c>
      <c r="AU258" s="5">
        <v>0</v>
      </c>
      <c r="AV258" s="5">
        <v>0</v>
      </c>
      <c r="AW258" s="5">
        <v>0</v>
      </c>
      <c r="AX258">
        <v>0.1</v>
      </c>
      <c r="AY258">
        <v>162.69999999999999</v>
      </c>
      <c r="AZ258">
        <v>-2.6</v>
      </c>
      <c r="BA258">
        <v>-2.1</v>
      </c>
      <c r="BB258" s="55">
        <v>0.172916666666667</v>
      </c>
    </row>
    <row r="259" spans="2:54" x14ac:dyDescent="0.25">
      <c r="B259" s="5">
        <v>7.3</v>
      </c>
      <c r="C259" s="5">
        <v>89</v>
      </c>
      <c r="D259" s="5">
        <v>5.6</v>
      </c>
      <c r="E259" s="5">
        <v>7.3</v>
      </c>
      <c r="F259" s="5">
        <v>2.2000000000000002</v>
      </c>
      <c r="G259" s="5">
        <v>3.6</v>
      </c>
      <c r="H259" s="5">
        <v>1033.9000000000001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>
        <v>19.2</v>
      </c>
      <c r="O259">
        <v>1047.5</v>
      </c>
      <c r="P259" t="s">
        <v>252</v>
      </c>
      <c r="Q259"/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5"/>
      <c r="AD259" s="54">
        <v>0.17361111111111099</v>
      </c>
      <c r="AL259" s="364">
        <v>-1.6</v>
      </c>
      <c r="AM259" s="5">
        <v>94</v>
      </c>
      <c r="AN259" s="5">
        <v>-2.5</v>
      </c>
      <c r="AO259" s="363">
        <v>-1.6</v>
      </c>
      <c r="AP259" s="5">
        <v>1.8</v>
      </c>
      <c r="AQ259" s="5">
        <v>2.5</v>
      </c>
      <c r="AR259" s="5">
        <v>1024.5</v>
      </c>
      <c r="AS259" s="5">
        <v>0</v>
      </c>
      <c r="AT259" s="5">
        <v>0</v>
      </c>
      <c r="AU259" s="5">
        <v>0</v>
      </c>
      <c r="AV259" s="5">
        <v>0</v>
      </c>
      <c r="AW259" s="5">
        <v>0</v>
      </c>
      <c r="AX259">
        <v>0.1</v>
      </c>
      <c r="AY259">
        <v>162.69999999999999</v>
      </c>
      <c r="AZ259">
        <v>-2.6</v>
      </c>
      <c r="BA259">
        <v>-2.1</v>
      </c>
      <c r="BB259" s="55">
        <v>0.17361111111111099</v>
      </c>
    </row>
    <row r="260" spans="2:54" x14ac:dyDescent="0.25">
      <c r="B260" s="5">
        <v>7.3</v>
      </c>
      <c r="C260" s="5">
        <v>89</v>
      </c>
      <c r="D260" s="5">
        <v>5.6</v>
      </c>
      <c r="E260" s="5">
        <v>5.7</v>
      </c>
      <c r="F260" s="5">
        <v>9</v>
      </c>
      <c r="G260" s="5">
        <v>11.2</v>
      </c>
      <c r="H260" s="5">
        <v>1033.9000000000001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>
        <v>19.2</v>
      </c>
      <c r="O260">
        <v>1047.5</v>
      </c>
      <c r="P260" t="s">
        <v>252</v>
      </c>
      <c r="Q260"/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5"/>
      <c r="AD260" s="54">
        <v>0.17430555555555599</v>
      </c>
      <c r="AL260" s="364">
        <v>-1.6</v>
      </c>
      <c r="AM260" s="5">
        <v>94</v>
      </c>
      <c r="AN260" s="5">
        <v>-2.5</v>
      </c>
      <c r="AO260" s="363">
        <v>-1.6</v>
      </c>
      <c r="AP260" s="5">
        <v>2.9</v>
      </c>
      <c r="AQ260" s="5">
        <v>4</v>
      </c>
      <c r="AR260" s="5">
        <v>1024.4000000000001</v>
      </c>
      <c r="AS260" s="5">
        <v>0</v>
      </c>
      <c r="AT260" s="5">
        <v>0</v>
      </c>
      <c r="AU260" s="5">
        <v>0</v>
      </c>
      <c r="AV260" s="5">
        <v>0</v>
      </c>
      <c r="AW260" s="5">
        <v>0</v>
      </c>
      <c r="AX260">
        <v>0.1</v>
      </c>
      <c r="AY260">
        <v>162.69999999999999</v>
      </c>
      <c r="AZ260">
        <v>-2.6</v>
      </c>
      <c r="BA260">
        <v>-2.1</v>
      </c>
      <c r="BB260" s="55">
        <v>0.17430555555555599</v>
      </c>
    </row>
    <row r="261" spans="2:54" x14ac:dyDescent="0.25">
      <c r="B261" s="5">
        <v>7.3</v>
      </c>
      <c r="C261" s="5">
        <v>89</v>
      </c>
      <c r="D261" s="5">
        <v>5.6</v>
      </c>
      <c r="E261" s="5">
        <v>7.3</v>
      </c>
      <c r="F261" s="5">
        <v>1.4</v>
      </c>
      <c r="G261" s="5">
        <v>3.6</v>
      </c>
      <c r="H261" s="5">
        <v>1034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>
        <v>19.2</v>
      </c>
      <c r="O261">
        <v>1047.5</v>
      </c>
      <c r="P261" t="s">
        <v>252</v>
      </c>
      <c r="Q261"/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5"/>
      <c r="AD261" s="54">
        <v>0.17499999999999999</v>
      </c>
      <c r="AL261" s="364">
        <v>-1.6</v>
      </c>
      <c r="AM261" s="5">
        <v>94</v>
      </c>
      <c r="AN261" s="5">
        <v>-2.5</v>
      </c>
      <c r="AO261" s="363">
        <v>-1.6</v>
      </c>
      <c r="AP261" s="5">
        <v>4</v>
      </c>
      <c r="AQ261" s="5">
        <v>4.7</v>
      </c>
      <c r="AR261" s="5">
        <v>1024.5</v>
      </c>
      <c r="AS261" s="5">
        <v>0</v>
      </c>
      <c r="AT261" s="5">
        <v>0</v>
      </c>
      <c r="AU261" s="5">
        <v>0</v>
      </c>
      <c r="AV261" s="5">
        <v>0</v>
      </c>
      <c r="AW261" s="5">
        <v>0</v>
      </c>
      <c r="AX261">
        <v>0.1</v>
      </c>
      <c r="AY261">
        <v>162.69999999999999</v>
      </c>
      <c r="AZ261">
        <v>-2.6</v>
      </c>
      <c r="BA261">
        <v>-2.1</v>
      </c>
      <c r="BB261" s="55">
        <v>0.17499999999999999</v>
      </c>
    </row>
    <row r="262" spans="2:54" x14ac:dyDescent="0.25">
      <c r="B262" s="5">
        <v>7.3</v>
      </c>
      <c r="C262" s="5">
        <v>89</v>
      </c>
      <c r="D262" s="5">
        <v>5.6</v>
      </c>
      <c r="E262" s="5">
        <v>5.8</v>
      </c>
      <c r="F262" s="5">
        <v>7.9</v>
      </c>
      <c r="G262" s="5">
        <v>13</v>
      </c>
      <c r="H262" s="5">
        <v>1033.8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>
        <v>19.2</v>
      </c>
      <c r="O262">
        <v>1047.5</v>
      </c>
      <c r="P262" t="s">
        <v>252</v>
      </c>
      <c r="Q262"/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5"/>
      <c r="AD262" s="54">
        <v>0.17569444444444399</v>
      </c>
      <c r="AL262" s="364">
        <v>-1.6</v>
      </c>
      <c r="AM262" s="5">
        <v>94</v>
      </c>
      <c r="AN262" s="5">
        <v>-2.5</v>
      </c>
      <c r="AO262" s="363">
        <v>-1.6</v>
      </c>
      <c r="AP262" s="5">
        <v>3.2</v>
      </c>
      <c r="AQ262" s="5">
        <v>3.2</v>
      </c>
      <c r="AR262" s="5">
        <v>1024.5999999999999</v>
      </c>
      <c r="AS262" s="5">
        <v>0</v>
      </c>
      <c r="AT262" s="5">
        <v>0</v>
      </c>
      <c r="AU262" s="5">
        <v>0</v>
      </c>
      <c r="AV262" s="5">
        <v>0</v>
      </c>
      <c r="AW262" s="5">
        <v>0</v>
      </c>
      <c r="AX262">
        <v>0.1</v>
      </c>
      <c r="AY262">
        <v>162.69999999999999</v>
      </c>
      <c r="AZ262">
        <v>-2.6</v>
      </c>
      <c r="BA262">
        <v>-2.1</v>
      </c>
      <c r="BB262" s="55">
        <v>0.17569444444444399</v>
      </c>
    </row>
    <row r="263" spans="2:54" x14ac:dyDescent="0.25">
      <c r="B263" s="5">
        <v>7.3</v>
      </c>
      <c r="C263" s="5">
        <v>89</v>
      </c>
      <c r="D263" s="5">
        <v>5.6</v>
      </c>
      <c r="E263" s="5">
        <v>7.3</v>
      </c>
      <c r="F263" s="5">
        <v>2.9</v>
      </c>
      <c r="G263" s="5">
        <v>5.4</v>
      </c>
      <c r="H263" s="5">
        <v>1033.8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>
        <v>19.2</v>
      </c>
      <c r="O263">
        <v>1047.5</v>
      </c>
      <c r="P263" t="s">
        <v>252</v>
      </c>
      <c r="Q263"/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5"/>
      <c r="AD263" s="54">
        <v>0.17638888888888901</v>
      </c>
      <c r="AL263" s="364">
        <v>-1.6</v>
      </c>
      <c r="AM263" s="5">
        <v>94</v>
      </c>
      <c r="AN263" s="5">
        <v>-2.5</v>
      </c>
      <c r="AO263" s="363">
        <v>-1.6</v>
      </c>
      <c r="AP263" s="5">
        <v>0</v>
      </c>
      <c r="AQ263" s="5">
        <v>2.2000000000000002</v>
      </c>
      <c r="AR263" s="5">
        <v>1024.5999999999999</v>
      </c>
      <c r="AS263" s="5">
        <v>0</v>
      </c>
      <c r="AT263" s="5">
        <v>0</v>
      </c>
      <c r="AU263" s="5">
        <v>0</v>
      </c>
      <c r="AV263" s="5">
        <v>0</v>
      </c>
      <c r="AW263" s="5">
        <v>0</v>
      </c>
      <c r="AX263">
        <v>0.1</v>
      </c>
      <c r="AY263">
        <v>162.69999999999999</v>
      </c>
      <c r="AZ263">
        <v>-2.7</v>
      </c>
      <c r="BA263">
        <v>-2.1</v>
      </c>
      <c r="BB263" s="55">
        <v>0.17638888888888901</v>
      </c>
    </row>
    <row r="264" spans="2:54" x14ac:dyDescent="0.25">
      <c r="B264" s="5">
        <v>7.3</v>
      </c>
      <c r="C264" s="5">
        <v>89</v>
      </c>
      <c r="D264" s="5">
        <v>5.6</v>
      </c>
      <c r="E264" s="5">
        <v>6.4</v>
      </c>
      <c r="F264" s="5">
        <v>6.1</v>
      </c>
      <c r="G264" s="5">
        <v>7.2</v>
      </c>
      <c r="H264" s="5">
        <v>1033.9000000000001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>
        <v>19.2</v>
      </c>
      <c r="O264">
        <v>1047.5</v>
      </c>
      <c r="P264" t="s">
        <v>252</v>
      </c>
      <c r="Q264"/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5"/>
      <c r="AD264" s="54">
        <v>0.17708333333333301</v>
      </c>
      <c r="AL264" s="364">
        <v>-1.6</v>
      </c>
      <c r="AM264" s="5">
        <v>94</v>
      </c>
      <c r="AN264" s="5">
        <v>-2.5</v>
      </c>
      <c r="AO264" s="363">
        <v>-1.6</v>
      </c>
      <c r="AP264" s="5">
        <v>1.8</v>
      </c>
      <c r="AQ264" s="5">
        <v>4.3</v>
      </c>
      <c r="AR264" s="5">
        <v>1024.4000000000001</v>
      </c>
      <c r="AS264" s="5">
        <v>0</v>
      </c>
      <c r="AT264" s="5">
        <v>0</v>
      </c>
      <c r="AU264" s="5">
        <v>0</v>
      </c>
      <c r="AV264" s="5">
        <v>0</v>
      </c>
      <c r="AW264" s="5">
        <v>0</v>
      </c>
      <c r="AX264">
        <v>0.1</v>
      </c>
      <c r="AY264">
        <v>162.69999999999999</v>
      </c>
      <c r="AZ264">
        <v>-2.7</v>
      </c>
      <c r="BA264">
        <v>-2.1</v>
      </c>
      <c r="BB264" s="55">
        <v>0.17708333333333301</v>
      </c>
    </row>
    <row r="265" spans="2:54" x14ac:dyDescent="0.25">
      <c r="B265" s="5">
        <v>7.3</v>
      </c>
      <c r="C265" s="5">
        <v>89</v>
      </c>
      <c r="D265" s="5">
        <v>5.6</v>
      </c>
      <c r="E265" s="5">
        <v>7.3</v>
      </c>
      <c r="F265" s="5">
        <v>4</v>
      </c>
      <c r="G265" s="5">
        <v>7.2</v>
      </c>
      <c r="H265" s="5">
        <v>1033.9000000000001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>
        <v>19.2</v>
      </c>
      <c r="O265">
        <v>1047.5</v>
      </c>
      <c r="P265" t="s">
        <v>252</v>
      </c>
      <c r="Q265"/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5"/>
      <c r="AD265" s="54">
        <v>0.17777777777777801</v>
      </c>
      <c r="AL265" s="364">
        <v>-1.6</v>
      </c>
      <c r="AM265" s="5">
        <v>94</v>
      </c>
      <c r="AN265" s="5">
        <v>-2.5</v>
      </c>
      <c r="AO265" s="363">
        <v>-1.6</v>
      </c>
      <c r="AP265" s="5">
        <v>0</v>
      </c>
      <c r="AQ265" s="5">
        <v>2.5</v>
      </c>
      <c r="AR265" s="5">
        <v>1024.5999999999999</v>
      </c>
      <c r="AS265" s="5">
        <v>0</v>
      </c>
      <c r="AT265" s="5">
        <v>0</v>
      </c>
      <c r="AU265" s="5">
        <v>0</v>
      </c>
      <c r="AV265" s="5">
        <v>0</v>
      </c>
      <c r="AW265" s="5">
        <v>0</v>
      </c>
      <c r="AX265">
        <v>0.1</v>
      </c>
      <c r="AY265">
        <v>162.69999999999999</v>
      </c>
      <c r="AZ265">
        <v>-2.7</v>
      </c>
      <c r="BA265">
        <v>-2.1</v>
      </c>
      <c r="BB265" s="55">
        <v>0.17777777777777801</v>
      </c>
    </row>
    <row r="266" spans="2:54" x14ac:dyDescent="0.25">
      <c r="B266" s="5">
        <v>7.3</v>
      </c>
      <c r="C266" s="5">
        <v>89</v>
      </c>
      <c r="D266" s="5">
        <v>5.6</v>
      </c>
      <c r="E266" s="5">
        <v>7.3</v>
      </c>
      <c r="F266" s="5">
        <v>4</v>
      </c>
      <c r="G266" s="5">
        <v>5.4</v>
      </c>
      <c r="H266" s="5">
        <v>1033.9000000000001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>
        <v>19.2</v>
      </c>
      <c r="O266">
        <v>1047.5</v>
      </c>
      <c r="P266" t="s">
        <v>252</v>
      </c>
      <c r="Q266"/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5"/>
      <c r="AD266" s="54">
        <v>0.178472222222222</v>
      </c>
      <c r="AL266" s="364">
        <v>-1.6</v>
      </c>
      <c r="AM266" s="5">
        <v>94</v>
      </c>
      <c r="AN266" s="5">
        <v>-2.5</v>
      </c>
      <c r="AO266" s="363">
        <v>-1.6</v>
      </c>
      <c r="AP266" s="5">
        <v>1.8</v>
      </c>
      <c r="AQ266" s="5">
        <v>3.2</v>
      </c>
      <c r="AR266" s="5">
        <v>1024.5</v>
      </c>
      <c r="AS266" s="5">
        <v>0</v>
      </c>
      <c r="AT266" s="5">
        <v>0</v>
      </c>
      <c r="AU266" s="5">
        <v>0</v>
      </c>
      <c r="AV266" s="5">
        <v>0</v>
      </c>
      <c r="AW266" s="5">
        <v>0</v>
      </c>
      <c r="AX266">
        <v>0.1</v>
      </c>
      <c r="AY266">
        <v>162.69999999999999</v>
      </c>
      <c r="AZ266">
        <v>-2.7</v>
      </c>
      <c r="BA266">
        <v>-2.1</v>
      </c>
      <c r="BB266" s="55">
        <v>0.178472222222222</v>
      </c>
    </row>
    <row r="267" spans="2:54" x14ac:dyDescent="0.25">
      <c r="B267" s="5">
        <v>7.3</v>
      </c>
      <c r="C267" s="5">
        <v>89</v>
      </c>
      <c r="D267" s="5">
        <v>5.6</v>
      </c>
      <c r="E267" s="5">
        <v>6.2</v>
      </c>
      <c r="F267" s="5">
        <v>6.5</v>
      </c>
      <c r="G267" s="5">
        <v>9.4</v>
      </c>
      <c r="H267" s="5">
        <v>1033.9000000000001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>
        <v>19.2</v>
      </c>
      <c r="O267">
        <v>1047.5</v>
      </c>
      <c r="P267" t="s">
        <v>252</v>
      </c>
      <c r="Q267"/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5"/>
      <c r="AD267" s="54">
        <v>0.179166666666667</v>
      </c>
      <c r="AL267" s="364">
        <v>-1.6</v>
      </c>
      <c r="AM267" s="5">
        <v>94</v>
      </c>
      <c r="AN267" s="5">
        <v>-2.5</v>
      </c>
      <c r="AO267" s="363">
        <v>-1.6</v>
      </c>
      <c r="AP267" s="5">
        <v>2.9</v>
      </c>
      <c r="AQ267" s="5">
        <v>3.6</v>
      </c>
      <c r="AR267" s="5">
        <v>1024.4000000000001</v>
      </c>
      <c r="AS267" s="5">
        <v>0</v>
      </c>
      <c r="AT267" s="5">
        <v>0</v>
      </c>
      <c r="AU267" s="5">
        <v>0</v>
      </c>
      <c r="AV267" s="5">
        <v>0</v>
      </c>
      <c r="AW267" s="5">
        <v>0</v>
      </c>
      <c r="AX267">
        <v>0.1</v>
      </c>
      <c r="AY267">
        <v>162.69999999999999</v>
      </c>
      <c r="AZ267">
        <v>-2.7</v>
      </c>
      <c r="BA267">
        <v>-2.1</v>
      </c>
      <c r="BB267" s="55">
        <v>0.179166666666667</v>
      </c>
    </row>
    <row r="268" spans="2:54" x14ac:dyDescent="0.25">
      <c r="B268" s="5">
        <v>7.3</v>
      </c>
      <c r="C268" s="5">
        <v>89</v>
      </c>
      <c r="D268" s="5">
        <v>5.6</v>
      </c>
      <c r="E268" s="5">
        <v>7.3</v>
      </c>
      <c r="F268" s="5">
        <v>3.6</v>
      </c>
      <c r="G268" s="5">
        <v>5.4</v>
      </c>
      <c r="H268" s="5">
        <v>1033.8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>
        <v>19.2</v>
      </c>
      <c r="O268">
        <v>1047.5</v>
      </c>
      <c r="P268" t="s">
        <v>252</v>
      </c>
      <c r="Q268"/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5"/>
      <c r="AD268" s="54">
        <v>0.179861111111111</v>
      </c>
      <c r="AL268" s="364">
        <v>-1.7</v>
      </c>
      <c r="AM268" s="5">
        <v>94</v>
      </c>
      <c r="AN268" s="5">
        <v>-2.6</v>
      </c>
      <c r="AO268" s="363">
        <v>-1.7</v>
      </c>
      <c r="AP268" s="5">
        <v>2.9</v>
      </c>
      <c r="AQ268" s="5">
        <v>3.6</v>
      </c>
      <c r="AR268" s="5">
        <v>1024.4000000000001</v>
      </c>
      <c r="AS268" s="5">
        <v>0</v>
      </c>
      <c r="AT268" s="5">
        <v>0</v>
      </c>
      <c r="AU268" s="5">
        <v>0</v>
      </c>
      <c r="AV268" s="5">
        <v>0</v>
      </c>
      <c r="AW268" s="5">
        <v>0</v>
      </c>
      <c r="AX268">
        <v>0.1</v>
      </c>
      <c r="AY268">
        <v>162.69999999999999</v>
      </c>
      <c r="AZ268">
        <v>-2.7</v>
      </c>
      <c r="BA268">
        <v>-2.1</v>
      </c>
      <c r="BB268" s="55">
        <v>0.179861111111111</v>
      </c>
    </row>
    <row r="269" spans="2:54" x14ac:dyDescent="0.25">
      <c r="B269" s="5">
        <v>7.3</v>
      </c>
      <c r="C269" s="5">
        <v>89</v>
      </c>
      <c r="D269" s="5">
        <v>5.6</v>
      </c>
      <c r="E269" s="5">
        <v>7.3</v>
      </c>
      <c r="F269" s="5">
        <v>3.2</v>
      </c>
      <c r="G269" s="5">
        <v>5.4</v>
      </c>
      <c r="H269" s="5">
        <v>1033.7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>
        <v>19.2</v>
      </c>
      <c r="O269">
        <v>1047.5</v>
      </c>
      <c r="P269" t="s">
        <v>252</v>
      </c>
      <c r="Q269"/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5"/>
      <c r="AD269" s="54">
        <v>0.180555555555556</v>
      </c>
      <c r="AL269" s="364">
        <v>-1.7</v>
      </c>
      <c r="AM269" s="5">
        <v>94</v>
      </c>
      <c r="AN269" s="5">
        <v>-2.6</v>
      </c>
      <c r="AO269" s="363">
        <v>-1.7</v>
      </c>
      <c r="AP269" s="5">
        <v>3.2</v>
      </c>
      <c r="AQ269" s="5">
        <v>3.6</v>
      </c>
      <c r="AR269" s="5">
        <v>1024.4000000000001</v>
      </c>
      <c r="AS269" s="5">
        <v>0</v>
      </c>
      <c r="AT269" s="5">
        <v>0</v>
      </c>
      <c r="AU269" s="5">
        <v>0</v>
      </c>
      <c r="AV269" s="5">
        <v>0</v>
      </c>
      <c r="AW269" s="5">
        <v>0</v>
      </c>
      <c r="AX269">
        <v>0.1</v>
      </c>
      <c r="AY269">
        <v>162.69999999999999</v>
      </c>
      <c r="AZ269">
        <v>-2.7</v>
      </c>
      <c r="BA269">
        <v>-2.1</v>
      </c>
      <c r="BB269" s="55">
        <v>0.180555555555556</v>
      </c>
    </row>
    <row r="270" spans="2:54" x14ac:dyDescent="0.25">
      <c r="B270" s="5">
        <v>7.3</v>
      </c>
      <c r="C270" s="5">
        <v>89</v>
      </c>
      <c r="D270" s="5">
        <v>5.6</v>
      </c>
      <c r="E270" s="5">
        <v>7.3</v>
      </c>
      <c r="F270" s="5">
        <v>4.3</v>
      </c>
      <c r="G270" s="5">
        <v>11.2</v>
      </c>
      <c r="H270" s="5">
        <v>1034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>
        <v>19.2</v>
      </c>
      <c r="O270">
        <v>1047.5</v>
      </c>
      <c r="P270" t="s">
        <v>252</v>
      </c>
      <c r="Q270"/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5"/>
      <c r="AD270" s="54">
        <v>0.18124999999999999</v>
      </c>
      <c r="AL270" s="364">
        <v>-1.8</v>
      </c>
      <c r="AM270" s="5">
        <v>94</v>
      </c>
      <c r="AN270" s="5">
        <v>-2.7</v>
      </c>
      <c r="AO270" s="363">
        <v>-1.8</v>
      </c>
      <c r="AP270" s="5">
        <v>2.2000000000000002</v>
      </c>
      <c r="AQ270" s="5">
        <v>2.9</v>
      </c>
      <c r="AR270" s="5">
        <v>1024.5</v>
      </c>
      <c r="AS270" s="5">
        <v>0</v>
      </c>
      <c r="AT270" s="5">
        <v>0</v>
      </c>
      <c r="AU270" s="5">
        <v>0</v>
      </c>
      <c r="AV270" s="5">
        <v>0</v>
      </c>
      <c r="AW270" s="5">
        <v>0</v>
      </c>
      <c r="AX270">
        <v>0.1</v>
      </c>
      <c r="AY270">
        <v>162.69999999999999</v>
      </c>
      <c r="AZ270">
        <v>-2.7</v>
      </c>
      <c r="BA270">
        <v>-2.2000000000000002</v>
      </c>
      <c r="BB270" s="55">
        <v>0.18124999999999999</v>
      </c>
    </row>
    <row r="271" spans="2:54" x14ac:dyDescent="0.25">
      <c r="B271" s="5">
        <v>7.3</v>
      </c>
      <c r="C271" s="5">
        <v>89</v>
      </c>
      <c r="D271" s="5">
        <v>5.6</v>
      </c>
      <c r="E271" s="5">
        <v>5.7</v>
      </c>
      <c r="F271" s="5">
        <v>8.6</v>
      </c>
      <c r="G271" s="5">
        <v>11.2</v>
      </c>
      <c r="H271" s="5">
        <v>1033.9000000000001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>
        <v>19.2</v>
      </c>
      <c r="O271">
        <v>1047.5</v>
      </c>
      <c r="P271" t="s">
        <v>252</v>
      </c>
      <c r="Q271"/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5"/>
      <c r="AD271" s="54">
        <v>0.18194444444444399</v>
      </c>
      <c r="AL271" s="364">
        <v>-1.8</v>
      </c>
      <c r="AM271" s="5">
        <v>94</v>
      </c>
      <c r="AN271" s="5">
        <v>-2.7</v>
      </c>
      <c r="AO271" s="363">
        <v>-1.8</v>
      </c>
      <c r="AP271" s="5">
        <v>1.8</v>
      </c>
      <c r="AQ271" s="5">
        <v>3.2</v>
      </c>
      <c r="AR271" s="5">
        <v>1024.4000000000001</v>
      </c>
      <c r="AS271" s="5">
        <v>0</v>
      </c>
      <c r="AT271" s="5">
        <v>0</v>
      </c>
      <c r="AU271" s="5">
        <v>0</v>
      </c>
      <c r="AV271" s="5">
        <v>0</v>
      </c>
      <c r="AW271" s="5">
        <v>0</v>
      </c>
      <c r="AX271">
        <v>0.1</v>
      </c>
      <c r="AY271">
        <v>162.69999999999999</v>
      </c>
      <c r="AZ271">
        <v>-2.7</v>
      </c>
      <c r="BA271">
        <v>-2.2000000000000002</v>
      </c>
      <c r="BB271" s="55">
        <v>0.18194444444444399</v>
      </c>
    </row>
    <row r="272" spans="2:54" x14ac:dyDescent="0.25">
      <c r="B272" s="5">
        <v>7.3</v>
      </c>
      <c r="C272" s="5">
        <v>89</v>
      </c>
      <c r="D272" s="5">
        <v>5.6</v>
      </c>
      <c r="E272" s="5">
        <v>7.3</v>
      </c>
      <c r="F272" s="5">
        <v>3.6</v>
      </c>
      <c r="G272" s="5">
        <v>9.4</v>
      </c>
      <c r="H272" s="5">
        <v>1034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>
        <v>19.2</v>
      </c>
      <c r="O272">
        <v>1047.5</v>
      </c>
      <c r="P272" t="s">
        <v>252</v>
      </c>
      <c r="Q272"/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5"/>
      <c r="AD272" s="54">
        <v>0.18263888888888899</v>
      </c>
      <c r="AL272" s="364">
        <v>-1.8</v>
      </c>
      <c r="AM272" s="5">
        <v>94</v>
      </c>
      <c r="AN272" s="5">
        <v>-2.7</v>
      </c>
      <c r="AO272" s="363">
        <v>-1.8</v>
      </c>
      <c r="AP272" s="5">
        <v>2.9</v>
      </c>
      <c r="AQ272" s="5">
        <v>4.3</v>
      </c>
      <c r="AR272" s="5">
        <v>1024.5999999999999</v>
      </c>
      <c r="AS272" s="5">
        <v>0</v>
      </c>
      <c r="AT272" s="5">
        <v>0</v>
      </c>
      <c r="AU272" s="5">
        <v>0</v>
      </c>
      <c r="AV272" s="5">
        <v>0</v>
      </c>
      <c r="AW272" s="5">
        <v>0</v>
      </c>
      <c r="AX272">
        <v>0.1</v>
      </c>
      <c r="AY272">
        <v>162.69999999999999</v>
      </c>
      <c r="AZ272">
        <v>-2.8</v>
      </c>
      <c r="BA272">
        <v>-2.2000000000000002</v>
      </c>
      <c r="BB272" s="55">
        <v>0.18263888888888899</v>
      </c>
    </row>
    <row r="273" spans="2:54" x14ac:dyDescent="0.25">
      <c r="B273" s="5">
        <v>7.3</v>
      </c>
      <c r="C273" s="5">
        <v>89</v>
      </c>
      <c r="D273" s="5">
        <v>5.6</v>
      </c>
      <c r="E273" s="5">
        <v>7.3</v>
      </c>
      <c r="F273" s="5">
        <v>4.7</v>
      </c>
      <c r="G273" s="5">
        <v>7.2</v>
      </c>
      <c r="H273" s="5">
        <v>1033.8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>
        <v>19.2</v>
      </c>
      <c r="O273">
        <v>1047.5</v>
      </c>
      <c r="P273" t="s">
        <v>252</v>
      </c>
      <c r="Q273"/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5"/>
      <c r="AD273" s="54">
        <v>0.18333333333333299</v>
      </c>
      <c r="AL273" s="364">
        <v>-1.7</v>
      </c>
      <c r="AM273" s="5">
        <v>94</v>
      </c>
      <c r="AN273" s="5">
        <v>-2.6</v>
      </c>
      <c r="AO273" s="363">
        <v>-1.7</v>
      </c>
      <c r="AP273" s="5">
        <v>0</v>
      </c>
      <c r="AQ273" s="5">
        <v>2.9</v>
      </c>
      <c r="AR273" s="5">
        <v>1024.5</v>
      </c>
      <c r="AS273" s="5">
        <v>0</v>
      </c>
      <c r="AT273" s="5">
        <v>0</v>
      </c>
      <c r="AU273" s="5">
        <v>0</v>
      </c>
      <c r="AV273" s="5">
        <v>0</v>
      </c>
      <c r="AW273" s="5">
        <v>0</v>
      </c>
      <c r="AX273">
        <v>0.1</v>
      </c>
      <c r="AY273">
        <v>162.69999999999999</v>
      </c>
      <c r="AZ273">
        <v>-2.8</v>
      </c>
      <c r="BA273">
        <v>-2.2000000000000002</v>
      </c>
      <c r="BB273" s="55">
        <v>0.18333333333333299</v>
      </c>
    </row>
    <row r="274" spans="2:54" x14ac:dyDescent="0.25">
      <c r="B274" s="5">
        <v>7.2</v>
      </c>
      <c r="C274" s="5">
        <v>89</v>
      </c>
      <c r="D274" s="5">
        <v>5.5</v>
      </c>
      <c r="E274" s="5">
        <v>7.2</v>
      </c>
      <c r="F274" s="5">
        <v>2.9</v>
      </c>
      <c r="G274" s="5">
        <v>5.4</v>
      </c>
      <c r="H274" s="5">
        <v>1033.9000000000001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>
        <v>19.2</v>
      </c>
      <c r="O274">
        <v>1047.5</v>
      </c>
      <c r="P274" t="s">
        <v>252</v>
      </c>
      <c r="Q274"/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5"/>
      <c r="AD274" s="54">
        <v>0.18402777777777801</v>
      </c>
      <c r="AL274" s="364">
        <v>-1.7</v>
      </c>
      <c r="AM274" s="5">
        <v>94</v>
      </c>
      <c r="AN274" s="5">
        <v>-2.6</v>
      </c>
      <c r="AO274" s="363">
        <v>-1.7</v>
      </c>
      <c r="AP274" s="5">
        <v>2.5</v>
      </c>
      <c r="AQ274" s="5">
        <v>3.2</v>
      </c>
      <c r="AR274" s="5">
        <v>1024.4000000000001</v>
      </c>
      <c r="AS274" s="5">
        <v>0</v>
      </c>
      <c r="AT274" s="5">
        <v>0</v>
      </c>
      <c r="AU274" s="5">
        <v>0</v>
      </c>
      <c r="AV274" s="5">
        <v>0</v>
      </c>
      <c r="AW274" s="5">
        <v>0</v>
      </c>
      <c r="AX274">
        <v>0.1</v>
      </c>
      <c r="AY274">
        <v>162.69999999999999</v>
      </c>
      <c r="AZ274">
        <v>-2.8</v>
      </c>
      <c r="BA274">
        <v>-2.2000000000000002</v>
      </c>
      <c r="BB274" s="55">
        <v>0.18402777777777801</v>
      </c>
    </row>
    <row r="275" spans="2:54" x14ac:dyDescent="0.25">
      <c r="B275" s="5">
        <v>7.2</v>
      </c>
      <c r="C275" s="5">
        <v>89</v>
      </c>
      <c r="D275" s="5">
        <v>5.5</v>
      </c>
      <c r="E275" s="5">
        <v>5.7</v>
      </c>
      <c r="F275" s="5">
        <v>7.9</v>
      </c>
      <c r="G275" s="5">
        <v>13</v>
      </c>
      <c r="H275" s="5">
        <v>1034.0999999999999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>
        <v>19.2</v>
      </c>
      <c r="O275">
        <v>1047.5</v>
      </c>
      <c r="P275" t="s">
        <v>252</v>
      </c>
      <c r="Q275"/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5"/>
      <c r="AD275" s="54">
        <v>0.18472222222222201</v>
      </c>
      <c r="AL275" s="364">
        <v>-1.7</v>
      </c>
      <c r="AM275" s="5">
        <v>94</v>
      </c>
      <c r="AN275" s="5">
        <v>-2.6</v>
      </c>
      <c r="AO275" s="363">
        <v>-1.7</v>
      </c>
      <c r="AP275" s="5">
        <v>1.8</v>
      </c>
      <c r="AQ275" s="5">
        <v>2.2000000000000002</v>
      </c>
      <c r="AR275" s="5">
        <v>1024.4000000000001</v>
      </c>
      <c r="AS275" s="5">
        <v>0</v>
      </c>
      <c r="AT275" s="5">
        <v>0</v>
      </c>
      <c r="AU275" s="5">
        <v>0</v>
      </c>
      <c r="AV275" s="5">
        <v>0</v>
      </c>
      <c r="AW275" s="5">
        <v>0</v>
      </c>
      <c r="AX275">
        <v>0.1</v>
      </c>
      <c r="AY275">
        <v>162.69999999999999</v>
      </c>
      <c r="AZ275">
        <v>-2.8</v>
      </c>
      <c r="BA275">
        <v>-2.2000000000000002</v>
      </c>
      <c r="BB275" s="55">
        <v>0.18472222222222201</v>
      </c>
    </row>
    <row r="276" spans="2:54" x14ac:dyDescent="0.25">
      <c r="B276" s="5">
        <v>7.2</v>
      </c>
      <c r="C276" s="5">
        <v>89</v>
      </c>
      <c r="D276" s="5">
        <v>5.5</v>
      </c>
      <c r="E276" s="5">
        <v>6</v>
      </c>
      <c r="F276" s="5">
        <v>6.8</v>
      </c>
      <c r="G276" s="5">
        <v>11.2</v>
      </c>
      <c r="H276" s="5">
        <v>1033.7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>
        <v>19.2</v>
      </c>
      <c r="O276">
        <v>1047.5</v>
      </c>
      <c r="P276" t="s">
        <v>252</v>
      </c>
      <c r="Q276"/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5"/>
      <c r="AD276" s="54">
        <v>0.18541666666666701</v>
      </c>
      <c r="AL276" s="364">
        <v>-1.6</v>
      </c>
      <c r="AM276" s="5">
        <v>94</v>
      </c>
      <c r="AN276" s="5">
        <v>-2.5</v>
      </c>
      <c r="AO276" s="363">
        <v>-1.6</v>
      </c>
      <c r="AP276" s="5">
        <v>2.5</v>
      </c>
      <c r="AQ276" s="5">
        <v>2.5</v>
      </c>
      <c r="AR276" s="5">
        <v>1024.4000000000001</v>
      </c>
      <c r="AS276" s="5">
        <v>0</v>
      </c>
      <c r="AT276" s="5">
        <v>0</v>
      </c>
      <c r="AU276" s="5">
        <v>0</v>
      </c>
      <c r="AV276" s="5">
        <v>0</v>
      </c>
      <c r="AW276" s="5">
        <v>0</v>
      </c>
      <c r="AX276">
        <v>0.1</v>
      </c>
      <c r="AY276">
        <v>162.69999999999999</v>
      </c>
      <c r="AZ276">
        <v>-2.8</v>
      </c>
      <c r="BA276">
        <v>-2.2000000000000002</v>
      </c>
      <c r="BB276" s="55">
        <v>0.18541666666666701</v>
      </c>
    </row>
    <row r="277" spans="2:54" x14ac:dyDescent="0.25">
      <c r="B277" s="5">
        <v>7.2</v>
      </c>
      <c r="C277" s="5">
        <v>89</v>
      </c>
      <c r="D277" s="5">
        <v>5.5</v>
      </c>
      <c r="E277" s="5">
        <v>5.9</v>
      </c>
      <c r="F277" s="5">
        <v>7.2</v>
      </c>
      <c r="G277" s="5">
        <v>9.4</v>
      </c>
      <c r="H277" s="5">
        <v>1033.8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>
        <v>19.2</v>
      </c>
      <c r="O277">
        <v>1047.5</v>
      </c>
      <c r="P277" t="s">
        <v>252</v>
      </c>
      <c r="Q277"/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5"/>
      <c r="AD277" s="54">
        <v>0.18611111111111101</v>
      </c>
      <c r="AL277" s="364">
        <v>-1.7</v>
      </c>
      <c r="AM277" s="5">
        <v>94</v>
      </c>
      <c r="AN277" s="5">
        <v>-2.6</v>
      </c>
      <c r="AO277" s="363">
        <v>-1.7</v>
      </c>
      <c r="AP277" s="5">
        <v>0</v>
      </c>
      <c r="AQ277" s="5">
        <v>2.2000000000000002</v>
      </c>
      <c r="AR277" s="5">
        <v>1024.7</v>
      </c>
      <c r="AS277" s="5">
        <v>0</v>
      </c>
      <c r="AT277" s="5">
        <v>0</v>
      </c>
      <c r="AU277" s="5">
        <v>0</v>
      </c>
      <c r="AV277" s="5">
        <v>0</v>
      </c>
      <c r="AW277" s="5">
        <v>0</v>
      </c>
      <c r="AX277">
        <v>0.1</v>
      </c>
      <c r="AY277">
        <v>162.69999999999999</v>
      </c>
      <c r="AZ277">
        <v>-2.8</v>
      </c>
      <c r="BA277">
        <v>-2.2000000000000002</v>
      </c>
      <c r="BB277" s="55">
        <v>0.18611111111111101</v>
      </c>
    </row>
    <row r="278" spans="2:54" x14ac:dyDescent="0.25">
      <c r="B278" s="5">
        <v>7.2</v>
      </c>
      <c r="C278" s="5">
        <v>89</v>
      </c>
      <c r="D278" s="5">
        <v>5.5</v>
      </c>
      <c r="E278" s="5">
        <v>7.2</v>
      </c>
      <c r="F278" s="5">
        <v>2.9</v>
      </c>
      <c r="G278" s="5">
        <v>3.6</v>
      </c>
      <c r="H278" s="5">
        <v>1033.5999999999999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>
        <v>19.2</v>
      </c>
      <c r="O278">
        <v>1047.5</v>
      </c>
      <c r="P278" t="s">
        <v>252</v>
      </c>
      <c r="Q278"/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5"/>
      <c r="AD278" s="54">
        <v>0.186805555555556</v>
      </c>
      <c r="AL278" s="364">
        <v>-1.7</v>
      </c>
      <c r="AM278" s="5">
        <v>94</v>
      </c>
      <c r="AN278" s="5">
        <v>-2.6</v>
      </c>
      <c r="AO278" s="363">
        <v>-1.7</v>
      </c>
      <c r="AP278" s="5">
        <v>0</v>
      </c>
      <c r="AQ278" s="5">
        <v>2.2000000000000002</v>
      </c>
      <c r="AR278" s="5">
        <v>1024.7</v>
      </c>
      <c r="AS278" s="5">
        <v>0</v>
      </c>
      <c r="AT278" s="5">
        <v>0</v>
      </c>
      <c r="AU278" s="5">
        <v>0</v>
      </c>
      <c r="AV278" s="5">
        <v>0</v>
      </c>
      <c r="AW278" s="5">
        <v>0</v>
      </c>
      <c r="AX278">
        <v>0.1</v>
      </c>
      <c r="AY278">
        <v>162.69999999999999</v>
      </c>
      <c r="AZ278">
        <v>-2.9</v>
      </c>
      <c r="BA278">
        <v>-2.2000000000000002</v>
      </c>
      <c r="BB278" s="55">
        <v>0.186805555555556</v>
      </c>
    </row>
    <row r="279" spans="2:54" x14ac:dyDescent="0.25">
      <c r="B279" s="5">
        <v>7.2</v>
      </c>
      <c r="C279" s="5">
        <v>89</v>
      </c>
      <c r="D279" s="5">
        <v>5.5</v>
      </c>
      <c r="E279" s="5">
        <v>7.2</v>
      </c>
      <c r="F279" s="5">
        <v>4.7</v>
      </c>
      <c r="G279" s="5">
        <v>7.2</v>
      </c>
      <c r="H279" s="5">
        <v>1033.7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>
        <v>19.2</v>
      </c>
      <c r="O279">
        <v>1047.5</v>
      </c>
      <c r="P279" t="s">
        <v>252</v>
      </c>
      <c r="Q279"/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5"/>
      <c r="AD279" s="54">
        <v>0.1875</v>
      </c>
      <c r="AL279" s="364">
        <v>-1.7</v>
      </c>
      <c r="AM279" s="5">
        <v>94</v>
      </c>
      <c r="AN279" s="5">
        <v>-2.6</v>
      </c>
      <c r="AO279" s="363">
        <v>-1.7</v>
      </c>
      <c r="AP279" s="5">
        <v>0</v>
      </c>
      <c r="AQ279" s="5">
        <v>2.2000000000000002</v>
      </c>
      <c r="AR279" s="5">
        <v>1024.5999999999999</v>
      </c>
      <c r="AS279" s="5">
        <v>0</v>
      </c>
      <c r="AT279" s="5">
        <v>0</v>
      </c>
      <c r="AU279" s="5">
        <v>0</v>
      </c>
      <c r="AV279" s="5">
        <v>0</v>
      </c>
      <c r="AW279" s="5">
        <v>0</v>
      </c>
      <c r="AX279">
        <v>0.1</v>
      </c>
      <c r="AY279">
        <v>162.69999999999999</v>
      </c>
      <c r="AZ279">
        <v>-2.9</v>
      </c>
      <c r="BA279">
        <v>-2.2999999999999998</v>
      </c>
      <c r="BB279" s="55">
        <v>0.1875</v>
      </c>
    </row>
    <row r="280" spans="2:54" x14ac:dyDescent="0.25">
      <c r="B280" s="5">
        <v>7.2</v>
      </c>
      <c r="C280" s="5">
        <v>89</v>
      </c>
      <c r="D280" s="5">
        <v>5.5</v>
      </c>
      <c r="E280" s="5">
        <v>7.2</v>
      </c>
      <c r="F280" s="5">
        <v>4.7</v>
      </c>
      <c r="G280" s="5">
        <v>5.4</v>
      </c>
      <c r="H280" s="5">
        <v>1033.8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>
        <v>19.2</v>
      </c>
      <c r="O280">
        <v>1047.5</v>
      </c>
      <c r="P280" t="s">
        <v>252</v>
      </c>
      <c r="Q280"/>
      <c r="R280" s="54">
        <v>0.188194444444444</v>
      </c>
      <c r="T280" s="93"/>
      <c r="U280" s="96"/>
      <c r="V280" s="92" t="str">
        <f t="shared" si="6"/>
        <v/>
      </c>
      <c r="W280" s="96"/>
      <c r="X280" s="424"/>
      <c r="Z280" s="5"/>
      <c r="AA280"/>
      <c r="AC280" s="375"/>
      <c r="AD280" s="54">
        <v>0.188194444444444</v>
      </c>
      <c r="AL280" s="364">
        <v>-1.7</v>
      </c>
      <c r="AM280" s="5">
        <v>94</v>
      </c>
      <c r="AN280" s="5">
        <v>-2.6</v>
      </c>
      <c r="AO280" s="363">
        <v>-1.7</v>
      </c>
      <c r="AP280" s="5">
        <v>0</v>
      </c>
      <c r="AQ280" s="5">
        <v>1.8</v>
      </c>
      <c r="AR280" s="5">
        <v>1024.5</v>
      </c>
      <c r="AS280" s="5">
        <v>0</v>
      </c>
      <c r="AT280" s="5">
        <v>0</v>
      </c>
      <c r="AU280" s="5">
        <v>0</v>
      </c>
      <c r="AV280" s="5">
        <v>0</v>
      </c>
      <c r="AW280" s="5">
        <v>0</v>
      </c>
      <c r="AX280">
        <v>0.1</v>
      </c>
      <c r="AY280">
        <v>162.69999999999999</v>
      </c>
      <c r="AZ280">
        <v>-2.9</v>
      </c>
      <c r="BA280">
        <v>-2.2999999999999998</v>
      </c>
      <c r="BB280" s="55">
        <v>0.188194444444444</v>
      </c>
    </row>
    <row r="281" spans="2:54" x14ac:dyDescent="0.25">
      <c r="B281" s="5">
        <v>7.2</v>
      </c>
      <c r="C281" s="5">
        <v>89</v>
      </c>
      <c r="D281" s="5">
        <v>5.5</v>
      </c>
      <c r="E281" s="5">
        <v>7.2</v>
      </c>
      <c r="F281" s="5">
        <v>1.1000000000000001</v>
      </c>
      <c r="G281" s="5">
        <v>3.6</v>
      </c>
      <c r="H281" s="5">
        <v>1033.9000000000001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>
        <v>19.2</v>
      </c>
      <c r="O281">
        <v>1047.5</v>
      </c>
      <c r="P281" t="s">
        <v>252</v>
      </c>
      <c r="Q281"/>
      <c r="R281" s="54">
        <v>0.18888888888888899</v>
      </c>
      <c r="T281" s="93"/>
      <c r="U281" s="96"/>
      <c r="V281" s="92" t="str">
        <f t="shared" si="6"/>
        <v/>
      </c>
      <c r="W281" s="96"/>
      <c r="X281" s="425"/>
      <c r="Z281" s="5"/>
      <c r="AA281"/>
      <c r="AC281" s="375"/>
      <c r="AD281" s="54">
        <v>0.18888888888888899</v>
      </c>
      <c r="AL281" s="364">
        <v>-1.8</v>
      </c>
      <c r="AM281" s="5">
        <v>94</v>
      </c>
      <c r="AN281" s="5">
        <v>-2.7</v>
      </c>
      <c r="AO281" s="363">
        <v>-1.8</v>
      </c>
      <c r="AP281" s="5">
        <v>0</v>
      </c>
      <c r="AQ281" s="5">
        <v>2.2000000000000002</v>
      </c>
      <c r="AR281" s="5">
        <v>1024.5999999999999</v>
      </c>
      <c r="AS281" s="5">
        <v>0</v>
      </c>
      <c r="AT281" s="5">
        <v>0</v>
      </c>
      <c r="AU281" s="5">
        <v>0</v>
      </c>
      <c r="AV281" s="5">
        <v>0</v>
      </c>
      <c r="AW281" s="5">
        <v>0</v>
      </c>
      <c r="AX281">
        <v>0.1</v>
      </c>
      <c r="AY281">
        <v>162.69999999999999</v>
      </c>
      <c r="AZ281">
        <v>-2.9</v>
      </c>
      <c r="BA281">
        <v>-2.2999999999999998</v>
      </c>
      <c r="BB281" s="55">
        <v>0.18888888888888899</v>
      </c>
    </row>
    <row r="282" spans="2:54" x14ac:dyDescent="0.25">
      <c r="B282" s="5">
        <v>7.1</v>
      </c>
      <c r="C282" s="5">
        <v>89</v>
      </c>
      <c r="D282" s="5">
        <v>5.4</v>
      </c>
      <c r="E282" s="5">
        <v>6</v>
      </c>
      <c r="F282" s="5">
        <v>6.5</v>
      </c>
      <c r="G282" s="5">
        <v>13</v>
      </c>
      <c r="H282" s="5">
        <v>1033.9000000000001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>
        <v>19.2</v>
      </c>
      <c r="O282">
        <v>1047.5</v>
      </c>
      <c r="P282" t="s">
        <v>252</v>
      </c>
      <c r="Q282"/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5"/>
      <c r="AD282" s="54">
        <v>0.18958333333333299</v>
      </c>
      <c r="AL282" s="364">
        <v>-1.8</v>
      </c>
      <c r="AM282" s="5">
        <v>94</v>
      </c>
      <c r="AN282" s="5">
        <v>-2.7</v>
      </c>
      <c r="AO282" s="363">
        <v>-1.8</v>
      </c>
      <c r="AP282" s="5">
        <v>0</v>
      </c>
      <c r="AQ282" s="5">
        <v>1.8</v>
      </c>
      <c r="AR282" s="5">
        <v>1024.5999999999999</v>
      </c>
      <c r="AS282" s="5">
        <v>0</v>
      </c>
      <c r="AT282" s="5">
        <v>0</v>
      </c>
      <c r="AU282" s="5">
        <v>0</v>
      </c>
      <c r="AV282" s="5">
        <v>0</v>
      </c>
      <c r="AW282" s="5">
        <v>0</v>
      </c>
      <c r="AX282">
        <v>0.1</v>
      </c>
      <c r="AY282">
        <v>162.69999999999999</v>
      </c>
      <c r="AZ282">
        <v>-2.9</v>
      </c>
      <c r="BA282">
        <v>-2.2999999999999998</v>
      </c>
      <c r="BB282" s="55">
        <v>0.18958333333333299</v>
      </c>
    </row>
    <row r="283" spans="2:54" x14ac:dyDescent="0.25">
      <c r="B283" s="5">
        <v>7.1</v>
      </c>
      <c r="C283" s="5">
        <v>89</v>
      </c>
      <c r="D283" s="5">
        <v>5.4</v>
      </c>
      <c r="E283" s="5">
        <v>6.5</v>
      </c>
      <c r="F283" s="5">
        <v>5</v>
      </c>
      <c r="G283" s="5">
        <v>5.4</v>
      </c>
      <c r="H283" s="5">
        <v>1033.9000000000001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>
        <v>19.2</v>
      </c>
      <c r="O283">
        <v>1047.5</v>
      </c>
      <c r="P283" t="s">
        <v>252</v>
      </c>
      <c r="Q283"/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5"/>
      <c r="AD283" s="54">
        <v>0.19027777777777799</v>
      </c>
      <c r="AL283" s="364">
        <v>-1.8</v>
      </c>
      <c r="AM283" s="5">
        <v>94</v>
      </c>
      <c r="AN283" s="5">
        <v>-2.7</v>
      </c>
      <c r="AO283" s="363">
        <v>-1.8</v>
      </c>
      <c r="AP283" s="5">
        <v>0</v>
      </c>
      <c r="AQ283" s="5">
        <v>1.8</v>
      </c>
      <c r="AR283" s="5">
        <v>1024.7</v>
      </c>
      <c r="AS283" s="5">
        <v>0</v>
      </c>
      <c r="AT283" s="5">
        <v>0</v>
      </c>
      <c r="AU283" s="5">
        <v>0</v>
      </c>
      <c r="AV283" s="5">
        <v>0</v>
      </c>
      <c r="AW283" s="5">
        <v>0</v>
      </c>
      <c r="AX283">
        <v>0.1</v>
      </c>
      <c r="AY283">
        <v>162.69999999999999</v>
      </c>
      <c r="AZ283">
        <v>-3</v>
      </c>
      <c r="BA283">
        <v>-2.2999999999999998</v>
      </c>
      <c r="BB283" s="55">
        <v>0.19027777777777799</v>
      </c>
    </row>
    <row r="284" spans="2:54" x14ac:dyDescent="0.25">
      <c r="B284" s="5">
        <v>7.1</v>
      </c>
      <c r="C284" s="5">
        <v>89</v>
      </c>
      <c r="D284" s="5">
        <v>5.4</v>
      </c>
      <c r="E284" s="5">
        <v>7.1</v>
      </c>
      <c r="F284" s="5">
        <v>2.9</v>
      </c>
      <c r="G284" s="5">
        <v>3.6</v>
      </c>
      <c r="H284" s="5">
        <v>1034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>
        <v>19.2</v>
      </c>
      <c r="O284">
        <v>1047.5</v>
      </c>
      <c r="P284" t="s">
        <v>252</v>
      </c>
      <c r="Q284"/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5"/>
      <c r="AD284" s="54">
        <v>0.19097222222222199</v>
      </c>
      <c r="AL284" s="364">
        <v>-1.8</v>
      </c>
      <c r="AM284" s="5">
        <v>94</v>
      </c>
      <c r="AN284" s="5">
        <v>-2.7</v>
      </c>
      <c r="AO284" s="363">
        <v>-1.8</v>
      </c>
      <c r="AP284" s="5">
        <v>0</v>
      </c>
      <c r="AQ284" s="5">
        <v>2.2000000000000002</v>
      </c>
      <c r="AR284" s="5">
        <v>1024.7</v>
      </c>
      <c r="AS284" s="5">
        <v>0</v>
      </c>
      <c r="AT284" s="5">
        <v>0</v>
      </c>
      <c r="AU284" s="5">
        <v>0</v>
      </c>
      <c r="AV284" s="5">
        <v>0</v>
      </c>
      <c r="AW284" s="5">
        <v>0</v>
      </c>
      <c r="AX284">
        <v>0.1</v>
      </c>
      <c r="AY284">
        <v>162.69999999999999</v>
      </c>
      <c r="AZ284">
        <v>-3</v>
      </c>
      <c r="BA284">
        <v>-2.4</v>
      </c>
      <c r="BB284" s="55">
        <v>0.19097222222222199</v>
      </c>
    </row>
    <row r="285" spans="2:54" x14ac:dyDescent="0.25">
      <c r="B285" s="5">
        <v>7.1</v>
      </c>
      <c r="C285" s="5">
        <v>89</v>
      </c>
      <c r="D285" s="5">
        <v>5.4</v>
      </c>
      <c r="E285" s="5">
        <v>6.5</v>
      </c>
      <c r="F285" s="5">
        <v>5</v>
      </c>
      <c r="G285" s="5">
        <v>7.2</v>
      </c>
      <c r="H285" s="5">
        <v>1033.7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>
        <v>19.2</v>
      </c>
      <c r="O285">
        <v>1047.5</v>
      </c>
      <c r="P285" t="s">
        <v>252</v>
      </c>
      <c r="Q285"/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5"/>
      <c r="AD285" s="54">
        <v>0.19166666666666701</v>
      </c>
      <c r="AL285" s="364">
        <v>-1.8</v>
      </c>
      <c r="AM285" s="5">
        <v>94</v>
      </c>
      <c r="AN285" s="5">
        <v>-2.7</v>
      </c>
      <c r="AO285" s="363">
        <v>-1.8</v>
      </c>
      <c r="AP285" s="5">
        <v>2.5</v>
      </c>
      <c r="AQ285" s="5">
        <v>3.6</v>
      </c>
      <c r="AR285" s="5">
        <v>1024.4000000000001</v>
      </c>
      <c r="AS285" s="5">
        <v>0</v>
      </c>
      <c r="AT285" s="5">
        <v>0</v>
      </c>
      <c r="AU285" s="5">
        <v>0</v>
      </c>
      <c r="AV285" s="5">
        <v>0</v>
      </c>
      <c r="AW285" s="5">
        <v>0</v>
      </c>
      <c r="AX285">
        <v>0.1</v>
      </c>
      <c r="AY285">
        <v>162.69999999999999</v>
      </c>
      <c r="AZ285">
        <v>-3</v>
      </c>
      <c r="BA285">
        <v>-2.4</v>
      </c>
      <c r="BB285" s="55">
        <v>0.19166666666666701</v>
      </c>
    </row>
    <row r="286" spans="2:54" x14ac:dyDescent="0.25">
      <c r="B286" s="5">
        <v>7</v>
      </c>
      <c r="C286" s="5">
        <v>89</v>
      </c>
      <c r="D286" s="5">
        <v>5.3</v>
      </c>
      <c r="E286" s="5">
        <v>6.1</v>
      </c>
      <c r="F286" s="5">
        <v>5.8</v>
      </c>
      <c r="G286" s="5">
        <v>7.2</v>
      </c>
      <c r="H286" s="5">
        <v>1033.8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>
        <v>19.2</v>
      </c>
      <c r="O286">
        <v>1047.5</v>
      </c>
      <c r="P286" t="s">
        <v>252</v>
      </c>
      <c r="Q286"/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5"/>
      <c r="AD286" s="54">
        <v>0.19236111111111101</v>
      </c>
      <c r="AL286" s="364">
        <v>-1.8</v>
      </c>
      <c r="AM286" s="5">
        <v>94</v>
      </c>
      <c r="AN286" s="5">
        <v>-2.7</v>
      </c>
      <c r="AO286" s="363">
        <v>-1.8</v>
      </c>
      <c r="AP286" s="5">
        <v>3.2</v>
      </c>
      <c r="AQ286" s="5">
        <v>4.3</v>
      </c>
      <c r="AR286" s="5">
        <v>1024.4000000000001</v>
      </c>
      <c r="AS286" s="5">
        <v>0</v>
      </c>
      <c r="AT286" s="5">
        <v>0</v>
      </c>
      <c r="AU286" s="5">
        <v>0</v>
      </c>
      <c r="AV286" s="5">
        <v>0</v>
      </c>
      <c r="AW286" s="5">
        <v>0</v>
      </c>
      <c r="AX286">
        <v>0.1</v>
      </c>
      <c r="AY286">
        <v>162.69999999999999</v>
      </c>
      <c r="AZ286">
        <v>-3</v>
      </c>
      <c r="BA286">
        <v>-2.2999999999999998</v>
      </c>
      <c r="BB286" s="55">
        <v>0.19236111111111101</v>
      </c>
    </row>
    <row r="287" spans="2:54" x14ac:dyDescent="0.25">
      <c r="B287" s="5">
        <v>7</v>
      </c>
      <c r="C287" s="5">
        <v>89</v>
      </c>
      <c r="D287" s="5">
        <v>5.3</v>
      </c>
      <c r="E287" s="5">
        <v>7</v>
      </c>
      <c r="F287" s="5">
        <v>2.9</v>
      </c>
      <c r="G287" s="5">
        <v>3.6</v>
      </c>
      <c r="H287" s="5">
        <v>1033.7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>
        <v>19.2</v>
      </c>
      <c r="O287">
        <v>1047.5</v>
      </c>
      <c r="P287" t="s">
        <v>252</v>
      </c>
      <c r="Q287"/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5"/>
      <c r="AD287" s="54">
        <v>0.19305555555555601</v>
      </c>
      <c r="AL287" s="364">
        <v>-1.7</v>
      </c>
      <c r="AM287" s="5">
        <v>94</v>
      </c>
      <c r="AN287" s="5">
        <v>-2.6</v>
      </c>
      <c r="AO287" s="363">
        <v>-1.7</v>
      </c>
      <c r="AP287" s="5">
        <v>0</v>
      </c>
      <c r="AQ287" s="5">
        <v>3.2</v>
      </c>
      <c r="AR287" s="5">
        <v>1024.5999999999999</v>
      </c>
      <c r="AS287" s="5">
        <v>0</v>
      </c>
      <c r="AT287" s="5">
        <v>0</v>
      </c>
      <c r="AU287" s="5">
        <v>0</v>
      </c>
      <c r="AV287" s="5">
        <v>0</v>
      </c>
      <c r="AW287" s="5">
        <v>0</v>
      </c>
      <c r="AX287">
        <v>0.1</v>
      </c>
      <c r="AY287">
        <v>162.69999999999999</v>
      </c>
      <c r="AZ287">
        <v>-3</v>
      </c>
      <c r="BA287">
        <v>-2.4</v>
      </c>
      <c r="BB287" s="55">
        <v>0.19305555555555601</v>
      </c>
    </row>
    <row r="288" spans="2:54" x14ac:dyDescent="0.25">
      <c r="B288" s="5">
        <v>7</v>
      </c>
      <c r="C288" s="5">
        <v>89</v>
      </c>
      <c r="D288" s="5">
        <v>5.3</v>
      </c>
      <c r="E288" s="5">
        <v>7</v>
      </c>
      <c r="F288" s="5">
        <v>3.6</v>
      </c>
      <c r="G288" s="5">
        <v>5.4</v>
      </c>
      <c r="H288" s="5">
        <v>1033.8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>
        <v>19.2</v>
      </c>
      <c r="O288">
        <v>1047.5</v>
      </c>
      <c r="P288" t="s">
        <v>252</v>
      </c>
      <c r="Q288"/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5"/>
      <c r="AD288" s="54">
        <v>0.19375000000000001</v>
      </c>
      <c r="AL288" s="364">
        <v>-1.7</v>
      </c>
      <c r="AM288" s="5">
        <v>94</v>
      </c>
      <c r="AN288" s="5">
        <v>-2.6</v>
      </c>
      <c r="AO288" s="363">
        <v>-1.7</v>
      </c>
      <c r="AP288" s="5">
        <v>0</v>
      </c>
      <c r="AQ288" s="5">
        <v>0</v>
      </c>
      <c r="AR288" s="5">
        <v>1024.4000000000001</v>
      </c>
      <c r="AS288" s="5">
        <v>0</v>
      </c>
      <c r="AT288" s="5">
        <v>0</v>
      </c>
      <c r="AU288" s="5">
        <v>0</v>
      </c>
      <c r="AV288" s="5">
        <v>0</v>
      </c>
      <c r="AW288" s="5">
        <v>0</v>
      </c>
      <c r="AX288">
        <v>0.1</v>
      </c>
      <c r="AY288">
        <v>162.69999999999999</v>
      </c>
      <c r="AZ288">
        <v>-3</v>
      </c>
      <c r="BA288">
        <v>-2.4</v>
      </c>
      <c r="BB288" s="55">
        <v>0.19375000000000001</v>
      </c>
    </row>
    <row r="289" spans="2:54" x14ac:dyDescent="0.25">
      <c r="B289" s="5">
        <v>6.9</v>
      </c>
      <c r="C289" s="5">
        <v>89</v>
      </c>
      <c r="D289" s="5">
        <v>5.2</v>
      </c>
      <c r="E289" s="5">
        <v>5.9</v>
      </c>
      <c r="F289" s="5">
        <v>6.1</v>
      </c>
      <c r="G289" s="5">
        <v>7.2</v>
      </c>
      <c r="H289" s="5">
        <v>1033.8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>
        <v>19.2</v>
      </c>
      <c r="O289">
        <v>1047.5</v>
      </c>
      <c r="P289" t="s">
        <v>252</v>
      </c>
      <c r="Q289"/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5"/>
      <c r="AD289" s="54">
        <v>0.194444444444444</v>
      </c>
      <c r="AL289" s="364">
        <v>-1.7</v>
      </c>
      <c r="AM289" s="5">
        <v>94</v>
      </c>
      <c r="AN289" s="5">
        <v>-2.6</v>
      </c>
      <c r="AO289" s="363">
        <v>-1.7</v>
      </c>
      <c r="AP289" s="5">
        <v>0</v>
      </c>
      <c r="AQ289" s="5">
        <v>1.8</v>
      </c>
      <c r="AR289" s="5">
        <v>1024.5999999999999</v>
      </c>
      <c r="AS289" s="5">
        <v>0</v>
      </c>
      <c r="AT289" s="5">
        <v>0</v>
      </c>
      <c r="AU289" s="5">
        <v>0</v>
      </c>
      <c r="AV289" s="5">
        <v>0</v>
      </c>
      <c r="AW289" s="5">
        <v>0</v>
      </c>
      <c r="AX289">
        <v>0.1</v>
      </c>
      <c r="AY289">
        <v>162.69999999999999</v>
      </c>
      <c r="AZ289">
        <v>-3</v>
      </c>
      <c r="BA289">
        <v>-2.4</v>
      </c>
      <c r="BB289" s="55">
        <v>0.194444444444444</v>
      </c>
    </row>
    <row r="290" spans="2:54" x14ac:dyDescent="0.25">
      <c r="B290" s="5">
        <v>6.9</v>
      </c>
      <c r="C290" s="5">
        <v>89</v>
      </c>
      <c r="D290" s="5">
        <v>5.2</v>
      </c>
      <c r="E290" s="5">
        <v>6</v>
      </c>
      <c r="F290" s="5">
        <v>5.8</v>
      </c>
      <c r="G290" s="5">
        <v>11.2</v>
      </c>
      <c r="H290" s="5">
        <v>1033.7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>
        <v>19.2</v>
      </c>
      <c r="O290">
        <v>1047.5</v>
      </c>
      <c r="P290" t="s">
        <v>252</v>
      </c>
      <c r="Q290"/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5"/>
      <c r="AD290" s="54">
        <v>0.195138888888889</v>
      </c>
      <c r="AL290" s="364">
        <v>-1.7</v>
      </c>
      <c r="AM290" s="5">
        <v>94</v>
      </c>
      <c r="AN290" s="5">
        <v>-2.6</v>
      </c>
      <c r="AO290" s="363">
        <v>-1.7</v>
      </c>
      <c r="AP290" s="5">
        <v>1.8</v>
      </c>
      <c r="AQ290" s="5">
        <v>2.5</v>
      </c>
      <c r="AR290" s="5">
        <v>1024.5999999999999</v>
      </c>
      <c r="AS290" s="5">
        <v>0</v>
      </c>
      <c r="AT290" s="5">
        <v>0</v>
      </c>
      <c r="AU290" s="5">
        <v>0</v>
      </c>
      <c r="AV290" s="5">
        <v>0</v>
      </c>
      <c r="AW290" s="5">
        <v>0</v>
      </c>
      <c r="AX290">
        <v>0.1</v>
      </c>
      <c r="AY290">
        <v>162.69999999999999</v>
      </c>
      <c r="AZ290">
        <v>-3</v>
      </c>
      <c r="BA290">
        <v>-2.4</v>
      </c>
      <c r="BB290" s="55">
        <v>0.195138888888889</v>
      </c>
    </row>
    <row r="291" spans="2:54" x14ac:dyDescent="0.25">
      <c r="B291" s="5">
        <v>6.9</v>
      </c>
      <c r="C291" s="5">
        <v>89</v>
      </c>
      <c r="D291" s="5">
        <v>5.2</v>
      </c>
      <c r="E291" s="5">
        <v>6.2</v>
      </c>
      <c r="F291" s="5">
        <v>5</v>
      </c>
      <c r="G291" s="5">
        <v>7.2</v>
      </c>
      <c r="H291" s="5">
        <v>1033.7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>
        <v>19.2</v>
      </c>
      <c r="O291">
        <v>1047.5</v>
      </c>
      <c r="P291" t="s">
        <v>252</v>
      </c>
      <c r="Q291"/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5"/>
      <c r="AD291" s="54">
        <v>0.195833333333333</v>
      </c>
      <c r="AL291" s="364">
        <v>-1.7</v>
      </c>
      <c r="AM291" s="5">
        <v>94</v>
      </c>
      <c r="AN291" s="5">
        <v>-2.6</v>
      </c>
      <c r="AO291" s="363">
        <v>-1.7</v>
      </c>
      <c r="AP291" s="5">
        <v>0</v>
      </c>
      <c r="AQ291" s="5">
        <v>2.2000000000000002</v>
      </c>
      <c r="AR291" s="5">
        <v>1024.5999999999999</v>
      </c>
      <c r="AS291" s="5">
        <v>0</v>
      </c>
      <c r="AT291" s="5">
        <v>0</v>
      </c>
      <c r="AU291" s="5">
        <v>0</v>
      </c>
      <c r="AV291" s="5">
        <v>0</v>
      </c>
      <c r="AW291" s="5">
        <v>0</v>
      </c>
      <c r="AX291">
        <v>0.1</v>
      </c>
      <c r="AY291">
        <v>162.69999999999999</v>
      </c>
      <c r="AZ291">
        <v>-3</v>
      </c>
      <c r="BA291">
        <v>-2.4</v>
      </c>
      <c r="BB291" s="55">
        <v>0.195833333333333</v>
      </c>
    </row>
    <row r="292" spans="2:54" x14ac:dyDescent="0.25">
      <c r="B292" s="5">
        <v>6.9</v>
      </c>
      <c r="C292" s="5">
        <v>89</v>
      </c>
      <c r="D292" s="5">
        <v>5.2</v>
      </c>
      <c r="E292" s="5">
        <v>6.9</v>
      </c>
      <c r="F292" s="5">
        <v>4</v>
      </c>
      <c r="G292" s="5">
        <v>7.2</v>
      </c>
      <c r="H292" s="5">
        <v>1033.5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>
        <v>19.2</v>
      </c>
      <c r="O292">
        <v>1047.5</v>
      </c>
      <c r="P292" t="s">
        <v>252</v>
      </c>
      <c r="Q292"/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5"/>
      <c r="AD292" s="54">
        <v>0.196527777777778</v>
      </c>
      <c r="AL292" s="364">
        <v>-1.7</v>
      </c>
      <c r="AM292" s="5">
        <v>94</v>
      </c>
      <c r="AN292" s="5">
        <v>-2.6</v>
      </c>
      <c r="AO292" s="363">
        <v>-1.7</v>
      </c>
      <c r="AP292" s="5">
        <v>0</v>
      </c>
      <c r="AQ292" s="5">
        <v>0</v>
      </c>
      <c r="AR292" s="5">
        <v>1024.4000000000001</v>
      </c>
      <c r="AS292" s="5">
        <v>0</v>
      </c>
      <c r="AT292" s="5">
        <v>0</v>
      </c>
      <c r="AU292" s="5">
        <v>0</v>
      </c>
      <c r="AV292" s="5">
        <v>0</v>
      </c>
      <c r="AW292" s="5">
        <v>0</v>
      </c>
      <c r="AX292">
        <v>0.1</v>
      </c>
      <c r="AY292">
        <v>162.69999999999999</v>
      </c>
      <c r="AZ292">
        <v>-3</v>
      </c>
      <c r="BA292">
        <v>-2.4</v>
      </c>
      <c r="BB292" s="55">
        <v>0.196527777777778</v>
      </c>
    </row>
    <row r="293" spans="2:54" x14ac:dyDescent="0.25">
      <c r="B293" s="5">
        <v>6.8</v>
      </c>
      <c r="C293" s="5">
        <v>89</v>
      </c>
      <c r="D293" s="5">
        <v>5.0999999999999996</v>
      </c>
      <c r="E293" s="5">
        <v>6.8</v>
      </c>
      <c r="F293" s="5">
        <v>4.3</v>
      </c>
      <c r="G293" s="5">
        <v>7.2</v>
      </c>
      <c r="H293" s="5">
        <v>1033.7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>
        <v>19.2</v>
      </c>
      <c r="O293">
        <v>1047.5</v>
      </c>
      <c r="P293" t="s">
        <v>252</v>
      </c>
      <c r="Q293"/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5"/>
      <c r="AD293" s="54">
        <v>0.19722222222222199</v>
      </c>
      <c r="AL293" s="364">
        <v>-1.8</v>
      </c>
      <c r="AM293" s="5">
        <v>94</v>
      </c>
      <c r="AN293" s="5">
        <v>-2.7</v>
      </c>
      <c r="AO293" s="363">
        <v>-1.8</v>
      </c>
      <c r="AP293" s="5">
        <v>1.8</v>
      </c>
      <c r="AQ293" s="5">
        <v>2.5</v>
      </c>
      <c r="AR293" s="5">
        <v>1024.5</v>
      </c>
      <c r="AS293" s="5">
        <v>0</v>
      </c>
      <c r="AT293" s="5">
        <v>0</v>
      </c>
      <c r="AU293" s="5">
        <v>0</v>
      </c>
      <c r="AV293" s="5">
        <v>0</v>
      </c>
      <c r="AW293" s="5">
        <v>0</v>
      </c>
      <c r="AX293">
        <v>0.1</v>
      </c>
      <c r="AY293">
        <v>162.69999999999999</v>
      </c>
      <c r="AZ293">
        <v>-3</v>
      </c>
      <c r="BA293">
        <v>-2.4</v>
      </c>
      <c r="BB293" s="55">
        <v>0.19722222222222199</v>
      </c>
    </row>
    <row r="294" spans="2:54" x14ac:dyDescent="0.25">
      <c r="B294" s="5">
        <v>6.8</v>
      </c>
      <c r="C294" s="5">
        <v>89</v>
      </c>
      <c r="D294" s="5">
        <v>5.0999999999999996</v>
      </c>
      <c r="E294" s="5">
        <v>6.8</v>
      </c>
      <c r="F294" s="5">
        <v>4.3</v>
      </c>
      <c r="G294" s="5">
        <v>7.2</v>
      </c>
      <c r="H294" s="5">
        <v>1033.7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>
        <v>19.2</v>
      </c>
      <c r="O294">
        <v>1047.5</v>
      </c>
      <c r="P294" t="s">
        <v>252</v>
      </c>
      <c r="Q294"/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5"/>
      <c r="AD294" s="54">
        <v>0.19791666666666699</v>
      </c>
      <c r="AL294" s="364">
        <v>-1.8</v>
      </c>
      <c r="AM294" s="5">
        <v>94</v>
      </c>
      <c r="AN294" s="5">
        <v>-2.7</v>
      </c>
      <c r="AO294" s="363">
        <v>-1.8</v>
      </c>
      <c r="AP294" s="5">
        <v>2.2000000000000002</v>
      </c>
      <c r="AQ294" s="5">
        <v>3.2</v>
      </c>
      <c r="AR294" s="5">
        <v>1024.5999999999999</v>
      </c>
      <c r="AS294" s="5">
        <v>0</v>
      </c>
      <c r="AT294" s="5">
        <v>0</v>
      </c>
      <c r="AU294" s="5">
        <v>0</v>
      </c>
      <c r="AV294" s="5">
        <v>0</v>
      </c>
      <c r="AW294" s="5">
        <v>0</v>
      </c>
      <c r="AX294">
        <v>0.1</v>
      </c>
      <c r="AY294">
        <v>162.69999999999999</v>
      </c>
      <c r="AZ294">
        <v>-3.1</v>
      </c>
      <c r="BA294">
        <v>-2.4</v>
      </c>
      <c r="BB294" s="55">
        <v>0.19791666666666699</v>
      </c>
    </row>
    <row r="295" spans="2:54" x14ac:dyDescent="0.25">
      <c r="B295" s="5">
        <v>6.8</v>
      </c>
      <c r="C295" s="5">
        <v>89</v>
      </c>
      <c r="D295" s="5">
        <v>5.0999999999999996</v>
      </c>
      <c r="E295" s="5">
        <v>6.8</v>
      </c>
      <c r="F295" s="5">
        <v>2.5</v>
      </c>
      <c r="G295" s="5">
        <v>5.4</v>
      </c>
      <c r="H295" s="5">
        <v>1033.7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>
        <v>19.2</v>
      </c>
      <c r="O295">
        <v>1047.5</v>
      </c>
      <c r="P295" t="s">
        <v>252</v>
      </c>
      <c r="Q295"/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5"/>
      <c r="AD295" s="54">
        <v>0.19861111111111099</v>
      </c>
      <c r="AL295" s="364">
        <v>-1.8</v>
      </c>
      <c r="AM295" s="5">
        <v>94</v>
      </c>
      <c r="AN295" s="5">
        <v>-2.7</v>
      </c>
      <c r="AO295" s="363">
        <v>-1.8</v>
      </c>
      <c r="AP295" s="5">
        <v>4.3</v>
      </c>
      <c r="AQ295" s="5">
        <v>4.3</v>
      </c>
      <c r="AR295" s="5">
        <v>1024.7</v>
      </c>
      <c r="AS295" s="5">
        <v>0</v>
      </c>
      <c r="AT295" s="5">
        <v>0</v>
      </c>
      <c r="AU295" s="5">
        <v>0</v>
      </c>
      <c r="AV295" s="5">
        <v>0</v>
      </c>
      <c r="AW295" s="5">
        <v>0</v>
      </c>
      <c r="AX295">
        <v>0.1</v>
      </c>
      <c r="AY295">
        <v>162.69999999999999</v>
      </c>
      <c r="AZ295">
        <v>-3.1</v>
      </c>
      <c r="BA295">
        <v>-2.4</v>
      </c>
      <c r="BB295" s="55">
        <v>0.19861111111111099</v>
      </c>
    </row>
    <row r="296" spans="2:54" x14ac:dyDescent="0.25">
      <c r="B296" s="5">
        <v>6.8</v>
      </c>
      <c r="C296" s="5">
        <v>89</v>
      </c>
      <c r="D296" s="5">
        <v>5.0999999999999996</v>
      </c>
      <c r="E296" s="5">
        <v>6</v>
      </c>
      <c r="F296" s="5">
        <v>5.4</v>
      </c>
      <c r="G296" s="5">
        <v>7.2</v>
      </c>
      <c r="H296" s="5">
        <v>1033.7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>
        <v>19.2</v>
      </c>
      <c r="O296">
        <v>1047.5</v>
      </c>
      <c r="P296" t="s">
        <v>252</v>
      </c>
      <c r="Q296"/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5"/>
      <c r="AD296" s="54">
        <v>0.19930555555555601</v>
      </c>
      <c r="AL296" s="364">
        <v>-1.8</v>
      </c>
      <c r="AM296" s="5">
        <v>94</v>
      </c>
      <c r="AN296" s="5">
        <v>-2.7</v>
      </c>
      <c r="AO296" s="363">
        <v>-1.8</v>
      </c>
      <c r="AP296" s="5">
        <v>2.2000000000000002</v>
      </c>
      <c r="AQ296" s="5">
        <v>3.6</v>
      </c>
      <c r="AR296" s="5">
        <v>1024.5999999999999</v>
      </c>
      <c r="AS296" s="5">
        <v>0</v>
      </c>
      <c r="AT296" s="5">
        <v>0</v>
      </c>
      <c r="AU296" s="5">
        <v>0</v>
      </c>
      <c r="AV296" s="5">
        <v>0</v>
      </c>
      <c r="AW296" s="5">
        <v>0</v>
      </c>
      <c r="AX296">
        <v>0.1</v>
      </c>
      <c r="AY296">
        <v>162.69999999999999</v>
      </c>
      <c r="AZ296">
        <v>-3.1</v>
      </c>
      <c r="BA296">
        <v>-2.4</v>
      </c>
      <c r="BB296" s="55">
        <v>0.19930555555555601</v>
      </c>
    </row>
    <row r="297" spans="2:54" x14ac:dyDescent="0.25">
      <c r="B297" s="5">
        <v>6.8</v>
      </c>
      <c r="C297" s="5">
        <v>89</v>
      </c>
      <c r="D297" s="5">
        <v>5.0999999999999996</v>
      </c>
      <c r="E297" s="5">
        <v>6.8</v>
      </c>
      <c r="F297" s="5">
        <v>2.2000000000000002</v>
      </c>
      <c r="G297" s="5">
        <v>3.6</v>
      </c>
      <c r="H297" s="5">
        <v>1033.7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>
        <v>19.2</v>
      </c>
      <c r="O297">
        <v>1047.5</v>
      </c>
      <c r="P297" t="s">
        <v>252</v>
      </c>
      <c r="Q297"/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5"/>
      <c r="AD297" s="54">
        <v>0.2</v>
      </c>
      <c r="AL297" s="364">
        <v>-1.8</v>
      </c>
      <c r="AM297" s="5">
        <v>94</v>
      </c>
      <c r="AN297" s="5">
        <v>-2.7</v>
      </c>
      <c r="AO297" s="363">
        <v>-1.8</v>
      </c>
      <c r="AP297" s="5">
        <v>2.9</v>
      </c>
      <c r="AQ297" s="5">
        <v>4</v>
      </c>
      <c r="AR297" s="5">
        <v>1024.5</v>
      </c>
      <c r="AS297" s="5">
        <v>0</v>
      </c>
      <c r="AT297" s="5">
        <v>0</v>
      </c>
      <c r="AU297" s="5">
        <v>0</v>
      </c>
      <c r="AV297" s="5">
        <v>0</v>
      </c>
      <c r="AW297" s="5">
        <v>0</v>
      </c>
      <c r="AX297">
        <v>0.1</v>
      </c>
      <c r="AY297">
        <v>162.69999999999999</v>
      </c>
      <c r="AZ297">
        <v>-3.1</v>
      </c>
      <c r="BA297">
        <v>-2.5</v>
      </c>
      <c r="BB297" s="55">
        <v>0.2</v>
      </c>
    </row>
    <row r="298" spans="2:54" x14ac:dyDescent="0.25">
      <c r="B298" s="5">
        <v>6.8</v>
      </c>
      <c r="C298" s="5">
        <v>89</v>
      </c>
      <c r="D298" s="5">
        <v>5.0999999999999996</v>
      </c>
      <c r="E298" s="5">
        <v>6.8</v>
      </c>
      <c r="F298" s="5">
        <v>2.9</v>
      </c>
      <c r="G298" s="5">
        <v>5.4</v>
      </c>
      <c r="H298" s="5">
        <v>1033.7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>
        <v>19.2</v>
      </c>
      <c r="O298">
        <v>1047.5</v>
      </c>
      <c r="P298" t="s">
        <v>252</v>
      </c>
      <c r="Q298"/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5"/>
      <c r="AD298" s="54">
        <v>0.20069444444444401</v>
      </c>
      <c r="AL298" s="364">
        <v>-1.8</v>
      </c>
      <c r="AM298" s="5">
        <v>94</v>
      </c>
      <c r="AN298" s="5">
        <v>-2.7</v>
      </c>
      <c r="AO298" s="363">
        <v>-1.8</v>
      </c>
      <c r="AP298" s="5">
        <v>4.3</v>
      </c>
      <c r="AQ298" s="5">
        <v>4.7</v>
      </c>
      <c r="AR298" s="5">
        <v>1024.5</v>
      </c>
      <c r="AS298" s="5">
        <v>0</v>
      </c>
      <c r="AT298" s="5">
        <v>0</v>
      </c>
      <c r="AU298" s="5">
        <v>0</v>
      </c>
      <c r="AV298" s="5">
        <v>0</v>
      </c>
      <c r="AW298" s="5">
        <v>0</v>
      </c>
      <c r="AX298">
        <v>0.1</v>
      </c>
      <c r="AY298">
        <v>162.69999999999999</v>
      </c>
      <c r="AZ298">
        <v>-3.1</v>
      </c>
      <c r="BA298">
        <v>-2.5</v>
      </c>
      <c r="BB298" s="55">
        <v>0.20069444444444401</v>
      </c>
    </row>
    <row r="299" spans="2:54" x14ac:dyDescent="0.25">
      <c r="B299" s="5">
        <v>6.8</v>
      </c>
      <c r="C299" s="5">
        <v>89</v>
      </c>
      <c r="D299" s="5">
        <v>5.0999999999999996</v>
      </c>
      <c r="E299" s="5">
        <v>6.1</v>
      </c>
      <c r="F299" s="5">
        <v>5</v>
      </c>
      <c r="G299" s="5">
        <v>7.2</v>
      </c>
      <c r="H299" s="5">
        <v>1033.7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>
        <v>19.2</v>
      </c>
      <c r="O299">
        <v>1047.5</v>
      </c>
      <c r="P299" t="s">
        <v>252</v>
      </c>
      <c r="Q299"/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5"/>
      <c r="AD299" s="54">
        <v>0.20138888888888901</v>
      </c>
      <c r="AL299" s="364">
        <v>-1.8</v>
      </c>
      <c r="AM299" s="5">
        <v>94</v>
      </c>
      <c r="AN299" s="5">
        <v>-2.7</v>
      </c>
      <c r="AO299" s="363">
        <v>-4</v>
      </c>
      <c r="AP299" s="5">
        <v>5.8</v>
      </c>
      <c r="AQ299" s="5">
        <v>6.1</v>
      </c>
      <c r="AR299" s="5">
        <v>1024.8</v>
      </c>
      <c r="AS299" s="5">
        <v>0</v>
      </c>
      <c r="AT299" s="5">
        <v>0</v>
      </c>
      <c r="AU299" s="5">
        <v>0</v>
      </c>
      <c r="AV299" s="5">
        <v>0</v>
      </c>
      <c r="AW299" s="5">
        <v>0</v>
      </c>
      <c r="AX299">
        <v>0.1</v>
      </c>
      <c r="AY299">
        <v>162.69999999999999</v>
      </c>
      <c r="AZ299">
        <v>-3.1</v>
      </c>
      <c r="BA299">
        <v>-2.5</v>
      </c>
      <c r="BB299" s="55">
        <v>0.20138888888888901</v>
      </c>
    </row>
    <row r="300" spans="2:54" x14ac:dyDescent="0.25">
      <c r="B300" s="5">
        <v>6.7</v>
      </c>
      <c r="C300" s="5">
        <v>89</v>
      </c>
      <c r="D300" s="5">
        <v>5</v>
      </c>
      <c r="E300" s="5">
        <v>6.7</v>
      </c>
      <c r="F300" s="5">
        <v>4.3</v>
      </c>
      <c r="G300" s="5">
        <v>5.4</v>
      </c>
      <c r="H300" s="5">
        <v>1033.8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>
        <v>19.2</v>
      </c>
      <c r="O300">
        <v>1047.5</v>
      </c>
      <c r="P300" t="s">
        <v>252</v>
      </c>
      <c r="Q300"/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5"/>
      <c r="AD300" s="54">
        <v>0.202083333333333</v>
      </c>
      <c r="AL300" s="364">
        <v>-1.8</v>
      </c>
      <c r="AM300" s="5">
        <v>94</v>
      </c>
      <c r="AN300" s="5">
        <v>-2.7</v>
      </c>
      <c r="AO300" s="363">
        <v>-1.8</v>
      </c>
      <c r="AP300" s="5">
        <v>4</v>
      </c>
      <c r="AQ300" s="5">
        <v>5.8</v>
      </c>
      <c r="AR300" s="5">
        <v>1024.7</v>
      </c>
      <c r="AS300" s="5">
        <v>0</v>
      </c>
      <c r="AT300" s="5">
        <v>0</v>
      </c>
      <c r="AU300" s="5">
        <v>0</v>
      </c>
      <c r="AV300" s="5">
        <v>0</v>
      </c>
      <c r="AW300" s="5">
        <v>0</v>
      </c>
      <c r="AX300">
        <v>0.1</v>
      </c>
      <c r="AY300">
        <v>162.69999999999999</v>
      </c>
      <c r="AZ300">
        <v>-3.1</v>
      </c>
      <c r="BA300">
        <v>-2.5</v>
      </c>
      <c r="BB300" s="55">
        <v>0.202083333333333</v>
      </c>
    </row>
    <row r="301" spans="2:54" x14ac:dyDescent="0.25">
      <c r="B301" s="5">
        <v>6.7</v>
      </c>
      <c r="C301" s="5">
        <v>89</v>
      </c>
      <c r="D301" s="5">
        <v>5</v>
      </c>
      <c r="E301" s="5">
        <v>5.9</v>
      </c>
      <c r="F301" s="5">
        <v>5.4</v>
      </c>
      <c r="G301" s="5">
        <v>7.2</v>
      </c>
      <c r="H301" s="5">
        <v>1033.7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>
        <v>19.2</v>
      </c>
      <c r="O301">
        <v>1047.5</v>
      </c>
      <c r="P301" t="s">
        <v>252</v>
      </c>
      <c r="Q301"/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5"/>
      <c r="AD301" s="54">
        <v>0.202777777777778</v>
      </c>
      <c r="AL301" s="364">
        <v>-1.7</v>
      </c>
      <c r="AM301" s="5">
        <v>94</v>
      </c>
      <c r="AN301" s="5">
        <v>-2.6</v>
      </c>
      <c r="AO301" s="363">
        <v>-1.7</v>
      </c>
      <c r="AP301" s="5">
        <v>4</v>
      </c>
      <c r="AQ301" s="5">
        <v>4.3</v>
      </c>
      <c r="AR301" s="5">
        <v>1024.9000000000001</v>
      </c>
      <c r="AS301" s="5">
        <v>0</v>
      </c>
      <c r="AT301" s="5">
        <v>0</v>
      </c>
      <c r="AU301" s="5">
        <v>0</v>
      </c>
      <c r="AV301" s="5">
        <v>0</v>
      </c>
      <c r="AW301" s="5">
        <v>0</v>
      </c>
      <c r="AX301">
        <v>0.1</v>
      </c>
      <c r="AY301">
        <v>162.69999999999999</v>
      </c>
      <c r="AZ301">
        <v>-3.1</v>
      </c>
      <c r="BA301">
        <v>-2.5</v>
      </c>
      <c r="BB301" s="55">
        <v>0.202777777777778</v>
      </c>
    </row>
    <row r="302" spans="2:54" x14ac:dyDescent="0.25">
      <c r="B302" s="5">
        <v>6.7</v>
      </c>
      <c r="C302" s="5">
        <v>89</v>
      </c>
      <c r="D302" s="5">
        <v>5</v>
      </c>
      <c r="E302" s="5">
        <v>6.7</v>
      </c>
      <c r="F302" s="5">
        <v>2.9</v>
      </c>
      <c r="G302" s="5">
        <v>7.2</v>
      </c>
      <c r="H302" s="5">
        <v>1033.5999999999999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>
        <v>19.2</v>
      </c>
      <c r="O302">
        <v>1047.5</v>
      </c>
      <c r="P302" t="s">
        <v>252</v>
      </c>
      <c r="Q302"/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5"/>
      <c r="AD302" s="54">
        <v>0.203472222222222</v>
      </c>
      <c r="AL302" s="364">
        <v>-1.7</v>
      </c>
      <c r="AM302" s="5">
        <v>94</v>
      </c>
      <c r="AN302" s="5">
        <v>-2.6</v>
      </c>
      <c r="AO302" s="363">
        <v>-1.7</v>
      </c>
      <c r="AP302" s="5">
        <v>0</v>
      </c>
      <c r="AQ302" s="5">
        <v>3.2</v>
      </c>
      <c r="AR302" s="5">
        <v>1024.8</v>
      </c>
      <c r="AS302" s="5">
        <v>0</v>
      </c>
      <c r="AT302" s="5">
        <v>0</v>
      </c>
      <c r="AU302" s="5">
        <v>0</v>
      </c>
      <c r="AV302" s="5">
        <v>0</v>
      </c>
      <c r="AW302" s="5">
        <v>0</v>
      </c>
      <c r="AX302">
        <v>0.1</v>
      </c>
      <c r="AY302">
        <v>162.69999999999999</v>
      </c>
      <c r="AZ302">
        <v>-3.1</v>
      </c>
      <c r="BA302">
        <v>-2.5</v>
      </c>
      <c r="BB302" s="55">
        <v>0.203472222222222</v>
      </c>
    </row>
    <row r="303" spans="2:54" x14ac:dyDescent="0.25">
      <c r="B303" s="5">
        <v>6.7</v>
      </c>
      <c r="C303" s="5">
        <v>89</v>
      </c>
      <c r="D303" s="5">
        <v>5</v>
      </c>
      <c r="E303" s="5">
        <v>6.7</v>
      </c>
      <c r="F303" s="5">
        <v>3.6</v>
      </c>
      <c r="G303" s="5">
        <v>3.6</v>
      </c>
      <c r="H303" s="5">
        <v>1033.7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>
        <v>19.2</v>
      </c>
      <c r="O303">
        <v>1047.5</v>
      </c>
      <c r="P303" t="s">
        <v>252</v>
      </c>
      <c r="Q303"/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5"/>
      <c r="AD303" s="54">
        <v>0.204166666666667</v>
      </c>
      <c r="AL303" s="364">
        <v>-1.7</v>
      </c>
      <c r="AM303" s="5">
        <v>94</v>
      </c>
      <c r="AN303" s="5">
        <v>-2.6</v>
      </c>
      <c r="AO303" s="363">
        <v>-1.7</v>
      </c>
      <c r="AP303" s="5">
        <v>2.9</v>
      </c>
      <c r="AQ303" s="5">
        <v>5</v>
      </c>
      <c r="AR303" s="5">
        <v>1024.5999999999999</v>
      </c>
      <c r="AS303" s="5">
        <v>0</v>
      </c>
      <c r="AT303" s="5">
        <v>0</v>
      </c>
      <c r="AU303" s="5">
        <v>0</v>
      </c>
      <c r="AV303" s="5">
        <v>0</v>
      </c>
      <c r="AW303" s="5">
        <v>0</v>
      </c>
      <c r="AX303">
        <v>0.1</v>
      </c>
      <c r="AY303">
        <v>162.69999999999999</v>
      </c>
      <c r="AZ303">
        <v>-3.1</v>
      </c>
      <c r="BA303">
        <v>-2.5</v>
      </c>
      <c r="BB303" s="55">
        <v>0.204166666666667</v>
      </c>
    </row>
    <row r="304" spans="2:54" ht="12.75" customHeight="1" x14ac:dyDescent="0.25">
      <c r="B304" s="5">
        <v>6.7</v>
      </c>
      <c r="C304" s="5">
        <v>89</v>
      </c>
      <c r="D304" s="5">
        <v>5</v>
      </c>
      <c r="E304" s="5">
        <v>6.7</v>
      </c>
      <c r="F304" s="5">
        <v>4</v>
      </c>
      <c r="G304" s="5">
        <v>5.4</v>
      </c>
      <c r="H304" s="5">
        <v>1033.5999999999999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>
        <v>19.2</v>
      </c>
      <c r="O304">
        <v>1047.5</v>
      </c>
      <c r="P304" t="s">
        <v>252</v>
      </c>
      <c r="Q304"/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5"/>
      <c r="AD304" s="54">
        <v>0.20486111111111099</v>
      </c>
      <c r="AL304" s="364">
        <v>-1.7</v>
      </c>
      <c r="AM304" s="5">
        <v>94</v>
      </c>
      <c r="AN304" s="5">
        <v>-2.6</v>
      </c>
      <c r="AO304" s="363">
        <v>-1.7</v>
      </c>
      <c r="AP304" s="5">
        <v>2.2000000000000002</v>
      </c>
      <c r="AQ304" s="5">
        <v>5.4</v>
      </c>
      <c r="AR304" s="5">
        <v>1024.5999999999999</v>
      </c>
      <c r="AS304" s="5">
        <v>0</v>
      </c>
      <c r="AT304" s="5">
        <v>0</v>
      </c>
      <c r="AU304" s="5">
        <v>0</v>
      </c>
      <c r="AV304" s="5">
        <v>0</v>
      </c>
      <c r="AW304" s="5">
        <v>0</v>
      </c>
      <c r="AX304">
        <v>0.1</v>
      </c>
      <c r="AY304">
        <v>162.69999999999999</v>
      </c>
      <c r="AZ304">
        <v>-3</v>
      </c>
      <c r="BA304">
        <v>-2.5</v>
      </c>
      <c r="BB304" s="55">
        <v>0.20486111111111099</v>
      </c>
    </row>
    <row r="305" spans="2:54" x14ac:dyDescent="0.25">
      <c r="B305" s="5">
        <v>6.6</v>
      </c>
      <c r="C305" s="5">
        <v>89</v>
      </c>
      <c r="D305" s="5">
        <v>4.9000000000000004</v>
      </c>
      <c r="E305" s="5">
        <v>6.6</v>
      </c>
      <c r="F305" s="5">
        <v>1.4</v>
      </c>
      <c r="G305" s="5">
        <v>3.6</v>
      </c>
      <c r="H305" s="5">
        <v>1033.7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>
        <v>19.2</v>
      </c>
      <c r="O305">
        <v>1047.5</v>
      </c>
      <c r="P305" t="s">
        <v>252</v>
      </c>
      <c r="Q305"/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364">
        <v>-1.7</v>
      </c>
      <c r="AM305" s="5">
        <v>94</v>
      </c>
      <c r="AN305" s="5">
        <v>-2.6</v>
      </c>
      <c r="AO305" s="363">
        <v>-1.7</v>
      </c>
      <c r="AP305" s="5">
        <v>2.9</v>
      </c>
      <c r="AQ305" s="5">
        <v>3.6</v>
      </c>
      <c r="AR305" s="5">
        <v>1024.5</v>
      </c>
      <c r="AS305" s="5">
        <v>0</v>
      </c>
      <c r="AT305" s="5">
        <v>0</v>
      </c>
      <c r="AU305" s="5">
        <v>0</v>
      </c>
      <c r="AV305" s="5">
        <v>0</v>
      </c>
      <c r="AW305" s="5">
        <v>0</v>
      </c>
      <c r="AX305">
        <v>0.1</v>
      </c>
      <c r="AY305">
        <v>162.69999999999999</v>
      </c>
      <c r="AZ305">
        <v>-3</v>
      </c>
      <c r="BA305">
        <v>-2.4</v>
      </c>
      <c r="BB305" s="55">
        <v>0.20555555555555599</v>
      </c>
    </row>
    <row r="306" spans="2:54" x14ac:dyDescent="0.25">
      <c r="B306" s="5">
        <v>6.6</v>
      </c>
      <c r="C306" s="5">
        <v>89</v>
      </c>
      <c r="D306" s="5">
        <v>4.9000000000000004</v>
      </c>
      <c r="E306" s="5">
        <v>6.6</v>
      </c>
      <c r="F306" s="5">
        <v>2.9</v>
      </c>
      <c r="G306" s="5">
        <v>3.6</v>
      </c>
      <c r="H306" s="5">
        <v>1033.9000000000001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>
        <v>19.2</v>
      </c>
      <c r="O306">
        <v>1047.5</v>
      </c>
      <c r="P306" t="s">
        <v>252</v>
      </c>
      <c r="Q306"/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5"/>
      <c r="AD306" s="54">
        <v>0.20624999999999999</v>
      </c>
      <c r="AL306" s="364">
        <v>-1.7</v>
      </c>
      <c r="AM306" s="5">
        <v>94</v>
      </c>
      <c r="AN306" s="5">
        <v>-2.6</v>
      </c>
      <c r="AO306" s="363">
        <v>-1.7</v>
      </c>
      <c r="AP306" s="5">
        <v>4</v>
      </c>
      <c r="AQ306" s="5">
        <v>4.7</v>
      </c>
      <c r="AR306" s="5">
        <v>1024.7</v>
      </c>
      <c r="AS306" s="5">
        <v>0</v>
      </c>
      <c r="AT306" s="5">
        <v>0</v>
      </c>
      <c r="AU306" s="5">
        <v>0</v>
      </c>
      <c r="AV306" s="5">
        <v>0</v>
      </c>
      <c r="AW306" s="5">
        <v>0</v>
      </c>
      <c r="AX306">
        <v>0.1</v>
      </c>
      <c r="AY306">
        <v>162.69999999999999</v>
      </c>
      <c r="AZ306">
        <v>-3</v>
      </c>
      <c r="BA306">
        <v>-2.5</v>
      </c>
      <c r="BB306" s="55">
        <v>0.20624999999999999</v>
      </c>
    </row>
    <row r="307" spans="2:54" x14ac:dyDescent="0.25">
      <c r="B307" s="5">
        <v>6.6</v>
      </c>
      <c r="C307" s="5">
        <v>89</v>
      </c>
      <c r="D307" s="5">
        <v>4.9000000000000004</v>
      </c>
      <c r="E307" s="5">
        <v>6.6</v>
      </c>
      <c r="F307" s="5">
        <v>2.9</v>
      </c>
      <c r="G307" s="5">
        <v>5.4</v>
      </c>
      <c r="H307" s="5">
        <v>1033.7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>
        <v>19.2</v>
      </c>
      <c r="O307">
        <v>1047.5</v>
      </c>
      <c r="P307" t="s">
        <v>252</v>
      </c>
      <c r="Q307"/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5"/>
      <c r="AD307" s="54">
        <v>0.20694444444444399</v>
      </c>
      <c r="AL307" s="364">
        <v>-1.7</v>
      </c>
      <c r="AM307" s="5">
        <v>94</v>
      </c>
      <c r="AN307" s="5">
        <v>-2.6</v>
      </c>
      <c r="AO307" s="363">
        <v>-1.7</v>
      </c>
      <c r="AP307" s="5">
        <v>4.3</v>
      </c>
      <c r="AQ307" s="5">
        <v>4.7</v>
      </c>
      <c r="AR307" s="5">
        <v>1024.8</v>
      </c>
      <c r="AS307" s="5">
        <v>0</v>
      </c>
      <c r="AT307" s="5">
        <v>0</v>
      </c>
      <c r="AU307" s="5">
        <v>0</v>
      </c>
      <c r="AV307" s="5">
        <v>0</v>
      </c>
      <c r="AW307" s="5">
        <v>0</v>
      </c>
      <c r="AX307">
        <v>0.1</v>
      </c>
      <c r="AY307">
        <v>162.69999999999999</v>
      </c>
      <c r="AZ307">
        <v>-3</v>
      </c>
      <c r="BA307">
        <v>-2.4</v>
      </c>
      <c r="BB307" s="55">
        <v>0.20694444444444399</v>
      </c>
    </row>
    <row r="308" spans="2:54" x14ac:dyDescent="0.25">
      <c r="B308" s="5">
        <v>6.5</v>
      </c>
      <c r="C308" s="5">
        <v>89</v>
      </c>
      <c r="D308" s="5">
        <v>4.8</v>
      </c>
      <c r="E308" s="5">
        <v>6.5</v>
      </c>
      <c r="F308" s="5">
        <v>3.2</v>
      </c>
      <c r="G308" s="5">
        <v>3.6</v>
      </c>
      <c r="H308" s="5">
        <v>1033.8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>
        <v>19.2</v>
      </c>
      <c r="O308">
        <v>1047.5</v>
      </c>
      <c r="P308" t="s">
        <v>252</v>
      </c>
      <c r="Q308"/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5"/>
      <c r="AD308" s="54">
        <v>0.20763888888888901</v>
      </c>
      <c r="AL308" s="364">
        <v>-1.7</v>
      </c>
      <c r="AM308" s="5">
        <v>94</v>
      </c>
      <c r="AN308" s="5">
        <v>-2.6</v>
      </c>
      <c r="AO308" s="363">
        <v>-3.5</v>
      </c>
      <c r="AP308" s="5">
        <v>5</v>
      </c>
      <c r="AQ308" s="5">
        <v>5</v>
      </c>
      <c r="AR308" s="5">
        <v>1024.8</v>
      </c>
      <c r="AS308" s="5">
        <v>0</v>
      </c>
      <c r="AT308" s="5">
        <v>0</v>
      </c>
      <c r="AU308" s="5">
        <v>0</v>
      </c>
      <c r="AV308" s="5">
        <v>0</v>
      </c>
      <c r="AW308" s="5">
        <v>0</v>
      </c>
      <c r="AX308">
        <v>0.1</v>
      </c>
      <c r="AY308">
        <v>162.69999999999999</v>
      </c>
      <c r="AZ308">
        <v>-3</v>
      </c>
      <c r="BA308">
        <v>-2.4</v>
      </c>
      <c r="BB308" s="55">
        <v>0.20763888888888901</v>
      </c>
    </row>
    <row r="309" spans="2:54" x14ac:dyDescent="0.25">
      <c r="B309" s="5">
        <v>6.5</v>
      </c>
      <c r="C309" s="5">
        <v>89</v>
      </c>
      <c r="D309" s="5">
        <v>4.8</v>
      </c>
      <c r="E309" s="5">
        <v>6.5</v>
      </c>
      <c r="F309" s="5">
        <v>2.2000000000000002</v>
      </c>
      <c r="G309" s="5">
        <v>3.6</v>
      </c>
      <c r="H309" s="5">
        <v>1033.8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>
        <v>19.2</v>
      </c>
      <c r="O309">
        <v>1047.5</v>
      </c>
      <c r="P309" t="s">
        <v>252</v>
      </c>
      <c r="Q309"/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5"/>
      <c r="AD309" s="54">
        <v>0.20833333333333301</v>
      </c>
      <c r="AL309" s="364">
        <v>-1.7</v>
      </c>
      <c r="AM309" s="5">
        <v>94</v>
      </c>
      <c r="AN309" s="5">
        <v>-2.6</v>
      </c>
      <c r="AO309" s="363">
        <v>-1.7</v>
      </c>
      <c r="AP309" s="5">
        <v>4</v>
      </c>
      <c r="AQ309" s="5">
        <v>5</v>
      </c>
      <c r="AR309" s="5">
        <v>1024.8</v>
      </c>
      <c r="AS309" s="5">
        <v>0</v>
      </c>
      <c r="AT309" s="5">
        <v>0</v>
      </c>
      <c r="AU309" s="5">
        <v>0</v>
      </c>
      <c r="AV309" s="5">
        <v>0</v>
      </c>
      <c r="AW309" s="5">
        <v>0</v>
      </c>
      <c r="AX309">
        <v>0.1</v>
      </c>
      <c r="AY309">
        <v>162.69999999999999</v>
      </c>
      <c r="AZ309">
        <v>-3</v>
      </c>
      <c r="BA309">
        <v>-2.4</v>
      </c>
      <c r="BB309" s="55">
        <v>0.20833333333333301</v>
      </c>
    </row>
    <row r="310" spans="2:54" x14ac:dyDescent="0.25">
      <c r="B310" s="5">
        <v>6.5</v>
      </c>
      <c r="C310" s="5">
        <v>89</v>
      </c>
      <c r="D310" s="5">
        <v>4.8</v>
      </c>
      <c r="E310" s="5">
        <v>6.5</v>
      </c>
      <c r="F310" s="5">
        <v>3.6</v>
      </c>
      <c r="G310" s="5">
        <v>5.4</v>
      </c>
      <c r="H310" s="5">
        <v>1033.8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>
        <v>19.2</v>
      </c>
      <c r="O310">
        <v>1047.5</v>
      </c>
      <c r="P310" t="s">
        <v>252</v>
      </c>
      <c r="Q310"/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5"/>
      <c r="AD310" s="54">
        <v>0.20902777777777801</v>
      </c>
      <c r="AL310" s="364">
        <v>-1.7</v>
      </c>
      <c r="AM310" s="5">
        <v>94</v>
      </c>
      <c r="AN310" s="5">
        <v>-2.6</v>
      </c>
      <c r="AO310" s="363">
        <v>-1.7</v>
      </c>
      <c r="AP310" s="5">
        <v>2.9</v>
      </c>
      <c r="AQ310" s="5">
        <v>5.8</v>
      </c>
      <c r="AR310" s="5">
        <v>1024.8</v>
      </c>
      <c r="AS310" s="5">
        <v>0</v>
      </c>
      <c r="AT310" s="5">
        <v>0</v>
      </c>
      <c r="AU310" s="5">
        <v>0</v>
      </c>
      <c r="AV310" s="5">
        <v>0</v>
      </c>
      <c r="AW310" s="5">
        <v>0</v>
      </c>
      <c r="AX310">
        <v>0.1</v>
      </c>
      <c r="AY310">
        <v>162.69999999999999</v>
      </c>
      <c r="AZ310">
        <v>-3</v>
      </c>
      <c r="BA310">
        <v>-2.4</v>
      </c>
      <c r="BB310" s="55">
        <v>0.20902777777777801</v>
      </c>
    </row>
    <row r="311" spans="2:54" x14ac:dyDescent="0.25">
      <c r="B311" s="5">
        <v>6.4</v>
      </c>
      <c r="C311" s="5">
        <v>90</v>
      </c>
      <c r="D311" s="5">
        <v>4.9000000000000004</v>
      </c>
      <c r="E311" s="5">
        <v>6.4</v>
      </c>
      <c r="F311" s="5">
        <v>1.8</v>
      </c>
      <c r="G311" s="5">
        <v>3.6</v>
      </c>
      <c r="H311" s="5">
        <v>1033.8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>
        <v>19.2</v>
      </c>
      <c r="O311">
        <v>1047.5</v>
      </c>
      <c r="P311" t="s">
        <v>252</v>
      </c>
      <c r="Q311"/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5"/>
      <c r="AD311" s="54">
        <v>0.209722222222222</v>
      </c>
      <c r="AL311" s="364">
        <v>-1.8</v>
      </c>
      <c r="AM311" s="5">
        <v>94</v>
      </c>
      <c r="AN311" s="5">
        <v>-2.7</v>
      </c>
      <c r="AO311" s="363">
        <v>-1.8</v>
      </c>
      <c r="AP311" s="5">
        <v>3.6</v>
      </c>
      <c r="AQ311" s="5">
        <v>3.6</v>
      </c>
      <c r="AR311" s="5">
        <v>1024.8</v>
      </c>
      <c r="AS311" s="5">
        <v>0</v>
      </c>
      <c r="AT311" s="5">
        <v>0</v>
      </c>
      <c r="AU311" s="5">
        <v>0</v>
      </c>
      <c r="AV311" s="5">
        <v>0</v>
      </c>
      <c r="AW311" s="5">
        <v>0</v>
      </c>
      <c r="AX311">
        <v>0.1</v>
      </c>
      <c r="AY311">
        <v>162.69999999999999</v>
      </c>
      <c r="AZ311">
        <v>-2.9</v>
      </c>
      <c r="BA311">
        <v>-2.4</v>
      </c>
      <c r="BB311" s="55">
        <v>0.209722222222222</v>
      </c>
    </row>
    <row r="312" spans="2:54" x14ac:dyDescent="0.25">
      <c r="B312" s="5">
        <v>6.4</v>
      </c>
      <c r="C312" s="5">
        <v>90</v>
      </c>
      <c r="D312" s="5">
        <v>4.9000000000000004</v>
      </c>
      <c r="E312" s="5">
        <v>6.4</v>
      </c>
      <c r="F312" s="5">
        <v>2.9</v>
      </c>
      <c r="G312" s="5">
        <v>3.6</v>
      </c>
      <c r="H312" s="5">
        <v>1033.7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>
        <v>19.2</v>
      </c>
      <c r="O312">
        <v>1047.5</v>
      </c>
      <c r="P312" t="s">
        <v>252</v>
      </c>
      <c r="Q312"/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5"/>
      <c r="AD312" s="54">
        <v>0.210416666666667</v>
      </c>
      <c r="AL312" s="364">
        <v>-1.8</v>
      </c>
      <c r="AM312" s="5">
        <v>94</v>
      </c>
      <c r="AN312" s="5">
        <v>-2.7</v>
      </c>
      <c r="AO312" s="363">
        <v>-1.8</v>
      </c>
      <c r="AP312" s="5">
        <v>1.8</v>
      </c>
      <c r="AQ312" s="5">
        <v>4</v>
      </c>
      <c r="AR312" s="5">
        <v>1024.5999999999999</v>
      </c>
      <c r="AS312" s="5">
        <v>0</v>
      </c>
      <c r="AT312" s="5">
        <v>0</v>
      </c>
      <c r="AU312" s="5">
        <v>0</v>
      </c>
      <c r="AV312" s="5">
        <v>0</v>
      </c>
      <c r="AW312" s="5">
        <v>0</v>
      </c>
      <c r="AX312">
        <v>0.1</v>
      </c>
      <c r="AY312">
        <v>162.69999999999999</v>
      </c>
      <c r="AZ312">
        <v>-2.9</v>
      </c>
      <c r="BA312">
        <v>-2.4</v>
      </c>
      <c r="BB312" s="55">
        <v>0.210416666666667</v>
      </c>
    </row>
    <row r="313" spans="2:54" x14ac:dyDescent="0.25">
      <c r="B313" s="5">
        <v>6.4</v>
      </c>
      <c r="C313" s="5">
        <v>90</v>
      </c>
      <c r="D313" s="5">
        <v>4.9000000000000004</v>
      </c>
      <c r="E313" s="5">
        <v>6.4</v>
      </c>
      <c r="F313" s="5">
        <v>2.2000000000000002</v>
      </c>
      <c r="G313" s="5">
        <v>3.6</v>
      </c>
      <c r="H313" s="5">
        <v>1033.7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>
        <v>19.2</v>
      </c>
      <c r="O313">
        <v>1047.5</v>
      </c>
      <c r="P313" t="s">
        <v>252</v>
      </c>
      <c r="Q313"/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5"/>
      <c r="AD313" s="54">
        <v>0.211111111111111</v>
      </c>
      <c r="AL313" s="364">
        <v>-1.8</v>
      </c>
      <c r="AM313" s="5">
        <v>94</v>
      </c>
      <c r="AN313" s="5">
        <v>-2.7</v>
      </c>
      <c r="AO313" s="363">
        <v>-1.8</v>
      </c>
      <c r="AP313" s="5">
        <v>3.6</v>
      </c>
      <c r="AQ313" s="5">
        <v>4</v>
      </c>
      <c r="AR313" s="5">
        <v>1024.8</v>
      </c>
      <c r="AS313" s="5">
        <v>0</v>
      </c>
      <c r="AT313" s="5">
        <v>0</v>
      </c>
      <c r="AU313" s="5">
        <v>0</v>
      </c>
      <c r="AV313" s="5">
        <v>0</v>
      </c>
      <c r="AW313" s="5">
        <v>0</v>
      </c>
      <c r="AX313">
        <v>0.1</v>
      </c>
      <c r="AY313">
        <v>162.69999999999999</v>
      </c>
      <c r="AZ313">
        <v>-2.9</v>
      </c>
      <c r="BA313">
        <v>-2.4</v>
      </c>
      <c r="BB313" s="55">
        <v>0.211111111111111</v>
      </c>
    </row>
    <row r="314" spans="2:54" x14ac:dyDescent="0.25">
      <c r="B314" s="5">
        <v>6.4</v>
      </c>
      <c r="C314" s="5">
        <v>90</v>
      </c>
      <c r="D314" s="5">
        <v>4.9000000000000004</v>
      </c>
      <c r="E314" s="5">
        <v>6.4</v>
      </c>
      <c r="F314" s="5">
        <v>3.6</v>
      </c>
      <c r="G314" s="5">
        <v>5.4</v>
      </c>
      <c r="H314" s="5">
        <v>1033.7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>
        <v>19.2</v>
      </c>
      <c r="O314">
        <v>1047.5</v>
      </c>
      <c r="P314" t="s">
        <v>252</v>
      </c>
      <c r="Q314"/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5"/>
      <c r="AD314" s="54">
        <v>0.211805555555556</v>
      </c>
      <c r="AL314" s="364">
        <v>-1.8</v>
      </c>
      <c r="AM314" s="5">
        <v>94</v>
      </c>
      <c r="AN314" s="5">
        <v>-2.7</v>
      </c>
      <c r="AO314" s="363">
        <v>-1.8</v>
      </c>
      <c r="AP314" s="5">
        <v>2.9</v>
      </c>
      <c r="AQ314" s="5">
        <v>4.7</v>
      </c>
      <c r="AR314" s="5">
        <v>1024.7</v>
      </c>
      <c r="AS314" s="5">
        <v>0</v>
      </c>
      <c r="AT314" s="5">
        <v>0</v>
      </c>
      <c r="AU314" s="5">
        <v>0</v>
      </c>
      <c r="AV314" s="5">
        <v>0</v>
      </c>
      <c r="AW314" s="5">
        <v>0</v>
      </c>
      <c r="AX314">
        <v>0.1</v>
      </c>
      <c r="AY314">
        <v>162.69999999999999</v>
      </c>
      <c r="AZ314">
        <v>-2.9</v>
      </c>
      <c r="BA314">
        <v>-2.2999999999999998</v>
      </c>
      <c r="BB314" s="55">
        <v>0.211805555555556</v>
      </c>
    </row>
    <row r="315" spans="2:54" x14ac:dyDescent="0.25">
      <c r="B315" s="5">
        <v>6.3</v>
      </c>
      <c r="C315" s="5">
        <v>90</v>
      </c>
      <c r="D315" s="5">
        <v>4.8</v>
      </c>
      <c r="E315" s="5">
        <v>6.3</v>
      </c>
      <c r="F315" s="5">
        <v>1.1000000000000001</v>
      </c>
      <c r="G315" s="5">
        <v>1.8</v>
      </c>
      <c r="H315" s="5">
        <v>1033.7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>
        <v>19.2</v>
      </c>
      <c r="O315">
        <v>1047.5</v>
      </c>
      <c r="P315" t="s">
        <v>252</v>
      </c>
      <c r="Q315"/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5"/>
      <c r="AD315" s="54">
        <v>0.21249999999999999</v>
      </c>
      <c r="AL315" s="364">
        <v>-1.8</v>
      </c>
      <c r="AM315" s="5">
        <v>94</v>
      </c>
      <c r="AN315" s="5">
        <v>-2.7</v>
      </c>
      <c r="AO315" s="363">
        <v>-1.8</v>
      </c>
      <c r="AP315" s="5">
        <v>2.5</v>
      </c>
      <c r="AQ315" s="5">
        <v>4.7</v>
      </c>
      <c r="AR315" s="5">
        <v>1024.7</v>
      </c>
      <c r="AS315" s="5">
        <v>0</v>
      </c>
      <c r="AT315" s="5">
        <v>0</v>
      </c>
      <c r="AU315" s="5">
        <v>0</v>
      </c>
      <c r="AV315" s="5">
        <v>0</v>
      </c>
      <c r="AW315" s="5">
        <v>0</v>
      </c>
      <c r="AX315">
        <v>0.1</v>
      </c>
      <c r="AY315">
        <v>162.69999999999999</v>
      </c>
      <c r="AZ315">
        <v>-2.9</v>
      </c>
      <c r="BA315">
        <v>-2.4</v>
      </c>
      <c r="BB315" s="55">
        <v>0.21249999999999999</v>
      </c>
    </row>
    <row r="316" spans="2:54" x14ac:dyDescent="0.25">
      <c r="B316" s="5">
        <v>6.3</v>
      </c>
      <c r="C316" s="5">
        <v>90</v>
      </c>
      <c r="D316" s="5">
        <v>4.8</v>
      </c>
      <c r="E316" s="5">
        <v>6.3</v>
      </c>
      <c r="F316" s="5">
        <v>4.7</v>
      </c>
      <c r="G316" s="5">
        <v>7.2</v>
      </c>
      <c r="H316" s="5">
        <v>1033.7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>
        <v>19.2</v>
      </c>
      <c r="O316">
        <v>1047.5</v>
      </c>
      <c r="P316" t="s">
        <v>252</v>
      </c>
      <c r="Q316"/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5"/>
      <c r="AD316" s="54">
        <v>0.21319444444444399</v>
      </c>
      <c r="AL316" s="364">
        <v>-1.8</v>
      </c>
      <c r="AM316" s="5">
        <v>94</v>
      </c>
      <c r="AN316" s="5">
        <v>-2.7</v>
      </c>
      <c r="AO316" s="363">
        <v>-1.8</v>
      </c>
      <c r="AP316" s="5">
        <v>2.9</v>
      </c>
      <c r="AQ316" s="5">
        <v>4.7</v>
      </c>
      <c r="AR316" s="5">
        <v>1024.8</v>
      </c>
      <c r="AS316" s="5">
        <v>0</v>
      </c>
      <c r="AT316" s="5">
        <v>0</v>
      </c>
      <c r="AU316" s="5">
        <v>0</v>
      </c>
      <c r="AV316" s="5">
        <v>0</v>
      </c>
      <c r="AW316" s="5">
        <v>0</v>
      </c>
      <c r="AX316">
        <v>0.1</v>
      </c>
      <c r="AY316">
        <v>162.69999999999999</v>
      </c>
      <c r="AZ316">
        <v>-2.9</v>
      </c>
      <c r="BA316">
        <v>-2.4</v>
      </c>
      <c r="BB316" s="55">
        <v>0.21319444444444399</v>
      </c>
    </row>
    <row r="317" spans="2:54" x14ac:dyDescent="0.25">
      <c r="B317" s="5">
        <v>6.3</v>
      </c>
      <c r="C317" s="5">
        <v>90</v>
      </c>
      <c r="D317" s="5">
        <v>4.8</v>
      </c>
      <c r="E317" s="5">
        <v>6.3</v>
      </c>
      <c r="F317" s="5">
        <v>4</v>
      </c>
      <c r="G317" s="5">
        <v>5.4</v>
      </c>
      <c r="H317" s="5">
        <v>1033.4000000000001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>
        <v>19.2</v>
      </c>
      <c r="O317">
        <v>1047.5</v>
      </c>
      <c r="P317" t="s">
        <v>252</v>
      </c>
      <c r="Q317"/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5"/>
      <c r="AD317" s="54">
        <v>0.21388888888888899</v>
      </c>
      <c r="AL317" s="364">
        <v>-1.8</v>
      </c>
      <c r="AM317" s="5">
        <v>94</v>
      </c>
      <c r="AN317" s="5">
        <v>-2.7</v>
      </c>
      <c r="AO317" s="363">
        <v>-3.6</v>
      </c>
      <c r="AP317" s="5">
        <v>5</v>
      </c>
      <c r="AQ317" s="5">
        <v>5.8</v>
      </c>
      <c r="AR317" s="5">
        <v>1024.8</v>
      </c>
      <c r="AS317" s="5">
        <v>0</v>
      </c>
      <c r="AT317" s="5">
        <v>0</v>
      </c>
      <c r="AU317" s="5">
        <v>0</v>
      </c>
      <c r="AV317" s="5">
        <v>0</v>
      </c>
      <c r="AW317" s="5">
        <v>0</v>
      </c>
      <c r="AX317">
        <v>0.1</v>
      </c>
      <c r="AY317">
        <v>162.69999999999999</v>
      </c>
      <c r="AZ317">
        <v>-2.9</v>
      </c>
      <c r="BA317">
        <v>-2.4</v>
      </c>
      <c r="BB317" s="55">
        <v>0.21388888888888899</v>
      </c>
    </row>
    <row r="318" spans="2:54" x14ac:dyDescent="0.25">
      <c r="B318" s="5">
        <v>6.3</v>
      </c>
      <c r="C318" s="5">
        <v>90</v>
      </c>
      <c r="D318" s="5">
        <v>4.8</v>
      </c>
      <c r="E318" s="5">
        <v>6.3</v>
      </c>
      <c r="F318" s="5">
        <v>3.6</v>
      </c>
      <c r="G318" s="5">
        <v>5.4</v>
      </c>
      <c r="H318" s="5">
        <v>1033.5999999999999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>
        <v>19.2</v>
      </c>
      <c r="O318">
        <v>1047.5</v>
      </c>
      <c r="P318" t="s">
        <v>252</v>
      </c>
      <c r="Q318"/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5"/>
      <c r="AD318" s="54">
        <v>0.21458333333333299</v>
      </c>
      <c r="AL318" s="364">
        <v>-1.9</v>
      </c>
      <c r="AM318" s="5">
        <v>94</v>
      </c>
      <c r="AN318" s="5">
        <v>-2.8</v>
      </c>
      <c r="AO318" s="363">
        <v>-1.9</v>
      </c>
      <c r="AP318" s="5">
        <v>3.2</v>
      </c>
      <c r="AQ318" s="5">
        <v>5</v>
      </c>
      <c r="AR318" s="5">
        <v>1024.5</v>
      </c>
      <c r="AS318" s="5">
        <v>0</v>
      </c>
      <c r="AT318" s="5">
        <v>0</v>
      </c>
      <c r="AU318" s="5">
        <v>0</v>
      </c>
      <c r="AV318" s="5">
        <v>0</v>
      </c>
      <c r="AW318" s="5">
        <v>0</v>
      </c>
      <c r="AX318">
        <v>0.1</v>
      </c>
      <c r="AY318">
        <v>162.69999999999999</v>
      </c>
      <c r="AZ318">
        <v>-2.9</v>
      </c>
      <c r="BA318">
        <v>-2.4</v>
      </c>
      <c r="BB318" s="55">
        <v>0.21458333333333299</v>
      </c>
    </row>
    <row r="319" spans="2:54" x14ac:dyDescent="0.25">
      <c r="B319" s="5">
        <v>6.3</v>
      </c>
      <c r="C319" s="5">
        <v>90</v>
      </c>
      <c r="D319" s="5">
        <v>4.8</v>
      </c>
      <c r="E319" s="5">
        <v>6.3</v>
      </c>
      <c r="F319" s="5">
        <v>4</v>
      </c>
      <c r="G319" s="5">
        <v>5.4</v>
      </c>
      <c r="H319" s="5">
        <v>1033.5999999999999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>
        <v>19.2</v>
      </c>
      <c r="O319">
        <v>1047.5</v>
      </c>
      <c r="P319" t="s">
        <v>252</v>
      </c>
      <c r="Q319"/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5"/>
      <c r="AD319" s="54">
        <v>0.21527777777777801</v>
      </c>
      <c r="AL319" s="364">
        <v>-1.9</v>
      </c>
      <c r="AM319" s="5">
        <v>94</v>
      </c>
      <c r="AN319" s="5">
        <v>-2.8</v>
      </c>
      <c r="AO319" s="363">
        <v>-1.9</v>
      </c>
      <c r="AP319" s="5">
        <v>4.3</v>
      </c>
      <c r="AQ319" s="5">
        <v>4.7</v>
      </c>
      <c r="AR319" s="5">
        <v>1024.7</v>
      </c>
      <c r="AS319" s="5">
        <v>0</v>
      </c>
      <c r="AT319" s="5">
        <v>0</v>
      </c>
      <c r="AU319" s="5">
        <v>0</v>
      </c>
      <c r="AV319" s="5">
        <v>0</v>
      </c>
      <c r="AW319" s="5">
        <v>0</v>
      </c>
      <c r="AX319">
        <v>0.1</v>
      </c>
      <c r="AY319">
        <v>162.69999999999999</v>
      </c>
      <c r="AZ319">
        <v>-2.9</v>
      </c>
      <c r="BA319">
        <v>-2.4</v>
      </c>
      <c r="BB319" s="55">
        <v>0.21527777777777801</v>
      </c>
    </row>
    <row r="320" spans="2:54" x14ac:dyDescent="0.25">
      <c r="B320" s="5">
        <v>6.3</v>
      </c>
      <c r="C320" s="5">
        <v>90</v>
      </c>
      <c r="D320" s="5">
        <v>4.8</v>
      </c>
      <c r="E320" s="5">
        <v>6.3</v>
      </c>
      <c r="F320" s="5">
        <v>4</v>
      </c>
      <c r="G320" s="5">
        <v>5.4</v>
      </c>
      <c r="H320" s="5">
        <v>1033.5999999999999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>
        <v>19.2</v>
      </c>
      <c r="O320">
        <v>1047.5</v>
      </c>
      <c r="P320" t="s">
        <v>252</v>
      </c>
      <c r="Q320"/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5"/>
      <c r="AD320" s="54">
        <v>0.21597222222222201</v>
      </c>
      <c r="AL320" s="364">
        <v>-1.9</v>
      </c>
      <c r="AM320" s="5">
        <v>94</v>
      </c>
      <c r="AN320" s="5">
        <v>-2.8</v>
      </c>
      <c r="AO320" s="363">
        <v>-1.9</v>
      </c>
      <c r="AP320" s="5">
        <v>2.5</v>
      </c>
      <c r="AQ320" s="5">
        <v>3.6</v>
      </c>
      <c r="AR320" s="5">
        <v>1024.5</v>
      </c>
      <c r="AS320" s="5">
        <v>0</v>
      </c>
      <c r="AT320" s="5">
        <v>0</v>
      </c>
      <c r="AU320" s="5">
        <v>0</v>
      </c>
      <c r="AV320" s="5">
        <v>0</v>
      </c>
      <c r="AW320" s="5">
        <v>0</v>
      </c>
      <c r="AX320">
        <v>0.1</v>
      </c>
      <c r="AY320">
        <v>162.69999999999999</v>
      </c>
      <c r="AZ320">
        <v>-2.9</v>
      </c>
      <c r="BA320">
        <v>-2.4</v>
      </c>
      <c r="BB320" s="55">
        <v>0.21597222222222201</v>
      </c>
    </row>
    <row r="321" spans="2:54" x14ac:dyDescent="0.25">
      <c r="B321" s="5">
        <v>6.3</v>
      </c>
      <c r="C321" s="5">
        <v>90</v>
      </c>
      <c r="D321" s="5">
        <v>4.8</v>
      </c>
      <c r="E321" s="5">
        <v>6.3</v>
      </c>
      <c r="F321" s="5">
        <v>1.1000000000000001</v>
      </c>
      <c r="G321" s="5">
        <v>1.8</v>
      </c>
      <c r="H321" s="5">
        <v>1033.5999999999999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>
        <v>19.2</v>
      </c>
      <c r="O321">
        <v>1047.5</v>
      </c>
      <c r="P321" t="s">
        <v>252</v>
      </c>
      <c r="Q321"/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5"/>
      <c r="AD321" s="54">
        <v>0.21666666666666701</v>
      </c>
      <c r="AL321" s="364">
        <v>-1.9</v>
      </c>
      <c r="AM321" s="5">
        <v>94</v>
      </c>
      <c r="AN321" s="5">
        <v>-2.8</v>
      </c>
      <c r="AO321" s="363">
        <v>-1.9</v>
      </c>
      <c r="AP321" s="5">
        <v>4</v>
      </c>
      <c r="AQ321" s="5">
        <v>4.3</v>
      </c>
      <c r="AR321" s="5">
        <v>1024.8</v>
      </c>
      <c r="AS321" s="5">
        <v>0</v>
      </c>
      <c r="AT321" s="5">
        <v>0</v>
      </c>
      <c r="AU321" s="5">
        <v>0</v>
      </c>
      <c r="AV321" s="5">
        <v>0</v>
      </c>
      <c r="AW321" s="5">
        <v>0</v>
      </c>
      <c r="AX321">
        <v>0.1</v>
      </c>
      <c r="AY321">
        <v>162.69999999999999</v>
      </c>
      <c r="AZ321">
        <v>-2.9</v>
      </c>
      <c r="BA321">
        <v>-2.4</v>
      </c>
      <c r="BB321" s="55">
        <v>0.21666666666666701</v>
      </c>
    </row>
    <row r="322" spans="2:54" x14ac:dyDescent="0.25">
      <c r="B322" s="5">
        <v>6.3</v>
      </c>
      <c r="C322" s="5">
        <v>90</v>
      </c>
      <c r="D322" s="5">
        <v>4.8</v>
      </c>
      <c r="E322" s="5">
        <v>6.3</v>
      </c>
      <c r="F322" s="5">
        <v>4</v>
      </c>
      <c r="G322" s="5">
        <v>5.4</v>
      </c>
      <c r="H322" s="5">
        <v>1033.8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>
        <v>19.2</v>
      </c>
      <c r="O322">
        <v>1047.5</v>
      </c>
      <c r="P322" t="s">
        <v>252</v>
      </c>
      <c r="Q322"/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5"/>
      <c r="AD322" s="54">
        <v>0.21736111111111101</v>
      </c>
      <c r="AL322" s="364">
        <v>-1.9</v>
      </c>
      <c r="AM322" s="5">
        <v>94</v>
      </c>
      <c r="AN322" s="5">
        <v>-2.8</v>
      </c>
      <c r="AO322" s="363">
        <v>-1.9</v>
      </c>
      <c r="AP322" s="5">
        <v>2.5</v>
      </c>
      <c r="AQ322" s="5">
        <v>2.9</v>
      </c>
      <c r="AR322" s="5">
        <v>1024.7</v>
      </c>
      <c r="AS322" s="5">
        <v>0</v>
      </c>
      <c r="AT322" s="5">
        <v>0</v>
      </c>
      <c r="AU322" s="5">
        <v>0</v>
      </c>
      <c r="AV322" s="5">
        <v>0</v>
      </c>
      <c r="AW322" s="5">
        <v>0</v>
      </c>
      <c r="AX322">
        <v>0.1</v>
      </c>
      <c r="AY322">
        <v>162.69999999999999</v>
      </c>
      <c r="AZ322">
        <v>-2.9</v>
      </c>
      <c r="BA322">
        <v>-2.4</v>
      </c>
      <c r="BB322" s="55">
        <v>0.21736111111111101</v>
      </c>
    </row>
    <row r="323" spans="2:54" x14ac:dyDescent="0.25">
      <c r="B323" s="5">
        <v>6.3</v>
      </c>
      <c r="C323" s="5">
        <v>90</v>
      </c>
      <c r="D323" s="5">
        <v>4.8</v>
      </c>
      <c r="E323" s="5">
        <v>6.3</v>
      </c>
      <c r="F323" s="5">
        <v>1.1000000000000001</v>
      </c>
      <c r="G323" s="5">
        <v>3.6</v>
      </c>
      <c r="H323" s="5">
        <v>1033.8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>
        <v>19.2</v>
      </c>
      <c r="O323">
        <v>1047.5</v>
      </c>
      <c r="P323" t="s">
        <v>252</v>
      </c>
      <c r="Q323"/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5"/>
      <c r="AD323" s="54">
        <v>0.218055555555556</v>
      </c>
      <c r="AL323" s="364">
        <v>-1.9</v>
      </c>
      <c r="AM323" s="5">
        <v>94</v>
      </c>
      <c r="AN323" s="5">
        <v>-2.8</v>
      </c>
      <c r="AO323" s="363">
        <v>-1.9</v>
      </c>
      <c r="AP323" s="5">
        <v>2.2000000000000002</v>
      </c>
      <c r="AQ323" s="5">
        <v>4</v>
      </c>
      <c r="AR323" s="5">
        <v>1024.5</v>
      </c>
      <c r="AS323" s="5">
        <v>0</v>
      </c>
      <c r="AT323" s="5">
        <v>0</v>
      </c>
      <c r="AU323" s="5">
        <v>0</v>
      </c>
      <c r="AV323" s="5">
        <v>0</v>
      </c>
      <c r="AW323" s="5">
        <v>0</v>
      </c>
      <c r="AX323">
        <v>0.1</v>
      </c>
      <c r="AY323">
        <v>162.69999999999999</v>
      </c>
      <c r="AZ323">
        <v>-2.9</v>
      </c>
      <c r="BA323">
        <v>-2.4</v>
      </c>
      <c r="BB323" s="55">
        <v>0.218055555555556</v>
      </c>
    </row>
    <row r="324" spans="2:54" x14ac:dyDescent="0.25">
      <c r="B324" s="5">
        <v>6.2</v>
      </c>
      <c r="C324" s="5">
        <v>90</v>
      </c>
      <c r="D324" s="5">
        <v>4.7</v>
      </c>
      <c r="E324" s="5">
        <v>6.2</v>
      </c>
      <c r="F324" s="5">
        <v>2.5</v>
      </c>
      <c r="G324" s="5">
        <v>3.6</v>
      </c>
      <c r="H324" s="5">
        <v>1033.7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>
        <v>19.2</v>
      </c>
      <c r="O324">
        <v>1047.5</v>
      </c>
      <c r="P324" t="s">
        <v>252</v>
      </c>
      <c r="Q324"/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5"/>
      <c r="AD324" s="54">
        <v>0.21875</v>
      </c>
      <c r="AL324" s="364">
        <v>-1.9</v>
      </c>
      <c r="AM324" s="5">
        <v>94</v>
      </c>
      <c r="AN324" s="5">
        <v>-2.8</v>
      </c>
      <c r="AO324" s="363">
        <v>-1.9</v>
      </c>
      <c r="AP324" s="5">
        <v>3.2</v>
      </c>
      <c r="AQ324" s="5">
        <v>3.6</v>
      </c>
      <c r="AR324" s="5">
        <v>1024.7</v>
      </c>
      <c r="AS324" s="5">
        <v>0</v>
      </c>
      <c r="AT324" s="5">
        <v>0</v>
      </c>
      <c r="AU324" s="5">
        <v>0</v>
      </c>
      <c r="AV324" s="5">
        <v>0</v>
      </c>
      <c r="AW324" s="5">
        <v>0</v>
      </c>
      <c r="AX324">
        <v>0.1</v>
      </c>
      <c r="AY324">
        <v>162.69999999999999</v>
      </c>
      <c r="AZ324">
        <v>-2.9</v>
      </c>
      <c r="BA324">
        <v>-2.4</v>
      </c>
      <c r="BB324" s="55">
        <v>0.21875</v>
      </c>
    </row>
    <row r="325" spans="2:54" x14ac:dyDescent="0.25">
      <c r="B325" s="5">
        <v>6.2</v>
      </c>
      <c r="C325" s="5">
        <v>90</v>
      </c>
      <c r="D325" s="5">
        <v>4.7</v>
      </c>
      <c r="E325" s="5">
        <v>5.0999999999999996</v>
      </c>
      <c r="F325" s="5">
        <v>6.1</v>
      </c>
      <c r="G325" s="5">
        <v>7.2</v>
      </c>
      <c r="H325" s="5">
        <v>1033.5999999999999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>
        <v>19.2</v>
      </c>
      <c r="O325">
        <v>1047.5</v>
      </c>
      <c r="P325" t="s">
        <v>252</v>
      </c>
      <c r="Q325"/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5"/>
      <c r="AD325" s="54">
        <v>0.219444444444444</v>
      </c>
      <c r="AL325" s="364">
        <v>-1.9</v>
      </c>
      <c r="AM325" s="5">
        <v>94</v>
      </c>
      <c r="AN325" s="5">
        <v>-2.8</v>
      </c>
      <c r="AO325" s="363">
        <v>-1.9</v>
      </c>
      <c r="AP325" s="5">
        <v>0</v>
      </c>
      <c r="AQ325" s="5">
        <v>2.2000000000000002</v>
      </c>
      <c r="AR325" s="5">
        <v>1024.7</v>
      </c>
      <c r="AS325" s="5">
        <v>0</v>
      </c>
      <c r="AT325" s="5">
        <v>0</v>
      </c>
      <c r="AU325" s="5">
        <v>0</v>
      </c>
      <c r="AV325" s="5">
        <v>0</v>
      </c>
      <c r="AW325" s="5">
        <v>0</v>
      </c>
      <c r="AX325">
        <v>0.1</v>
      </c>
      <c r="AY325">
        <v>162.69999999999999</v>
      </c>
      <c r="AZ325">
        <v>-2.9</v>
      </c>
      <c r="BA325">
        <v>-2.4</v>
      </c>
      <c r="BB325" s="55">
        <v>0.219444444444444</v>
      </c>
    </row>
    <row r="326" spans="2:54" x14ac:dyDescent="0.25">
      <c r="B326" s="5">
        <v>6.2</v>
      </c>
      <c r="C326" s="5">
        <v>90</v>
      </c>
      <c r="D326" s="5">
        <v>4.7</v>
      </c>
      <c r="E326" s="5">
        <v>6.2</v>
      </c>
      <c r="F326" s="5">
        <v>4.7</v>
      </c>
      <c r="G326" s="5">
        <v>5.4</v>
      </c>
      <c r="H326" s="5">
        <v>1033.5999999999999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>
        <v>19.2</v>
      </c>
      <c r="O326">
        <v>1047.5</v>
      </c>
      <c r="P326" t="s">
        <v>252</v>
      </c>
      <c r="Q326"/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5"/>
      <c r="AD326" s="54">
        <v>0.22013888888888899</v>
      </c>
      <c r="AL326" s="364">
        <v>-1.9</v>
      </c>
      <c r="AM326" s="5">
        <v>94</v>
      </c>
      <c r="AN326" s="5">
        <v>-2.8</v>
      </c>
      <c r="AO326" s="363">
        <v>-1.9</v>
      </c>
      <c r="AP326" s="5">
        <v>0</v>
      </c>
      <c r="AQ326" s="5">
        <v>0</v>
      </c>
      <c r="AR326" s="5">
        <v>1024.5</v>
      </c>
      <c r="AS326" s="5">
        <v>0</v>
      </c>
      <c r="AT326" s="5">
        <v>0</v>
      </c>
      <c r="AU326" s="5">
        <v>0</v>
      </c>
      <c r="AV326" s="5">
        <v>0</v>
      </c>
      <c r="AW326" s="5">
        <v>0</v>
      </c>
      <c r="AX326">
        <v>0.1</v>
      </c>
      <c r="AY326">
        <v>162.69999999999999</v>
      </c>
      <c r="AZ326">
        <v>-2.9</v>
      </c>
      <c r="BA326">
        <v>-2.4</v>
      </c>
      <c r="BB326" s="55">
        <v>0.22013888888888899</v>
      </c>
    </row>
    <row r="327" spans="2:54" x14ac:dyDescent="0.25">
      <c r="B327" s="5">
        <v>6.2</v>
      </c>
      <c r="C327" s="5">
        <v>90</v>
      </c>
      <c r="D327" s="5">
        <v>4.7</v>
      </c>
      <c r="E327" s="5">
        <v>6.2</v>
      </c>
      <c r="F327" s="5">
        <v>3.6</v>
      </c>
      <c r="G327" s="5">
        <v>3.6</v>
      </c>
      <c r="H327" s="5">
        <v>1033.5999999999999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>
        <v>19.2</v>
      </c>
      <c r="O327">
        <v>1047.5</v>
      </c>
      <c r="P327" t="s">
        <v>252</v>
      </c>
      <c r="Q327"/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5"/>
      <c r="AD327" s="54">
        <v>0.22083333333333299</v>
      </c>
      <c r="AL327" s="364">
        <v>-1.9</v>
      </c>
      <c r="AM327" s="5">
        <v>94</v>
      </c>
      <c r="AN327" s="5">
        <v>-2.8</v>
      </c>
      <c r="AO327" s="363">
        <v>-1.9</v>
      </c>
      <c r="AP327" s="5">
        <v>2.5</v>
      </c>
      <c r="AQ327" s="5">
        <v>2.9</v>
      </c>
      <c r="AR327" s="5">
        <v>1024.7</v>
      </c>
      <c r="AS327" s="5">
        <v>0</v>
      </c>
      <c r="AT327" s="5">
        <v>0</v>
      </c>
      <c r="AU327" s="5">
        <v>0</v>
      </c>
      <c r="AV327" s="5">
        <v>0</v>
      </c>
      <c r="AW327" s="5">
        <v>0</v>
      </c>
      <c r="AX327">
        <v>0.1</v>
      </c>
      <c r="AY327">
        <v>162.69999999999999</v>
      </c>
      <c r="AZ327">
        <v>-3</v>
      </c>
      <c r="BA327">
        <v>-2.4</v>
      </c>
      <c r="BB327" s="55">
        <v>0.22083333333333299</v>
      </c>
    </row>
    <row r="328" spans="2:54" x14ac:dyDescent="0.25">
      <c r="B328" s="5">
        <v>6.2</v>
      </c>
      <c r="C328" s="5">
        <v>90</v>
      </c>
      <c r="D328" s="5">
        <v>4.7</v>
      </c>
      <c r="E328" s="5">
        <v>5.4</v>
      </c>
      <c r="F328" s="5">
        <v>5</v>
      </c>
      <c r="G328" s="5">
        <v>7.2</v>
      </c>
      <c r="H328" s="5">
        <v>1033.5999999999999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>
        <v>19.2</v>
      </c>
      <c r="O328">
        <v>1047.5</v>
      </c>
      <c r="P328" t="s">
        <v>252</v>
      </c>
      <c r="Q328"/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5"/>
      <c r="AD328" s="54">
        <v>0.22152777777777799</v>
      </c>
      <c r="AL328" s="364">
        <v>-1.9</v>
      </c>
      <c r="AM328" s="5">
        <v>94</v>
      </c>
      <c r="AN328" s="5">
        <v>-2.8</v>
      </c>
      <c r="AO328" s="363">
        <v>-1.9</v>
      </c>
      <c r="AP328" s="5">
        <v>4.3</v>
      </c>
      <c r="AQ328" s="5">
        <v>4.3</v>
      </c>
      <c r="AR328" s="5">
        <v>1024.8</v>
      </c>
      <c r="AS328" s="5">
        <v>0</v>
      </c>
      <c r="AT328" s="5">
        <v>0</v>
      </c>
      <c r="AU328" s="5">
        <v>0</v>
      </c>
      <c r="AV328" s="5">
        <v>0</v>
      </c>
      <c r="AW328" s="5">
        <v>0</v>
      </c>
      <c r="AX328">
        <v>0.1</v>
      </c>
      <c r="AY328">
        <v>162.69999999999999</v>
      </c>
      <c r="AZ328">
        <v>-3</v>
      </c>
      <c r="BA328">
        <v>-2.4</v>
      </c>
      <c r="BB328" s="55">
        <v>0.22152777777777799</v>
      </c>
    </row>
    <row r="329" spans="2:54" x14ac:dyDescent="0.25">
      <c r="B329" s="5">
        <v>6.2</v>
      </c>
      <c r="C329" s="5">
        <v>90</v>
      </c>
      <c r="D329" s="5">
        <v>4.7</v>
      </c>
      <c r="E329" s="5">
        <v>6.2</v>
      </c>
      <c r="F329" s="5">
        <v>2.9</v>
      </c>
      <c r="G329" s="5">
        <v>3.6</v>
      </c>
      <c r="H329" s="5">
        <v>1033.5999999999999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>
        <v>19.2</v>
      </c>
      <c r="O329">
        <v>1047.5</v>
      </c>
      <c r="P329" t="s">
        <v>252</v>
      </c>
      <c r="Q329"/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5"/>
      <c r="AD329" s="54">
        <v>0.22222222222222199</v>
      </c>
      <c r="AL329" s="364">
        <v>-1.9</v>
      </c>
      <c r="AM329" s="5">
        <v>94</v>
      </c>
      <c r="AN329" s="5">
        <v>-2.8</v>
      </c>
      <c r="AO329" s="363">
        <v>-1.9</v>
      </c>
      <c r="AP329" s="5">
        <v>3.2</v>
      </c>
      <c r="AQ329" s="5">
        <v>4.3</v>
      </c>
      <c r="AR329" s="5">
        <v>1024.7</v>
      </c>
      <c r="AS329" s="5">
        <v>0</v>
      </c>
      <c r="AT329" s="5">
        <v>0</v>
      </c>
      <c r="AU329" s="5">
        <v>0</v>
      </c>
      <c r="AV329" s="5">
        <v>0</v>
      </c>
      <c r="AW329" s="5">
        <v>0</v>
      </c>
      <c r="AX329">
        <v>0.1</v>
      </c>
      <c r="AY329">
        <v>162.69999999999999</v>
      </c>
      <c r="AZ329">
        <v>-3</v>
      </c>
      <c r="BA329">
        <v>-2.5</v>
      </c>
      <c r="BB329" s="55">
        <v>0.22222222222222199</v>
      </c>
    </row>
    <row r="330" spans="2:54" x14ac:dyDescent="0.25">
      <c r="B330" s="5">
        <v>6.2</v>
      </c>
      <c r="C330" s="5">
        <v>90</v>
      </c>
      <c r="D330" s="5">
        <v>4.7</v>
      </c>
      <c r="E330" s="5">
        <v>6.2</v>
      </c>
      <c r="F330" s="5">
        <v>1.4</v>
      </c>
      <c r="G330" s="5">
        <v>3.6</v>
      </c>
      <c r="H330" s="5">
        <v>1033.7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>
        <v>19.2</v>
      </c>
      <c r="O330">
        <v>1047.5</v>
      </c>
      <c r="P330" t="s">
        <v>252</v>
      </c>
      <c r="Q330"/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5"/>
      <c r="AD330" s="54">
        <v>0.22291666666666701</v>
      </c>
      <c r="AL330" s="364">
        <v>-1.9</v>
      </c>
      <c r="AM330" s="5">
        <v>94</v>
      </c>
      <c r="AN330" s="5">
        <v>-2.8</v>
      </c>
      <c r="AO330" s="363">
        <v>-1.9</v>
      </c>
      <c r="AP330" s="5">
        <v>2.5</v>
      </c>
      <c r="AQ330" s="5">
        <v>5.4</v>
      </c>
      <c r="AR330" s="5">
        <v>1024.7</v>
      </c>
      <c r="AS330" s="5">
        <v>0</v>
      </c>
      <c r="AT330" s="5">
        <v>0</v>
      </c>
      <c r="AU330" s="5">
        <v>0</v>
      </c>
      <c r="AV330" s="5">
        <v>0</v>
      </c>
      <c r="AW330" s="5">
        <v>0</v>
      </c>
      <c r="AX330">
        <v>0.1</v>
      </c>
      <c r="AY330">
        <v>162.69999999999999</v>
      </c>
      <c r="AZ330">
        <v>-3</v>
      </c>
      <c r="BA330">
        <v>-2.5</v>
      </c>
      <c r="BB330" s="55">
        <v>0.22291666666666701</v>
      </c>
    </row>
    <row r="331" spans="2:54" x14ac:dyDescent="0.25">
      <c r="B331" s="5">
        <v>6.2</v>
      </c>
      <c r="C331" s="5">
        <v>90</v>
      </c>
      <c r="D331" s="5">
        <v>4.7</v>
      </c>
      <c r="E331" s="5">
        <v>4.9000000000000004</v>
      </c>
      <c r="F331" s="5">
        <v>6.5</v>
      </c>
      <c r="G331" s="5">
        <v>11.2</v>
      </c>
      <c r="H331" s="5">
        <v>1033.4000000000001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>
        <v>19.2</v>
      </c>
      <c r="O331">
        <v>1047.5</v>
      </c>
      <c r="P331" t="s">
        <v>252</v>
      </c>
      <c r="Q331"/>
      <c r="R331" s="54">
        <v>0.22361111111111101</v>
      </c>
      <c r="T331" s="93"/>
      <c r="U331" s="96"/>
      <c r="V331" s="92" t="str">
        <f t="shared" ref="V331:V394" si="7">IF($K331&gt;0,1,"")</f>
        <v/>
      </c>
      <c r="W331" s="96"/>
      <c r="X331" s="93"/>
      <c r="Z331" s="5"/>
      <c r="AA331"/>
      <c r="AC331" s="375"/>
      <c r="AD331" s="54">
        <v>0.22361111111111101</v>
      </c>
      <c r="AL331" s="364">
        <v>-1.9</v>
      </c>
      <c r="AM331" s="5">
        <v>94</v>
      </c>
      <c r="AN331" s="5">
        <v>-2.8</v>
      </c>
      <c r="AO331" s="363">
        <v>-1.9</v>
      </c>
      <c r="AP331" s="5">
        <v>2.9</v>
      </c>
      <c r="AQ331" s="5">
        <v>4</v>
      </c>
      <c r="AR331" s="5">
        <v>1024.8</v>
      </c>
      <c r="AS331" s="5">
        <v>0</v>
      </c>
      <c r="AT331" s="5">
        <v>0</v>
      </c>
      <c r="AU331" s="5">
        <v>0</v>
      </c>
      <c r="AV331" s="5">
        <v>0</v>
      </c>
      <c r="AW331" s="5">
        <v>0</v>
      </c>
      <c r="AX331">
        <v>0.1</v>
      </c>
      <c r="AY331">
        <v>162.69999999999999</v>
      </c>
      <c r="AZ331">
        <v>-3</v>
      </c>
      <c r="BA331">
        <v>-2.5</v>
      </c>
      <c r="BB331" s="55">
        <v>0.22361111111111101</v>
      </c>
    </row>
    <row r="332" spans="2:54" x14ac:dyDescent="0.25">
      <c r="B332" s="5">
        <v>6.2</v>
      </c>
      <c r="C332" s="5">
        <v>90</v>
      </c>
      <c r="D332" s="5">
        <v>4.7</v>
      </c>
      <c r="E332" s="5">
        <v>6.2</v>
      </c>
      <c r="F332" s="5">
        <v>2.9</v>
      </c>
      <c r="G332" s="5">
        <v>7.2</v>
      </c>
      <c r="H332" s="5">
        <v>1033.7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>
        <v>19.2</v>
      </c>
      <c r="O332">
        <v>1047.5</v>
      </c>
      <c r="P332" t="s">
        <v>252</v>
      </c>
      <c r="Q332"/>
      <c r="R332" s="54">
        <v>0.22430555555555601</v>
      </c>
      <c r="T332" s="93"/>
      <c r="U332" s="96"/>
      <c r="V332" s="92" t="str">
        <f t="shared" si="7"/>
        <v/>
      </c>
      <c r="W332" s="96"/>
      <c r="X332" s="93"/>
      <c r="Z332" s="5"/>
      <c r="AA332"/>
      <c r="AC332" s="375"/>
      <c r="AD332" s="54">
        <v>0.22430555555555601</v>
      </c>
      <c r="AL332" s="364">
        <v>-1.9</v>
      </c>
      <c r="AM332" s="5">
        <v>94</v>
      </c>
      <c r="AN332" s="5">
        <v>-2.8</v>
      </c>
      <c r="AO332" s="363">
        <v>-1.9</v>
      </c>
      <c r="AP332" s="5">
        <v>3.6</v>
      </c>
      <c r="AQ332" s="5">
        <v>4.3</v>
      </c>
      <c r="AR332" s="5">
        <v>1024.9000000000001</v>
      </c>
      <c r="AS332" s="5">
        <v>0</v>
      </c>
      <c r="AT332" s="5">
        <v>0</v>
      </c>
      <c r="AU332" s="5">
        <v>0</v>
      </c>
      <c r="AV332" s="5">
        <v>0</v>
      </c>
      <c r="AW332" s="5">
        <v>0</v>
      </c>
      <c r="AX332">
        <v>0.1</v>
      </c>
      <c r="AY332">
        <v>162.69999999999999</v>
      </c>
      <c r="AZ332">
        <v>-3</v>
      </c>
      <c r="BA332">
        <v>-2.5</v>
      </c>
      <c r="BB332" s="55">
        <v>0.22430555555555601</v>
      </c>
    </row>
    <row r="333" spans="2:54" x14ac:dyDescent="0.25">
      <c r="B333" s="5">
        <v>6.2</v>
      </c>
      <c r="C333" s="5">
        <v>90</v>
      </c>
      <c r="D333" s="5">
        <v>4.7</v>
      </c>
      <c r="E333" s="5">
        <v>6.2</v>
      </c>
      <c r="F333" s="5">
        <v>2.9</v>
      </c>
      <c r="G333" s="5">
        <v>5.4</v>
      </c>
      <c r="H333" s="5">
        <v>1033.5999999999999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>
        <v>19.2</v>
      </c>
      <c r="O333">
        <v>1047.5</v>
      </c>
      <c r="P333" t="s">
        <v>252</v>
      </c>
      <c r="Q333"/>
      <c r="R333" s="54">
        <v>0.22500000000000001</v>
      </c>
      <c r="T333" s="93"/>
      <c r="U333" s="96"/>
      <c r="V333" s="92" t="str">
        <f t="shared" si="7"/>
        <v/>
      </c>
      <c r="W333" s="96"/>
      <c r="X333" s="93"/>
      <c r="Z333" s="5"/>
      <c r="AA333"/>
      <c r="AC333" s="375"/>
      <c r="AD333" s="54">
        <v>0.22500000000000001</v>
      </c>
      <c r="AL333" s="364">
        <v>-2</v>
      </c>
      <c r="AM333" s="5">
        <v>94</v>
      </c>
      <c r="AN333" s="5">
        <v>-2.9</v>
      </c>
      <c r="AO333" s="363">
        <v>-2</v>
      </c>
      <c r="AP333" s="5">
        <v>4.3</v>
      </c>
      <c r="AQ333" s="5">
        <v>4.3</v>
      </c>
      <c r="AR333" s="5">
        <v>1024.7</v>
      </c>
      <c r="AS333" s="5">
        <v>0</v>
      </c>
      <c r="AT333" s="5">
        <v>0</v>
      </c>
      <c r="AU333" s="5">
        <v>0</v>
      </c>
      <c r="AV333" s="5">
        <v>0</v>
      </c>
      <c r="AW333" s="5">
        <v>0</v>
      </c>
      <c r="AX333">
        <v>0.1</v>
      </c>
      <c r="AY333">
        <v>162.69999999999999</v>
      </c>
      <c r="AZ333">
        <v>-3</v>
      </c>
      <c r="BA333">
        <v>-2.5</v>
      </c>
      <c r="BB333" s="55">
        <v>0.22500000000000001</v>
      </c>
    </row>
    <row r="334" spans="2:54" x14ac:dyDescent="0.25">
      <c r="B334" s="5">
        <v>6.2</v>
      </c>
      <c r="C334" s="5">
        <v>90</v>
      </c>
      <c r="D334" s="5">
        <v>4.7</v>
      </c>
      <c r="E334" s="5">
        <v>6.2</v>
      </c>
      <c r="F334" s="5">
        <v>4.3</v>
      </c>
      <c r="G334" s="5">
        <v>7.2</v>
      </c>
      <c r="H334" s="5">
        <v>1033.5999999999999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>
        <v>19.2</v>
      </c>
      <c r="O334">
        <v>1047.5</v>
      </c>
      <c r="P334" t="s">
        <v>252</v>
      </c>
      <c r="Q334"/>
      <c r="R334" s="54">
        <v>0.225694444444444</v>
      </c>
      <c r="T334" s="93"/>
      <c r="U334" s="96"/>
      <c r="V334" s="92" t="str">
        <f t="shared" si="7"/>
        <v/>
      </c>
      <c r="W334" s="96"/>
      <c r="X334" s="93"/>
      <c r="Z334" s="5"/>
      <c r="AA334"/>
      <c r="AC334" s="375"/>
      <c r="AD334" s="54">
        <v>0.225694444444444</v>
      </c>
      <c r="AL334" s="364">
        <v>-2</v>
      </c>
      <c r="AM334" s="5">
        <v>94</v>
      </c>
      <c r="AN334" s="5">
        <v>-2.9</v>
      </c>
      <c r="AO334" s="363">
        <v>-2</v>
      </c>
      <c r="AP334" s="5">
        <v>3.2</v>
      </c>
      <c r="AQ334" s="5">
        <v>3.6</v>
      </c>
      <c r="AR334" s="5">
        <v>1024.9000000000001</v>
      </c>
      <c r="AS334" s="5">
        <v>0</v>
      </c>
      <c r="AT334" s="5">
        <v>0</v>
      </c>
      <c r="AU334" s="5">
        <v>0</v>
      </c>
      <c r="AV334" s="5">
        <v>0</v>
      </c>
      <c r="AW334" s="5">
        <v>0</v>
      </c>
      <c r="AX334">
        <v>0.1</v>
      </c>
      <c r="AY334">
        <v>162.69999999999999</v>
      </c>
      <c r="AZ334">
        <v>-3</v>
      </c>
      <c r="BA334">
        <v>-2.5</v>
      </c>
      <c r="BB334" s="55">
        <v>0.225694444444444</v>
      </c>
    </row>
    <row r="335" spans="2:54" x14ac:dyDescent="0.25">
      <c r="B335" s="5">
        <v>6.2</v>
      </c>
      <c r="C335" s="5">
        <v>90</v>
      </c>
      <c r="D335" s="5">
        <v>4.7</v>
      </c>
      <c r="E335" s="5">
        <v>6.2</v>
      </c>
      <c r="F335" s="5">
        <v>3.6</v>
      </c>
      <c r="G335" s="5">
        <v>5.4</v>
      </c>
      <c r="H335" s="5">
        <v>1033.5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>
        <v>19.2</v>
      </c>
      <c r="O335">
        <v>1047.5</v>
      </c>
      <c r="P335" t="s">
        <v>252</v>
      </c>
      <c r="Q335"/>
      <c r="R335" s="54">
        <v>0.226388888888889</v>
      </c>
      <c r="T335" s="93"/>
      <c r="U335" s="96"/>
      <c r="V335" s="92" t="str">
        <f t="shared" si="7"/>
        <v/>
      </c>
      <c r="W335" s="96"/>
      <c r="X335" s="93"/>
      <c r="Z335" s="5"/>
      <c r="AA335"/>
      <c r="AC335" s="375"/>
      <c r="AD335" s="54">
        <v>0.226388888888889</v>
      </c>
      <c r="AL335" s="364">
        <v>-2</v>
      </c>
      <c r="AM335" s="5">
        <v>94</v>
      </c>
      <c r="AN335" s="5">
        <v>-2.9</v>
      </c>
      <c r="AO335" s="363">
        <v>-2</v>
      </c>
      <c r="AP335" s="5">
        <v>1.8</v>
      </c>
      <c r="AQ335" s="5">
        <v>2.5</v>
      </c>
      <c r="AR335" s="5">
        <v>1024.8</v>
      </c>
      <c r="AS335" s="5">
        <v>0</v>
      </c>
      <c r="AT335" s="5">
        <v>0</v>
      </c>
      <c r="AU335" s="5">
        <v>0</v>
      </c>
      <c r="AV335" s="5">
        <v>0</v>
      </c>
      <c r="AW335" s="5">
        <v>0</v>
      </c>
      <c r="AX335">
        <v>0.1</v>
      </c>
      <c r="AY335">
        <v>162.69999999999999</v>
      </c>
      <c r="AZ335">
        <v>-3.1</v>
      </c>
      <c r="BA335">
        <v>-2.5</v>
      </c>
      <c r="BB335" s="55">
        <v>0.226388888888889</v>
      </c>
    </row>
    <row r="336" spans="2:54" x14ac:dyDescent="0.25">
      <c r="B336" s="5">
        <v>6.2</v>
      </c>
      <c r="C336" s="5">
        <v>90</v>
      </c>
      <c r="D336" s="5">
        <v>4.7</v>
      </c>
      <c r="E336" s="5">
        <v>6.2</v>
      </c>
      <c r="F336" s="5">
        <v>2.5</v>
      </c>
      <c r="G336" s="5">
        <v>5.4</v>
      </c>
      <c r="H336" s="5">
        <v>1033.5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>
        <v>19.2</v>
      </c>
      <c r="O336">
        <v>1047.5</v>
      </c>
      <c r="P336" t="s">
        <v>252</v>
      </c>
      <c r="Q336"/>
      <c r="R336" s="54">
        <v>0.227083333333333</v>
      </c>
      <c r="T336" s="93"/>
      <c r="U336" s="96"/>
      <c r="V336" s="92" t="str">
        <f t="shared" si="7"/>
        <v/>
      </c>
      <c r="W336" s="96"/>
      <c r="X336" s="93"/>
      <c r="Z336" s="5"/>
      <c r="AA336"/>
      <c r="AC336" s="375"/>
      <c r="AD336" s="54">
        <v>0.227083333333333</v>
      </c>
      <c r="AL336" s="364">
        <v>-2</v>
      </c>
      <c r="AM336" s="5">
        <v>94</v>
      </c>
      <c r="AN336" s="5">
        <v>-2.9</v>
      </c>
      <c r="AO336" s="363">
        <v>-2</v>
      </c>
      <c r="AP336" s="5">
        <v>1.8</v>
      </c>
      <c r="AQ336" s="5">
        <v>3.2</v>
      </c>
      <c r="AR336" s="5">
        <v>1024.9000000000001</v>
      </c>
      <c r="AS336" s="5">
        <v>0</v>
      </c>
      <c r="AT336" s="5">
        <v>0</v>
      </c>
      <c r="AU336" s="5">
        <v>0</v>
      </c>
      <c r="AV336" s="5">
        <v>0</v>
      </c>
      <c r="AW336" s="5">
        <v>0</v>
      </c>
      <c r="AX336">
        <v>0.1</v>
      </c>
      <c r="AY336">
        <v>162.69999999999999</v>
      </c>
      <c r="AZ336">
        <v>-3</v>
      </c>
      <c r="BA336">
        <v>-2.5</v>
      </c>
      <c r="BB336" s="55">
        <v>0.227083333333333</v>
      </c>
    </row>
    <row r="337" spans="2:54" x14ac:dyDescent="0.25">
      <c r="B337" s="5">
        <v>6.2</v>
      </c>
      <c r="C337" s="5">
        <v>90</v>
      </c>
      <c r="D337" s="5">
        <v>4.7</v>
      </c>
      <c r="E337" s="5">
        <v>5.3</v>
      </c>
      <c r="F337" s="5">
        <v>5.4</v>
      </c>
      <c r="G337" s="5">
        <v>7.2</v>
      </c>
      <c r="H337" s="5">
        <v>1033.4000000000001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>
        <v>19.2</v>
      </c>
      <c r="O337">
        <v>1047.5</v>
      </c>
      <c r="P337" t="s">
        <v>252</v>
      </c>
      <c r="Q337"/>
      <c r="R337" s="54">
        <v>0.227777777777778</v>
      </c>
      <c r="T337" s="93"/>
      <c r="U337" s="96"/>
      <c r="V337" s="92" t="str">
        <f t="shared" si="7"/>
        <v/>
      </c>
      <c r="W337" s="96"/>
      <c r="X337" s="93"/>
      <c r="Z337" s="5"/>
      <c r="AA337"/>
      <c r="AC337" s="375"/>
      <c r="AD337" s="54">
        <v>0.227777777777778</v>
      </c>
      <c r="AL337" s="364">
        <v>-2</v>
      </c>
      <c r="AM337" s="5">
        <v>94</v>
      </c>
      <c r="AN337" s="5">
        <v>-2.9</v>
      </c>
      <c r="AO337" s="363">
        <v>-2</v>
      </c>
      <c r="AP337" s="5">
        <v>2.2000000000000002</v>
      </c>
      <c r="AQ337" s="5">
        <v>2.9</v>
      </c>
      <c r="AR337" s="5">
        <v>1025</v>
      </c>
      <c r="AS337" s="5">
        <v>0</v>
      </c>
      <c r="AT337" s="5">
        <v>0</v>
      </c>
      <c r="AU337" s="5">
        <v>0</v>
      </c>
      <c r="AV337" s="5">
        <v>0</v>
      </c>
      <c r="AW337" s="5">
        <v>0</v>
      </c>
      <c r="AX337">
        <v>0.1</v>
      </c>
      <c r="AY337">
        <v>162.69999999999999</v>
      </c>
      <c r="AZ337">
        <v>-3.1</v>
      </c>
      <c r="BA337">
        <v>-2.6</v>
      </c>
      <c r="BB337" s="55">
        <v>0.227777777777778</v>
      </c>
    </row>
    <row r="338" spans="2:54" x14ac:dyDescent="0.25">
      <c r="B338" s="5">
        <v>6.2</v>
      </c>
      <c r="C338" s="5">
        <v>90</v>
      </c>
      <c r="D338" s="5">
        <v>4.7</v>
      </c>
      <c r="E338" s="5">
        <v>5.3</v>
      </c>
      <c r="F338" s="5">
        <v>5.4</v>
      </c>
      <c r="G338" s="5">
        <v>11.2</v>
      </c>
      <c r="H338" s="5">
        <v>1033.4000000000001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>
        <v>19.2</v>
      </c>
      <c r="O338">
        <v>1047.5</v>
      </c>
      <c r="P338" t="s">
        <v>252</v>
      </c>
      <c r="Q338"/>
      <c r="R338" s="54">
        <v>0.22847222222222199</v>
      </c>
      <c r="T338" s="93"/>
      <c r="U338" s="96"/>
      <c r="V338" s="92" t="str">
        <f t="shared" si="7"/>
        <v/>
      </c>
      <c r="W338" s="96"/>
      <c r="X338" s="93"/>
      <c r="Z338" s="5"/>
      <c r="AA338"/>
      <c r="AC338" s="375"/>
      <c r="AD338" s="54">
        <v>0.22847222222222199</v>
      </c>
      <c r="AL338" s="364">
        <v>-2</v>
      </c>
      <c r="AM338" s="5">
        <v>94</v>
      </c>
      <c r="AN338" s="5">
        <v>-2.9</v>
      </c>
      <c r="AO338" s="363">
        <v>-2</v>
      </c>
      <c r="AP338" s="5">
        <v>2.5</v>
      </c>
      <c r="AQ338" s="5">
        <v>3.6</v>
      </c>
      <c r="AR338" s="5">
        <v>1025</v>
      </c>
      <c r="AS338" s="5">
        <v>0</v>
      </c>
      <c r="AT338" s="5">
        <v>0</v>
      </c>
      <c r="AU338" s="5">
        <v>0</v>
      </c>
      <c r="AV338" s="5">
        <v>0</v>
      </c>
      <c r="AW338" s="5">
        <v>0</v>
      </c>
      <c r="AX338">
        <v>0.1</v>
      </c>
      <c r="AY338">
        <v>162.69999999999999</v>
      </c>
      <c r="AZ338">
        <v>-3.1</v>
      </c>
      <c r="BA338">
        <v>-2.5</v>
      </c>
      <c r="BB338" s="55">
        <v>0.22847222222222199</v>
      </c>
    </row>
    <row r="339" spans="2:54" x14ac:dyDescent="0.25">
      <c r="B339" s="5">
        <v>6.3</v>
      </c>
      <c r="C339" s="5">
        <v>90</v>
      </c>
      <c r="D339" s="5">
        <v>4.8</v>
      </c>
      <c r="E339" s="5">
        <v>6.3</v>
      </c>
      <c r="F339" s="5">
        <v>2.2000000000000002</v>
      </c>
      <c r="G339" s="5">
        <v>3.6</v>
      </c>
      <c r="H339" s="5">
        <v>1033.3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>
        <v>19.2</v>
      </c>
      <c r="O339">
        <v>1047.5</v>
      </c>
      <c r="P339" t="s">
        <v>252</v>
      </c>
      <c r="Q339"/>
      <c r="R339" s="54">
        <v>0.22916666666666699</v>
      </c>
      <c r="T339" s="93"/>
      <c r="U339" s="96"/>
      <c r="V339" s="92" t="str">
        <f t="shared" si="7"/>
        <v/>
      </c>
      <c r="W339" s="96"/>
      <c r="X339" s="93"/>
      <c r="Z339" s="5"/>
      <c r="AA339"/>
      <c r="AC339" s="375"/>
      <c r="AD339" s="54">
        <v>0.22916666666666699</v>
      </c>
      <c r="AL339" s="364">
        <v>-2</v>
      </c>
      <c r="AM339" s="5">
        <v>94</v>
      </c>
      <c r="AN339" s="5">
        <v>-2.9</v>
      </c>
      <c r="AO339" s="363">
        <v>-2</v>
      </c>
      <c r="AP339" s="5">
        <v>2.2000000000000002</v>
      </c>
      <c r="AQ339" s="5">
        <v>3.6</v>
      </c>
      <c r="AR339" s="5">
        <v>1024.8</v>
      </c>
      <c r="AS339" s="5">
        <v>0</v>
      </c>
      <c r="AT339" s="5">
        <v>0</v>
      </c>
      <c r="AU339" s="5">
        <v>0</v>
      </c>
      <c r="AV339" s="5">
        <v>0</v>
      </c>
      <c r="AW339" s="5">
        <v>0</v>
      </c>
      <c r="AX339">
        <v>0.1</v>
      </c>
      <c r="AY339">
        <v>162.69999999999999</v>
      </c>
      <c r="AZ339">
        <v>-3.1</v>
      </c>
      <c r="BA339">
        <v>-2.6</v>
      </c>
      <c r="BB339" s="55">
        <v>0.22916666666666699</v>
      </c>
    </row>
    <row r="340" spans="2:54" x14ac:dyDescent="0.25">
      <c r="B340" s="5">
        <v>6.3</v>
      </c>
      <c r="C340" s="5">
        <v>90</v>
      </c>
      <c r="D340" s="5">
        <v>4.8</v>
      </c>
      <c r="E340" s="5">
        <v>6.3</v>
      </c>
      <c r="F340" s="5">
        <v>4.7</v>
      </c>
      <c r="G340" s="5">
        <v>5.4</v>
      </c>
      <c r="H340" s="5">
        <v>1033.5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>
        <v>19.2</v>
      </c>
      <c r="O340">
        <v>1047.5</v>
      </c>
      <c r="P340" t="s">
        <v>252</v>
      </c>
      <c r="Q340"/>
      <c r="R340" s="54">
        <v>0.22986111111111099</v>
      </c>
      <c r="T340" s="93"/>
      <c r="U340" s="96"/>
      <c r="V340" s="92" t="str">
        <f t="shared" si="7"/>
        <v/>
      </c>
      <c r="W340" s="96"/>
      <c r="X340" s="93"/>
      <c r="Z340" s="5"/>
      <c r="AA340"/>
      <c r="AC340" s="375"/>
      <c r="AD340" s="54">
        <v>0.22986111111111099</v>
      </c>
      <c r="AL340" s="364">
        <v>-2</v>
      </c>
      <c r="AM340" s="5">
        <v>94</v>
      </c>
      <c r="AN340" s="5">
        <v>-2.9</v>
      </c>
      <c r="AO340" s="363">
        <v>-2</v>
      </c>
      <c r="AP340" s="5">
        <v>0</v>
      </c>
      <c r="AQ340" s="5">
        <v>2.9</v>
      </c>
      <c r="AR340" s="5">
        <v>1024.9000000000001</v>
      </c>
      <c r="AS340" s="5">
        <v>0</v>
      </c>
      <c r="AT340" s="5">
        <v>0</v>
      </c>
      <c r="AU340" s="5">
        <v>0</v>
      </c>
      <c r="AV340" s="5">
        <v>0</v>
      </c>
      <c r="AW340" s="5">
        <v>0</v>
      </c>
      <c r="AX340">
        <v>0.1</v>
      </c>
      <c r="AY340">
        <v>162.69999999999999</v>
      </c>
      <c r="AZ340">
        <v>-3.1</v>
      </c>
      <c r="BA340">
        <v>-2.6</v>
      </c>
      <c r="BB340" s="55">
        <v>0.22986111111111099</v>
      </c>
    </row>
    <row r="341" spans="2:54" x14ac:dyDescent="0.25">
      <c r="B341" s="5">
        <v>6.3</v>
      </c>
      <c r="C341" s="5">
        <v>90</v>
      </c>
      <c r="D341" s="5">
        <v>4.8</v>
      </c>
      <c r="E341" s="5">
        <v>6.3</v>
      </c>
      <c r="F341" s="5">
        <v>4</v>
      </c>
      <c r="G341" s="5">
        <v>5.4</v>
      </c>
      <c r="H341" s="5">
        <v>1033.5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>
        <v>19.2</v>
      </c>
      <c r="O341">
        <v>1047.5</v>
      </c>
      <c r="P341" t="s">
        <v>252</v>
      </c>
      <c r="Q341"/>
      <c r="R341" s="54">
        <v>0.23055555555555601</v>
      </c>
      <c r="T341" s="93"/>
      <c r="U341" s="96"/>
      <c r="V341" s="92" t="str">
        <f t="shared" si="7"/>
        <v/>
      </c>
      <c r="W341" s="96"/>
      <c r="X341" s="93"/>
      <c r="Z341" s="5"/>
      <c r="AA341"/>
      <c r="AC341" s="375"/>
      <c r="AD341" s="54">
        <v>0.23055555555555601</v>
      </c>
      <c r="AL341" s="364">
        <v>-2</v>
      </c>
      <c r="AM341" s="5">
        <v>94</v>
      </c>
      <c r="AN341" s="5">
        <v>-2.9</v>
      </c>
      <c r="AO341" s="363">
        <v>-2</v>
      </c>
      <c r="AP341" s="5">
        <v>2.9</v>
      </c>
      <c r="AQ341" s="5">
        <v>2.9</v>
      </c>
      <c r="AR341" s="5">
        <v>1025</v>
      </c>
      <c r="AS341" s="5">
        <v>0</v>
      </c>
      <c r="AT341" s="5">
        <v>0</v>
      </c>
      <c r="AU341" s="5">
        <v>0</v>
      </c>
      <c r="AV341" s="5">
        <v>0</v>
      </c>
      <c r="AW341" s="5">
        <v>0</v>
      </c>
      <c r="AX341">
        <v>0.1</v>
      </c>
      <c r="AY341">
        <v>162.69999999999999</v>
      </c>
      <c r="AZ341">
        <v>-3.1</v>
      </c>
      <c r="BA341">
        <v>-2.6</v>
      </c>
      <c r="BB341" s="55">
        <v>0.23055555555555601</v>
      </c>
    </row>
    <row r="342" spans="2:54" x14ac:dyDescent="0.25">
      <c r="B342" s="5">
        <v>6.3</v>
      </c>
      <c r="C342" s="5">
        <v>90</v>
      </c>
      <c r="D342" s="5">
        <v>4.8</v>
      </c>
      <c r="E342" s="5">
        <v>4.9000000000000004</v>
      </c>
      <c r="F342" s="5">
        <v>7.2</v>
      </c>
      <c r="G342" s="5">
        <v>11.2</v>
      </c>
      <c r="H342" s="5">
        <v>1033.5999999999999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>
        <v>19.2</v>
      </c>
      <c r="O342">
        <v>1047.5</v>
      </c>
      <c r="P342" t="s">
        <v>252</v>
      </c>
      <c r="Q342"/>
      <c r="R342" s="54">
        <v>0.23125000000000001</v>
      </c>
      <c r="T342" s="93"/>
      <c r="U342" s="96"/>
      <c r="V342" s="92" t="str">
        <f t="shared" si="7"/>
        <v/>
      </c>
      <c r="W342" s="96"/>
      <c r="X342" s="93"/>
      <c r="Z342" s="5"/>
      <c r="AA342"/>
      <c r="AC342" s="375"/>
      <c r="AD342" s="54">
        <v>0.23125000000000001</v>
      </c>
      <c r="AL342" s="364">
        <v>-2</v>
      </c>
      <c r="AM342" s="5">
        <v>94</v>
      </c>
      <c r="AN342" s="5">
        <v>-2.9</v>
      </c>
      <c r="AO342" s="363">
        <v>-2</v>
      </c>
      <c r="AP342" s="5">
        <v>0</v>
      </c>
      <c r="AQ342" s="5">
        <v>3.2</v>
      </c>
      <c r="AR342" s="5">
        <v>1025</v>
      </c>
      <c r="AS342" s="5">
        <v>0</v>
      </c>
      <c r="AT342" s="5">
        <v>0</v>
      </c>
      <c r="AU342" s="5">
        <v>0</v>
      </c>
      <c r="AV342" s="5">
        <v>0</v>
      </c>
      <c r="AW342" s="5">
        <v>0</v>
      </c>
      <c r="AX342">
        <v>0.1</v>
      </c>
      <c r="AY342">
        <v>162.69999999999999</v>
      </c>
      <c r="AZ342">
        <v>-3.1</v>
      </c>
      <c r="BA342">
        <v>-2.6</v>
      </c>
      <c r="BB342" s="55">
        <v>0.23125000000000001</v>
      </c>
    </row>
    <row r="343" spans="2:54" x14ac:dyDescent="0.25">
      <c r="B343" s="5">
        <v>6.3</v>
      </c>
      <c r="C343" s="5">
        <v>89</v>
      </c>
      <c r="D343" s="5">
        <v>4.5999999999999996</v>
      </c>
      <c r="E343" s="5">
        <v>6.3</v>
      </c>
      <c r="F343" s="5">
        <v>3.2</v>
      </c>
      <c r="G343" s="5">
        <v>5.4</v>
      </c>
      <c r="H343" s="5">
        <v>1033.5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>
        <v>19.2</v>
      </c>
      <c r="O343">
        <v>1047.5</v>
      </c>
      <c r="P343" t="s">
        <v>252</v>
      </c>
      <c r="Q343"/>
      <c r="R343" s="54">
        <v>0.23194444444444401</v>
      </c>
      <c r="T343" s="93"/>
      <c r="U343" s="96"/>
      <c r="V343" s="92" t="str">
        <f t="shared" si="7"/>
        <v/>
      </c>
      <c r="W343" s="96"/>
      <c r="X343" s="93"/>
      <c r="Z343" s="5"/>
      <c r="AA343"/>
      <c r="AC343" s="375"/>
      <c r="AD343" s="54">
        <v>0.23194444444444401</v>
      </c>
      <c r="AL343" s="364">
        <v>-2</v>
      </c>
      <c r="AM343" s="5">
        <v>94</v>
      </c>
      <c r="AN343" s="5">
        <v>-2.9</v>
      </c>
      <c r="AO343" s="363">
        <v>-2</v>
      </c>
      <c r="AP343" s="5">
        <v>2.2000000000000002</v>
      </c>
      <c r="AQ343" s="5">
        <v>4</v>
      </c>
      <c r="AR343" s="5">
        <v>1025.0999999999999</v>
      </c>
      <c r="AS343" s="5">
        <v>0</v>
      </c>
      <c r="AT343" s="5">
        <v>0</v>
      </c>
      <c r="AU343" s="5">
        <v>0</v>
      </c>
      <c r="AV343" s="5">
        <v>0</v>
      </c>
      <c r="AW343" s="5">
        <v>0</v>
      </c>
      <c r="AX343">
        <v>0.1</v>
      </c>
      <c r="AY343">
        <v>162.69999999999999</v>
      </c>
      <c r="AZ343">
        <v>-3.1</v>
      </c>
      <c r="BA343">
        <v>-2.6</v>
      </c>
      <c r="BB343" s="55">
        <v>0.23194444444444401</v>
      </c>
    </row>
    <row r="344" spans="2:54" x14ac:dyDescent="0.25">
      <c r="B344" s="5">
        <v>6.3</v>
      </c>
      <c r="C344" s="5">
        <v>89</v>
      </c>
      <c r="D344" s="5">
        <v>4.5999999999999996</v>
      </c>
      <c r="E344" s="5">
        <v>6.3</v>
      </c>
      <c r="F344" s="5">
        <v>1.4</v>
      </c>
      <c r="G344" s="5">
        <v>1.8</v>
      </c>
      <c r="H344" s="5">
        <v>1033.7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>
        <v>19.2</v>
      </c>
      <c r="O344">
        <v>1047.5</v>
      </c>
      <c r="P344" t="s">
        <v>252</v>
      </c>
      <c r="Q344"/>
      <c r="R344" s="54">
        <v>0.23263888888888901</v>
      </c>
      <c r="T344" s="93"/>
      <c r="U344" s="96"/>
      <c r="V344" s="92" t="str">
        <f t="shared" si="7"/>
        <v/>
      </c>
      <c r="W344" s="96"/>
      <c r="X344" s="93"/>
      <c r="Z344" s="5"/>
      <c r="AA344"/>
      <c r="AC344" s="375"/>
      <c r="AD344" s="54">
        <v>0.23263888888888901</v>
      </c>
      <c r="AL344" s="364">
        <v>-2</v>
      </c>
      <c r="AM344" s="5">
        <v>94</v>
      </c>
      <c r="AN344" s="5">
        <v>-2.9</v>
      </c>
      <c r="AO344" s="363">
        <v>-2</v>
      </c>
      <c r="AP344" s="5">
        <v>3.2</v>
      </c>
      <c r="AQ344" s="5">
        <v>3.2</v>
      </c>
      <c r="AR344" s="5">
        <v>1025.0999999999999</v>
      </c>
      <c r="AS344" s="5">
        <v>0</v>
      </c>
      <c r="AT344" s="5">
        <v>0</v>
      </c>
      <c r="AU344" s="5">
        <v>0</v>
      </c>
      <c r="AV344" s="5">
        <v>0</v>
      </c>
      <c r="AW344" s="5">
        <v>0</v>
      </c>
      <c r="AX344">
        <v>0.1</v>
      </c>
      <c r="AY344">
        <v>162.69999999999999</v>
      </c>
      <c r="AZ344">
        <v>-3.1</v>
      </c>
      <c r="BA344">
        <v>-2.6</v>
      </c>
      <c r="BB344" s="55">
        <v>0.23263888888888901</v>
      </c>
    </row>
    <row r="345" spans="2:54" x14ac:dyDescent="0.25">
      <c r="B345" s="5">
        <v>6.3</v>
      </c>
      <c r="C345" s="5">
        <v>89</v>
      </c>
      <c r="D345" s="5">
        <v>4.5999999999999996</v>
      </c>
      <c r="E345" s="5">
        <v>4.9000000000000004</v>
      </c>
      <c r="F345" s="5">
        <v>7.2</v>
      </c>
      <c r="G345" s="5">
        <v>9.4</v>
      </c>
      <c r="H345" s="5">
        <v>1033.5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>
        <v>19.2</v>
      </c>
      <c r="O345">
        <v>1047.5</v>
      </c>
      <c r="P345" t="s">
        <v>252</v>
      </c>
      <c r="Q345"/>
      <c r="R345" s="54">
        <v>0.233333333333333</v>
      </c>
      <c r="T345" s="93"/>
      <c r="U345" s="96"/>
      <c r="V345" s="92" t="str">
        <f t="shared" si="7"/>
        <v/>
      </c>
      <c r="W345" s="96"/>
      <c r="X345" s="93"/>
      <c r="Z345" s="5"/>
      <c r="AA345"/>
      <c r="AC345" s="375"/>
      <c r="AD345" s="54">
        <v>0.233333333333333</v>
      </c>
      <c r="AL345" s="364">
        <v>-1.9</v>
      </c>
      <c r="AM345" s="5">
        <v>94</v>
      </c>
      <c r="AN345" s="5">
        <v>-2.8</v>
      </c>
      <c r="AO345" s="363">
        <v>-1.9</v>
      </c>
      <c r="AP345" s="5">
        <v>2.2000000000000002</v>
      </c>
      <c r="AQ345" s="5">
        <v>2.9</v>
      </c>
      <c r="AR345" s="5">
        <v>1025</v>
      </c>
      <c r="AS345" s="5">
        <v>0</v>
      </c>
      <c r="AT345" s="5">
        <v>0</v>
      </c>
      <c r="AU345" s="5">
        <v>0</v>
      </c>
      <c r="AV345" s="5">
        <v>0</v>
      </c>
      <c r="AW345" s="5">
        <v>0</v>
      </c>
      <c r="AX345">
        <v>0.1</v>
      </c>
      <c r="AY345">
        <v>162.69999999999999</v>
      </c>
      <c r="AZ345">
        <v>-3.1</v>
      </c>
      <c r="BA345">
        <v>-2.6</v>
      </c>
      <c r="BB345" s="55">
        <v>0.233333333333333</v>
      </c>
    </row>
    <row r="346" spans="2:54" x14ac:dyDescent="0.25">
      <c r="B346" s="5">
        <v>6.3</v>
      </c>
      <c r="C346" s="5">
        <v>89</v>
      </c>
      <c r="D346" s="5">
        <v>4.5999999999999996</v>
      </c>
      <c r="E346" s="5">
        <v>6.3</v>
      </c>
      <c r="F346" s="5">
        <v>3.6</v>
      </c>
      <c r="G346" s="5">
        <v>5.4</v>
      </c>
      <c r="H346" s="5">
        <v>1033.5999999999999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>
        <v>19.2</v>
      </c>
      <c r="O346">
        <v>1047.5</v>
      </c>
      <c r="P346" t="s">
        <v>252</v>
      </c>
      <c r="Q346"/>
      <c r="R346" s="54">
        <v>0.234027777777778</v>
      </c>
      <c r="T346" s="93"/>
      <c r="U346" s="96"/>
      <c r="V346" s="92" t="str">
        <f t="shared" si="7"/>
        <v/>
      </c>
      <c r="W346" s="96"/>
      <c r="X346" s="93"/>
      <c r="Z346" s="5"/>
      <c r="AA346"/>
      <c r="AC346" s="375"/>
      <c r="AD346" s="54">
        <v>0.234027777777778</v>
      </c>
      <c r="AL346" s="364">
        <v>-1.9</v>
      </c>
      <c r="AM346" s="5">
        <v>94</v>
      </c>
      <c r="AN346" s="5">
        <v>-2.8</v>
      </c>
      <c r="AO346" s="363">
        <v>-1.9</v>
      </c>
      <c r="AP346" s="5">
        <v>4.3</v>
      </c>
      <c r="AQ346" s="5">
        <v>4.3</v>
      </c>
      <c r="AR346" s="5">
        <v>1024.9000000000001</v>
      </c>
      <c r="AS346" s="5">
        <v>0</v>
      </c>
      <c r="AT346" s="5">
        <v>0</v>
      </c>
      <c r="AU346" s="5">
        <v>0</v>
      </c>
      <c r="AV346" s="5">
        <v>0</v>
      </c>
      <c r="AW346" s="5">
        <v>0</v>
      </c>
      <c r="AX346">
        <v>0.1</v>
      </c>
      <c r="AY346">
        <v>162.69999999999999</v>
      </c>
      <c r="AZ346">
        <v>-3.1</v>
      </c>
      <c r="BA346">
        <v>-2.6</v>
      </c>
      <c r="BB346" s="55">
        <v>0.234027777777778</v>
      </c>
    </row>
    <row r="347" spans="2:54" x14ac:dyDescent="0.25">
      <c r="B347" s="5">
        <v>6.3</v>
      </c>
      <c r="C347" s="5">
        <v>89</v>
      </c>
      <c r="D347" s="5">
        <v>4.5999999999999996</v>
      </c>
      <c r="E347" s="5">
        <v>6.3</v>
      </c>
      <c r="F347" s="5">
        <v>2.2000000000000002</v>
      </c>
      <c r="G347" s="5">
        <v>5.4</v>
      </c>
      <c r="H347" s="5">
        <v>1033.5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>
        <v>19.2</v>
      </c>
      <c r="O347">
        <v>1047.5</v>
      </c>
      <c r="P347" t="s">
        <v>252</v>
      </c>
      <c r="Q347"/>
      <c r="R347" s="54">
        <v>0.234722222222222</v>
      </c>
      <c r="T347" s="93"/>
      <c r="U347" s="96"/>
      <c r="V347" s="92" t="str">
        <f t="shared" si="7"/>
        <v/>
      </c>
      <c r="W347" s="96"/>
      <c r="X347" s="93"/>
      <c r="Z347" s="5"/>
      <c r="AA347"/>
      <c r="AC347" s="375"/>
      <c r="AD347" s="54">
        <v>0.234722222222222</v>
      </c>
      <c r="AL347" s="364">
        <v>-1.9</v>
      </c>
      <c r="AM347" s="5">
        <v>94</v>
      </c>
      <c r="AN347" s="5">
        <v>-2.8</v>
      </c>
      <c r="AO347" s="363">
        <v>-1.9</v>
      </c>
      <c r="AP347" s="5">
        <v>3.6</v>
      </c>
      <c r="AQ347" s="5">
        <v>6.1</v>
      </c>
      <c r="AR347" s="5">
        <v>1025.0999999999999</v>
      </c>
      <c r="AS347" s="5">
        <v>0</v>
      </c>
      <c r="AT347" s="5">
        <v>0</v>
      </c>
      <c r="AU347" s="5">
        <v>0</v>
      </c>
      <c r="AV347" s="5">
        <v>0</v>
      </c>
      <c r="AW347" s="5">
        <v>0</v>
      </c>
      <c r="AX347">
        <v>0.1</v>
      </c>
      <c r="AY347">
        <v>162.69999999999999</v>
      </c>
      <c r="AZ347">
        <v>-3.1</v>
      </c>
      <c r="BA347">
        <v>-2.6</v>
      </c>
      <c r="BB347" s="55">
        <v>0.234722222222222</v>
      </c>
    </row>
    <row r="348" spans="2:54" x14ac:dyDescent="0.25">
      <c r="B348" s="5">
        <v>6.3</v>
      </c>
      <c r="C348" s="5">
        <v>89</v>
      </c>
      <c r="D348" s="5">
        <v>4.5999999999999996</v>
      </c>
      <c r="E348" s="5">
        <v>5.4</v>
      </c>
      <c r="F348" s="5">
        <v>5.4</v>
      </c>
      <c r="G348" s="5">
        <v>7.2</v>
      </c>
      <c r="H348" s="5">
        <v>1033.7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>
        <v>19.2</v>
      </c>
      <c r="O348">
        <v>1047.5</v>
      </c>
      <c r="P348" t="s">
        <v>252</v>
      </c>
      <c r="Q348"/>
      <c r="R348" s="54">
        <v>0.235416666666667</v>
      </c>
      <c r="T348" s="93"/>
      <c r="U348" s="96"/>
      <c r="V348" s="92" t="str">
        <f t="shared" si="7"/>
        <v/>
      </c>
      <c r="W348" s="96"/>
      <c r="X348" s="93"/>
      <c r="Z348" s="5"/>
      <c r="AA348"/>
      <c r="AC348" s="375"/>
      <c r="AD348" s="54">
        <v>0.235416666666667</v>
      </c>
      <c r="AL348" s="364">
        <v>-1.9</v>
      </c>
      <c r="AM348" s="5">
        <v>94</v>
      </c>
      <c r="AN348" s="5">
        <v>-2.8</v>
      </c>
      <c r="AO348" s="363">
        <v>-1.9</v>
      </c>
      <c r="AP348" s="5">
        <v>0</v>
      </c>
      <c r="AQ348" s="5">
        <v>2.2000000000000002</v>
      </c>
      <c r="AR348" s="5">
        <v>1025</v>
      </c>
      <c r="AS348" s="5">
        <v>0</v>
      </c>
      <c r="AT348" s="5">
        <v>0</v>
      </c>
      <c r="AU348" s="5">
        <v>0</v>
      </c>
      <c r="AV348" s="5">
        <v>0</v>
      </c>
      <c r="AW348" s="5">
        <v>0</v>
      </c>
      <c r="AX348">
        <v>0.1</v>
      </c>
      <c r="AY348">
        <v>162.69999999999999</v>
      </c>
      <c r="AZ348">
        <v>-3.1</v>
      </c>
      <c r="BA348">
        <v>-2.5</v>
      </c>
      <c r="BB348" s="55">
        <v>0.235416666666667</v>
      </c>
    </row>
    <row r="349" spans="2:54" x14ac:dyDescent="0.25">
      <c r="B349" s="5">
        <v>6.3</v>
      </c>
      <c r="C349" s="5">
        <v>89</v>
      </c>
      <c r="D349" s="5">
        <v>4.5999999999999996</v>
      </c>
      <c r="E349" s="5">
        <v>5.3</v>
      </c>
      <c r="F349" s="5">
        <v>5.8</v>
      </c>
      <c r="G349" s="5">
        <v>9.4</v>
      </c>
      <c r="H349" s="5">
        <v>1033.5999999999999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>
        <v>19.2</v>
      </c>
      <c r="O349">
        <v>1047.5</v>
      </c>
      <c r="P349" t="s">
        <v>252</v>
      </c>
      <c r="Q349"/>
      <c r="R349" s="54">
        <v>0.23611111111111099</v>
      </c>
      <c r="T349" s="93"/>
      <c r="U349" s="96"/>
      <c r="V349" s="92" t="str">
        <f t="shared" si="7"/>
        <v/>
      </c>
      <c r="W349" s="96"/>
      <c r="X349" s="93"/>
      <c r="Z349" s="5"/>
      <c r="AA349"/>
      <c r="AC349" s="375"/>
      <c r="AD349" s="54">
        <v>0.23611111111111099</v>
      </c>
      <c r="AL349" s="364">
        <v>-1.9</v>
      </c>
      <c r="AM349" s="5">
        <v>94</v>
      </c>
      <c r="AN349" s="5">
        <v>-2.8</v>
      </c>
      <c r="AO349" s="363">
        <v>-1.9</v>
      </c>
      <c r="AP349" s="5">
        <v>4.7</v>
      </c>
      <c r="AQ349" s="5">
        <v>4.7</v>
      </c>
      <c r="AR349" s="5">
        <v>1025.3</v>
      </c>
      <c r="AS349" s="5">
        <v>0</v>
      </c>
      <c r="AT349" s="5">
        <v>0</v>
      </c>
      <c r="AU349" s="5">
        <v>0</v>
      </c>
      <c r="AV349" s="5">
        <v>0</v>
      </c>
      <c r="AW349" s="5">
        <v>0</v>
      </c>
      <c r="AX349">
        <v>0.1</v>
      </c>
      <c r="AY349">
        <v>162.69999999999999</v>
      </c>
      <c r="AZ349">
        <v>-3.1</v>
      </c>
      <c r="BA349">
        <v>-2.5</v>
      </c>
      <c r="BB349" s="55">
        <v>0.23611111111111099</v>
      </c>
    </row>
    <row r="350" spans="2:54" x14ac:dyDescent="0.25">
      <c r="B350" s="5">
        <v>6.3</v>
      </c>
      <c r="C350" s="5">
        <v>89</v>
      </c>
      <c r="D350" s="5">
        <v>4.5999999999999996</v>
      </c>
      <c r="E350" s="5">
        <v>6.3</v>
      </c>
      <c r="F350" s="5">
        <v>4.7</v>
      </c>
      <c r="G350" s="5">
        <v>7.2</v>
      </c>
      <c r="H350" s="5">
        <v>1033.4000000000001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>
        <v>19.2</v>
      </c>
      <c r="O350">
        <v>1047.5</v>
      </c>
      <c r="P350" t="s">
        <v>252</v>
      </c>
      <c r="Q350"/>
      <c r="R350" s="54">
        <v>0.23680555555555599</v>
      </c>
      <c r="T350" s="93"/>
      <c r="U350" s="96"/>
      <c r="V350" s="92" t="str">
        <f t="shared" si="7"/>
        <v/>
      </c>
      <c r="W350" s="96"/>
      <c r="X350" s="93"/>
      <c r="Z350" s="5"/>
      <c r="AA350"/>
      <c r="AC350" s="375"/>
      <c r="AD350" s="54">
        <v>0.23680555555555599</v>
      </c>
      <c r="AL350" s="364">
        <v>-2</v>
      </c>
      <c r="AM350" s="5">
        <v>94</v>
      </c>
      <c r="AN350" s="5">
        <v>-2.9</v>
      </c>
      <c r="AO350" s="363">
        <v>-2</v>
      </c>
      <c r="AP350" s="5">
        <v>4.7</v>
      </c>
      <c r="AQ350" s="5">
        <v>6.1</v>
      </c>
      <c r="AR350" s="5">
        <v>1025.2</v>
      </c>
      <c r="AS350" s="5">
        <v>0</v>
      </c>
      <c r="AT350" s="5">
        <v>0</v>
      </c>
      <c r="AU350" s="5">
        <v>0</v>
      </c>
      <c r="AV350" s="5">
        <v>0</v>
      </c>
      <c r="AW350" s="5">
        <v>0</v>
      </c>
      <c r="AX350">
        <v>0.1</v>
      </c>
      <c r="AY350">
        <v>162.69999999999999</v>
      </c>
      <c r="AZ350">
        <v>-3.1</v>
      </c>
      <c r="BA350">
        <v>-2.5</v>
      </c>
      <c r="BB350" s="55">
        <v>0.23680555555555599</v>
      </c>
    </row>
    <row r="351" spans="2:54" x14ac:dyDescent="0.25">
      <c r="B351" s="5">
        <v>6.3</v>
      </c>
      <c r="C351" s="5">
        <v>89</v>
      </c>
      <c r="D351" s="5">
        <v>4.5999999999999996</v>
      </c>
      <c r="E351" s="5">
        <v>6.3</v>
      </c>
      <c r="F351" s="5">
        <v>1.1000000000000001</v>
      </c>
      <c r="G351" s="5">
        <v>3.6</v>
      </c>
      <c r="H351" s="5">
        <v>1033.5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>
        <v>19.2</v>
      </c>
      <c r="O351">
        <v>1047.5</v>
      </c>
      <c r="P351" t="s">
        <v>252</v>
      </c>
      <c r="Q351"/>
      <c r="R351" s="54">
        <v>0.23749999999999999</v>
      </c>
      <c r="T351" s="93"/>
      <c r="U351" s="96"/>
      <c r="V351" s="92" t="str">
        <f t="shared" si="7"/>
        <v/>
      </c>
      <c r="W351" s="96"/>
      <c r="X351" s="93"/>
      <c r="Z351" s="5"/>
      <c r="AA351"/>
      <c r="AC351" s="375"/>
      <c r="AD351" s="54">
        <v>0.23749999999999999</v>
      </c>
      <c r="AL351" s="364">
        <v>-2</v>
      </c>
      <c r="AM351" s="5">
        <v>94</v>
      </c>
      <c r="AN351" s="5">
        <v>-2.9</v>
      </c>
      <c r="AO351" s="363">
        <v>-4.8</v>
      </c>
      <c r="AP351" s="5">
        <v>7.2</v>
      </c>
      <c r="AQ351" s="5">
        <v>7.2</v>
      </c>
      <c r="AR351" s="5">
        <v>1025.2</v>
      </c>
      <c r="AS351" s="5">
        <v>0</v>
      </c>
      <c r="AT351" s="5">
        <v>0</v>
      </c>
      <c r="AU351" s="5">
        <v>0</v>
      </c>
      <c r="AV351" s="5">
        <v>0</v>
      </c>
      <c r="AW351" s="5">
        <v>0</v>
      </c>
      <c r="AX351">
        <v>0.1</v>
      </c>
      <c r="AY351">
        <v>162.69999999999999</v>
      </c>
      <c r="AZ351">
        <v>-3.1</v>
      </c>
      <c r="BA351">
        <v>-2.5</v>
      </c>
      <c r="BB351" s="55">
        <v>0.23749999999999999</v>
      </c>
    </row>
    <row r="352" spans="2:54" x14ac:dyDescent="0.25">
      <c r="B352" s="5">
        <v>6.3</v>
      </c>
      <c r="C352" s="5">
        <v>89</v>
      </c>
      <c r="D352" s="5">
        <v>4.5999999999999996</v>
      </c>
      <c r="E352" s="5">
        <v>6.3</v>
      </c>
      <c r="F352" s="5">
        <v>3.6</v>
      </c>
      <c r="G352" s="5">
        <v>5.4</v>
      </c>
      <c r="H352" s="5">
        <v>1033.5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>
        <v>19.2</v>
      </c>
      <c r="O352">
        <v>1047.5</v>
      </c>
      <c r="P352" t="s">
        <v>252</v>
      </c>
      <c r="Q352"/>
      <c r="R352" s="54">
        <v>0.23819444444444399</v>
      </c>
      <c r="T352" s="93"/>
      <c r="U352" s="96"/>
      <c r="V352" s="92" t="str">
        <f t="shared" si="7"/>
        <v/>
      </c>
      <c r="W352" s="96"/>
      <c r="X352" s="93"/>
      <c r="Z352" s="5"/>
      <c r="AA352"/>
      <c r="AC352" s="375"/>
      <c r="AD352" s="54">
        <v>0.23819444444444399</v>
      </c>
      <c r="AL352" s="364">
        <v>-2</v>
      </c>
      <c r="AM352" s="5">
        <v>94</v>
      </c>
      <c r="AN352" s="5">
        <v>-2.9</v>
      </c>
      <c r="AO352" s="363">
        <v>-4.2</v>
      </c>
      <c r="AP352" s="5">
        <v>5.8</v>
      </c>
      <c r="AQ352" s="5">
        <v>8.3000000000000007</v>
      </c>
      <c r="AR352" s="5">
        <v>1025.4000000000001</v>
      </c>
      <c r="AS352" s="5">
        <v>0</v>
      </c>
      <c r="AT352" s="5">
        <v>0</v>
      </c>
      <c r="AU352" s="5">
        <v>0</v>
      </c>
      <c r="AV352" s="5">
        <v>0</v>
      </c>
      <c r="AW352" s="5">
        <v>0</v>
      </c>
      <c r="AX352">
        <v>0.1</v>
      </c>
      <c r="AY352">
        <v>162.69999999999999</v>
      </c>
      <c r="AZ352">
        <v>-3.1</v>
      </c>
      <c r="BA352">
        <v>-2.5</v>
      </c>
      <c r="BB352" s="55">
        <v>0.23819444444444399</v>
      </c>
    </row>
    <row r="353" spans="2:54" x14ac:dyDescent="0.25">
      <c r="B353" s="5">
        <v>6.3</v>
      </c>
      <c r="C353" s="5">
        <v>89</v>
      </c>
      <c r="D353" s="5">
        <v>4.5999999999999996</v>
      </c>
      <c r="E353" s="5">
        <v>5.3</v>
      </c>
      <c r="F353" s="5">
        <v>5.8</v>
      </c>
      <c r="G353" s="5">
        <v>9.4</v>
      </c>
      <c r="H353" s="5">
        <v>1033.5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>
        <v>19.2</v>
      </c>
      <c r="O353">
        <v>1047.5</v>
      </c>
      <c r="P353" t="s">
        <v>252</v>
      </c>
      <c r="Q353"/>
      <c r="R353" s="54">
        <v>0.23888888888888901</v>
      </c>
      <c r="T353" s="93"/>
      <c r="U353" s="96"/>
      <c r="V353" s="92" t="str">
        <f t="shared" si="7"/>
        <v/>
      </c>
      <c r="W353" s="96"/>
      <c r="X353" s="93"/>
      <c r="Z353" s="5"/>
      <c r="AA353"/>
      <c r="AC353" s="375"/>
      <c r="AD353" s="54">
        <v>0.23888888888888901</v>
      </c>
      <c r="AL353" s="364">
        <v>-1.9</v>
      </c>
      <c r="AM353" s="5">
        <v>94</v>
      </c>
      <c r="AN353" s="5">
        <v>-2.8</v>
      </c>
      <c r="AO353" s="363">
        <v>-4.2</v>
      </c>
      <c r="AP353" s="5">
        <v>6.1</v>
      </c>
      <c r="AQ353" s="5">
        <v>7.9</v>
      </c>
      <c r="AR353" s="5">
        <v>1025.3</v>
      </c>
      <c r="AS353" s="5">
        <v>0</v>
      </c>
      <c r="AT353" s="5">
        <v>0</v>
      </c>
      <c r="AU353" s="5">
        <v>0</v>
      </c>
      <c r="AV353" s="5">
        <v>0</v>
      </c>
      <c r="AW353" s="5">
        <v>0</v>
      </c>
      <c r="AX353">
        <v>0.1</v>
      </c>
      <c r="AY353">
        <v>162.69999999999999</v>
      </c>
      <c r="AZ353">
        <v>-3.1</v>
      </c>
      <c r="BA353">
        <v>-2.5</v>
      </c>
      <c r="BB353" s="55">
        <v>0.23888888888888901</v>
      </c>
    </row>
    <row r="354" spans="2:54" x14ac:dyDescent="0.25">
      <c r="B354" s="5">
        <v>6.3</v>
      </c>
      <c r="C354" s="5">
        <v>89</v>
      </c>
      <c r="D354" s="5">
        <v>4.5999999999999996</v>
      </c>
      <c r="E354" s="5">
        <v>4.9000000000000004</v>
      </c>
      <c r="F354" s="5">
        <v>6.8</v>
      </c>
      <c r="G354" s="5">
        <v>14.8</v>
      </c>
      <c r="H354" s="5">
        <v>1033.5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>
        <v>19.2</v>
      </c>
      <c r="O354">
        <v>1047.5</v>
      </c>
      <c r="P354" t="s">
        <v>252</v>
      </c>
      <c r="Q354"/>
      <c r="R354" s="54">
        <v>0.23958333333333301</v>
      </c>
      <c r="T354" s="93"/>
      <c r="U354" s="96"/>
      <c r="V354" s="92" t="str">
        <f t="shared" si="7"/>
        <v/>
      </c>
      <c r="W354" s="96"/>
      <c r="X354" s="93"/>
      <c r="Z354" s="5"/>
      <c r="AA354"/>
      <c r="AC354" s="375"/>
      <c r="AD354" s="54">
        <v>0.23958333333333301</v>
      </c>
      <c r="AL354" s="364">
        <v>-1.9</v>
      </c>
      <c r="AM354" s="5">
        <v>94</v>
      </c>
      <c r="AN354" s="5">
        <v>-2.8</v>
      </c>
      <c r="AO354" s="363">
        <v>-3.9</v>
      </c>
      <c r="AP354" s="5">
        <v>5.4</v>
      </c>
      <c r="AQ354" s="5">
        <v>6.8</v>
      </c>
      <c r="AR354" s="5">
        <v>1025.3</v>
      </c>
      <c r="AS354" s="5">
        <v>0</v>
      </c>
      <c r="AT354" s="5">
        <v>0</v>
      </c>
      <c r="AU354" s="5">
        <v>0</v>
      </c>
      <c r="AV354" s="5">
        <v>0</v>
      </c>
      <c r="AW354" s="5">
        <v>0</v>
      </c>
      <c r="AX354">
        <v>0.1</v>
      </c>
      <c r="AY354">
        <v>162.69999999999999</v>
      </c>
      <c r="AZ354">
        <v>-3</v>
      </c>
      <c r="BA354">
        <v>-2.5</v>
      </c>
      <c r="BB354" s="55">
        <v>0.23958333333333301</v>
      </c>
    </row>
    <row r="355" spans="2:54" x14ac:dyDescent="0.25">
      <c r="B355" s="5">
        <v>6.3</v>
      </c>
      <c r="C355" s="5">
        <v>89</v>
      </c>
      <c r="D355" s="5">
        <v>4.5999999999999996</v>
      </c>
      <c r="E355" s="5">
        <v>6.3</v>
      </c>
      <c r="F355" s="5">
        <v>4.7</v>
      </c>
      <c r="G355" s="5">
        <v>7.2</v>
      </c>
      <c r="H355" s="5">
        <v>1033.4000000000001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>
        <v>19.2</v>
      </c>
      <c r="O355">
        <v>1047.5</v>
      </c>
      <c r="P355" t="s">
        <v>252</v>
      </c>
      <c r="Q355"/>
      <c r="R355" s="54">
        <v>0.24027777777777801</v>
      </c>
      <c r="T355" s="93"/>
      <c r="U355" s="96"/>
      <c r="V355" s="92" t="str">
        <f t="shared" si="7"/>
        <v/>
      </c>
      <c r="W355" s="96"/>
      <c r="X355" s="93"/>
      <c r="Z355" s="5"/>
      <c r="AA355"/>
      <c r="AC355" s="375"/>
      <c r="AD355" s="54">
        <v>0.24027777777777801</v>
      </c>
      <c r="AL355" s="364">
        <v>-1.9</v>
      </c>
      <c r="AM355" s="5">
        <v>94</v>
      </c>
      <c r="AN355" s="5">
        <v>-2.8</v>
      </c>
      <c r="AO355" s="363">
        <v>-1.9</v>
      </c>
      <c r="AP355" s="5">
        <v>2.5</v>
      </c>
      <c r="AQ355" s="5">
        <v>5.4</v>
      </c>
      <c r="AR355" s="5">
        <v>1025.2</v>
      </c>
      <c r="AS355" s="5">
        <v>0</v>
      </c>
      <c r="AT355" s="5">
        <v>0</v>
      </c>
      <c r="AU355" s="5">
        <v>0</v>
      </c>
      <c r="AV355" s="5">
        <v>0</v>
      </c>
      <c r="AW355" s="5">
        <v>0</v>
      </c>
      <c r="AX355">
        <v>0.1</v>
      </c>
      <c r="AY355">
        <v>162.69999999999999</v>
      </c>
      <c r="AZ355">
        <v>-3</v>
      </c>
      <c r="BA355">
        <v>-2.5</v>
      </c>
      <c r="BB355" s="55">
        <v>0.24027777777777801</v>
      </c>
    </row>
    <row r="356" spans="2:54" x14ac:dyDescent="0.25">
      <c r="B356" s="5">
        <v>6.3</v>
      </c>
      <c r="C356" s="5">
        <v>89</v>
      </c>
      <c r="D356" s="5">
        <v>4.5999999999999996</v>
      </c>
      <c r="E356" s="5">
        <v>4.5999999999999996</v>
      </c>
      <c r="F356" s="5">
        <v>7.9</v>
      </c>
      <c r="G356" s="5">
        <v>13</v>
      </c>
      <c r="H356" s="5">
        <v>1033.4000000000001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>
        <v>19.2</v>
      </c>
      <c r="O356">
        <v>1047.5</v>
      </c>
      <c r="P356" t="s">
        <v>252</v>
      </c>
      <c r="Q356"/>
      <c r="R356" s="54">
        <v>0.240972222222222</v>
      </c>
      <c r="T356" s="93"/>
      <c r="U356" s="96"/>
      <c r="V356" s="92" t="str">
        <f t="shared" si="7"/>
        <v/>
      </c>
      <c r="W356" s="96"/>
      <c r="X356" s="93"/>
      <c r="Z356" s="5"/>
      <c r="AA356"/>
      <c r="AC356" s="375"/>
      <c r="AD356" s="54">
        <v>0.240972222222222</v>
      </c>
      <c r="AL356" s="364">
        <v>-2</v>
      </c>
      <c r="AM356" s="5">
        <v>94</v>
      </c>
      <c r="AN356" s="5">
        <v>-2.9</v>
      </c>
      <c r="AO356" s="363">
        <v>-2</v>
      </c>
      <c r="AP356" s="5">
        <v>4</v>
      </c>
      <c r="AQ356" s="5">
        <v>4</v>
      </c>
      <c r="AR356" s="5">
        <v>1025.2</v>
      </c>
      <c r="AS356" s="5">
        <v>0</v>
      </c>
      <c r="AT356" s="5">
        <v>0</v>
      </c>
      <c r="AU356" s="5">
        <v>0</v>
      </c>
      <c r="AV356" s="5">
        <v>0</v>
      </c>
      <c r="AW356" s="5">
        <v>0</v>
      </c>
      <c r="AX356">
        <v>0.1</v>
      </c>
      <c r="AY356">
        <v>162.69999999999999</v>
      </c>
      <c r="AZ356">
        <v>-3</v>
      </c>
      <c r="BA356">
        <v>-2.5</v>
      </c>
      <c r="BB356" s="55">
        <v>0.240972222222222</v>
      </c>
    </row>
    <row r="357" spans="2:54" x14ac:dyDescent="0.25">
      <c r="B357" s="5">
        <v>6.3</v>
      </c>
      <c r="C357" s="5">
        <v>89</v>
      </c>
      <c r="D357" s="5">
        <v>4.5999999999999996</v>
      </c>
      <c r="E357" s="5">
        <v>5.6</v>
      </c>
      <c r="F357" s="5">
        <v>5</v>
      </c>
      <c r="G357" s="5">
        <v>5.4</v>
      </c>
      <c r="H357" s="5">
        <v>1033.5999999999999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>
        <v>19.2</v>
      </c>
      <c r="O357">
        <v>1047.5</v>
      </c>
      <c r="P357" t="s">
        <v>252</v>
      </c>
      <c r="Q357"/>
      <c r="R357" s="54">
        <v>0.241666666666667</v>
      </c>
      <c r="T357" s="93"/>
      <c r="U357" s="96"/>
      <c r="V357" s="92" t="str">
        <f t="shared" si="7"/>
        <v/>
      </c>
      <c r="W357" s="96"/>
      <c r="X357" s="93"/>
      <c r="Z357" s="5"/>
      <c r="AA357"/>
      <c r="AC357" s="375"/>
      <c r="AD357" s="54">
        <v>0.241666666666667</v>
      </c>
      <c r="AL357" s="364">
        <v>-2</v>
      </c>
      <c r="AM357" s="5">
        <v>94</v>
      </c>
      <c r="AN357" s="5">
        <v>-2.9</v>
      </c>
      <c r="AO357" s="363">
        <v>-2</v>
      </c>
      <c r="AP357" s="5">
        <v>0</v>
      </c>
      <c r="AQ357" s="5">
        <v>2.5</v>
      </c>
      <c r="AR357" s="5">
        <v>1025.3</v>
      </c>
      <c r="AS357" s="5">
        <v>0</v>
      </c>
      <c r="AT357" s="5">
        <v>0</v>
      </c>
      <c r="AU357" s="5">
        <v>0</v>
      </c>
      <c r="AV357" s="5">
        <v>0</v>
      </c>
      <c r="AW357" s="5">
        <v>0</v>
      </c>
      <c r="AX357">
        <v>0.1</v>
      </c>
      <c r="AY357">
        <v>162.69999999999999</v>
      </c>
      <c r="AZ357">
        <v>-2.9</v>
      </c>
      <c r="BA357">
        <v>-2.4</v>
      </c>
      <c r="BB357" s="55">
        <v>0.241666666666667</v>
      </c>
    </row>
    <row r="358" spans="2:54" x14ac:dyDescent="0.25">
      <c r="B358" s="5">
        <v>6.3</v>
      </c>
      <c r="C358" s="5">
        <v>89</v>
      </c>
      <c r="D358" s="5">
        <v>4.5999999999999996</v>
      </c>
      <c r="E358" s="5">
        <v>4.5999999999999996</v>
      </c>
      <c r="F358" s="5">
        <v>7.9</v>
      </c>
      <c r="G358" s="5">
        <v>11.2</v>
      </c>
      <c r="H358" s="5">
        <v>1033.3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>
        <v>19.2</v>
      </c>
      <c r="O358">
        <v>1047.5</v>
      </c>
      <c r="P358" t="s">
        <v>252</v>
      </c>
      <c r="Q358"/>
      <c r="R358" s="54">
        <v>0.242361111111111</v>
      </c>
      <c r="T358" s="93"/>
      <c r="U358" s="96"/>
      <c r="V358" s="92" t="str">
        <f t="shared" si="7"/>
        <v/>
      </c>
      <c r="W358" s="96"/>
      <c r="X358" s="93"/>
      <c r="Z358" s="5"/>
      <c r="AA358"/>
      <c r="AC358" s="375"/>
      <c r="AD358" s="54">
        <v>0.242361111111111</v>
      </c>
      <c r="AL358" s="364">
        <v>-2</v>
      </c>
      <c r="AM358" s="5">
        <v>94</v>
      </c>
      <c r="AN358" s="5">
        <v>-2.9</v>
      </c>
      <c r="AO358" s="363">
        <v>-2</v>
      </c>
      <c r="AP358" s="5">
        <v>3.2</v>
      </c>
      <c r="AQ358" s="5">
        <v>4</v>
      </c>
      <c r="AR358" s="5">
        <v>1025.2</v>
      </c>
      <c r="AS358" s="5">
        <v>0</v>
      </c>
      <c r="AT358" s="5">
        <v>0</v>
      </c>
      <c r="AU358" s="5">
        <v>0</v>
      </c>
      <c r="AV358" s="5">
        <v>0</v>
      </c>
      <c r="AW358" s="5">
        <v>0</v>
      </c>
      <c r="AX358">
        <v>0.1</v>
      </c>
      <c r="AY358">
        <v>162.69999999999999</v>
      </c>
      <c r="AZ358">
        <v>-2.9</v>
      </c>
      <c r="BA358">
        <v>-2.4</v>
      </c>
      <c r="BB358" s="55">
        <v>0.242361111111111</v>
      </c>
    </row>
    <row r="359" spans="2:54" x14ac:dyDescent="0.25">
      <c r="B359" s="5">
        <v>6.4</v>
      </c>
      <c r="C359" s="5">
        <v>89</v>
      </c>
      <c r="D359" s="5">
        <v>4.7</v>
      </c>
      <c r="E359" s="5">
        <v>6.4</v>
      </c>
      <c r="F359" s="5">
        <v>4.7</v>
      </c>
      <c r="G359" s="5">
        <v>7.2</v>
      </c>
      <c r="H359" s="5">
        <v>1033.7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>
        <v>19.2</v>
      </c>
      <c r="O359">
        <v>1047.5</v>
      </c>
      <c r="P359" t="s">
        <v>252</v>
      </c>
      <c r="Q359"/>
      <c r="R359" s="54">
        <v>0.243055555555556</v>
      </c>
      <c r="T359" s="93"/>
      <c r="U359" s="96"/>
      <c r="V359" s="92" t="str">
        <f t="shared" si="7"/>
        <v/>
      </c>
      <c r="W359" s="96"/>
      <c r="X359" s="93"/>
      <c r="Z359" s="5"/>
      <c r="AA359"/>
      <c r="AC359" s="375"/>
      <c r="AD359" s="54">
        <v>0.243055555555556</v>
      </c>
      <c r="AL359" s="364">
        <v>-2</v>
      </c>
      <c r="AM359" s="5">
        <v>94</v>
      </c>
      <c r="AN359" s="5">
        <v>-2.9</v>
      </c>
      <c r="AO359" s="363">
        <v>-2</v>
      </c>
      <c r="AP359" s="5">
        <v>0</v>
      </c>
      <c r="AQ359" s="5">
        <v>2.2000000000000002</v>
      </c>
      <c r="AR359" s="5">
        <v>1025.3</v>
      </c>
      <c r="AS359" s="5">
        <v>0</v>
      </c>
      <c r="AT359" s="5">
        <v>0</v>
      </c>
      <c r="AU359" s="5">
        <v>0</v>
      </c>
      <c r="AV359" s="5">
        <v>0</v>
      </c>
      <c r="AW359" s="5">
        <v>0</v>
      </c>
      <c r="AX359">
        <v>0.1</v>
      </c>
      <c r="AY359">
        <v>162.69999999999999</v>
      </c>
      <c r="AZ359">
        <v>-2.9</v>
      </c>
      <c r="BA359">
        <v>-2.4</v>
      </c>
      <c r="BB359" s="55">
        <v>0.243055555555556</v>
      </c>
    </row>
    <row r="360" spans="2:54" x14ac:dyDescent="0.25">
      <c r="B360" s="5">
        <v>6.4</v>
      </c>
      <c r="C360" s="5">
        <v>88</v>
      </c>
      <c r="D360" s="5">
        <v>4.5</v>
      </c>
      <c r="E360" s="5">
        <v>5.5</v>
      </c>
      <c r="F360" s="5">
        <v>5.4</v>
      </c>
      <c r="G360" s="5">
        <v>7.2</v>
      </c>
      <c r="H360" s="5">
        <v>1033.3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>
        <v>19.2</v>
      </c>
      <c r="O360">
        <v>1047.5</v>
      </c>
      <c r="P360" t="s">
        <v>252</v>
      </c>
      <c r="Q360"/>
      <c r="R360" s="54">
        <v>0.24374999999999999</v>
      </c>
      <c r="T360" s="93"/>
      <c r="U360" s="96"/>
      <c r="V360" s="92" t="str">
        <f t="shared" si="7"/>
        <v/>
      </c>
      <c r="W360" s="96"/>
      <c r="X360" s="93"/>
      <c r="Z360" s="5"/>
      <c r="AA360"/>
      <c r="AC360" s="375"/>
      <c r="AD360" s="54">
        <v>0.24374999999999999</v>
      </c>
      <c r="AL360" s="364">
        <v>-2</v>
      </c>
      <c r="AM360" s="5">
        <v>94</v>
      </c>
      <c r="AN360" s="5">
        <v>-2.9</v>
      </c>
      <c r="AO360" s="363">
        <v>-2</v>
      </c>
      <c r="AP360" s="5">
        <v>2.5</v>
      </c>
      <c r="AQ360" s="5">
        <v>5</v>
      </c>
      <c r="AR360" s="5">
        <v>1025.3</v>
      </c>
      <c r="AS360" s="5">
        <v>0</v>
      </c>
      <c r="AT360" s="5">
        <v>0</v>
      </c>
      <c r="AU360" s="5">
        <v>0</v>
      </c>
      <c r="AV360" s="5">
        <v>0</v>
      </c>
      <c r="AW360" s="5">
        <v>0</v>
      </c>
      <c r="AX360">
        <v>0.1</v>
      </c>
      <c r="AY360">
        <v>162.69999999999999</v>
      </c>
      <c r="AZ360">
        <v>-2.9</v>
      </c>
      <c r="BA360">
        <v>-2.4</v>
      </c>
      <c r="BB360" s="55">
        <v>0.24374999999999999</v>
      </c>
    </row>
    <row r="361" spans="2:54" x14ac:dyDescent="0.25">
      <c r="B361" s="5">
        <v>6.4</v>
      </c>
      <c r="C361" s="5">
        <v>88</v>
      </c>
      <c r="D361" s="5">
        <v>4.5</v>
      </c>
      <c r="E361" s="5">
        <v>6.4</v>
      </c>
      <c r="F361" s="5">
        <v>2.2000000000000002</v>
      </c>
      <c r="G361" s="5">
        <v>3.6</v>
      </c>
      <c r="H361" s="5">
        <v>1033.3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>
        <v>19.2</v>
      </c>
      <c r="O361">
        <v>1047.5</v>
      </c>
      <c r="P361" t="s">
        <v>252</v>
      </c>
      <c r="Q361"/>
      <c r="R361" s="54">
        <v>0.24444444444444399</v>
      </c>
      <c r="T361" s="93"/>
      <c r="U361" s="96"/>
      <c r="V361" s="92" t="str">
        <f t="shared" si="7"/>
        <v/>
      </c>
      <c r="W361" s="96"/>
      <c r="X361" s="93"/>
      <c r="Z361" s="5"/>
      <c r="AA361"/>
      <c r="AC361" s="375"/>
      <c r="AD361" s="54">
        <v>0.24444444444444399</v>
      </c>
      <c r="AL361" s="364">
        <v>-2</v>
      </c>
      <c r="AM361" s="5">
        <v>94</v>
      </c>
      <c r="AN361" s="5">
        <v>-2.9</v>
      </c>
      <c r="AO361" s="363">
        <v>-2</v>
      </c>
      <c r="AP361" s="5">
        <v>2.5</v>
      </c>
      <c r="AQ361" s="5">
        <v>4</v>
      </c>
      <c r="AR361" s="5">
        <v>1025.2</v>
      </c>
      <c r="AS361" s="5">
        <v>0</v>
      </c>
      <c r="AT361" s="5">
        <v>0</v>
      </c>
      <c r="AU361" s="5">
        <v>0</v>
      </c>
      <c r="AV361" s="5">
        <v>0</v>
      </c>
      <c r="AW361" s="5">
        <v>0</v>
      </c>
      <c r="AX361">
        <v>0.1</v>
      </c>
      <c r="AY361">
        <v>162.69999999999999</v>
      </c>
      <c r="AZ361">
        <v>-2.9</v>
      </c>
      <c r="BA361">
        <v>-2.4</v>
      </c>
      <c r="BB361" s="55">
        <v>0.24444444444444399</v>
      </c>
    </row>
    <row r="362" spans="2:54" x14ac:dyDescent="0.25">
      <c r="B362" s="5">
        <v>6.4</v>
      </c>
      <c r="C362" s="5">
        <v>88</v>
      </c>
      <c r="D362" s="5">
        <v>4.5</v>
      </c>
      <c r="E362" s="5">
        <v>6.4</v>
      </c>
      <c r="F362" s="5">
        <v>3.6</v>
      </c>
      <c r="G362" s="5">
        <v>5.4</v>
      </c>
      <c r="H362" s="5">
        <v>1033.4000000000001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>
        <v>19.2</v>
      </c>
      <c r="O362">
        <v>1047.5</v>
      </c>
      <c r="P362" t="s">
        <v>252</v>
      </c>
      <c r="Q362"/>
      <c r="R362" s="54">
        <v>0.24513888888888899</v>
      </c>
      <c r="T362" s="93"/>
      <c r="U362" s="96"/>
      <c r="V362" s="92" t="str">
        <f t="shared" si="7"/>
        <v/>
      </c>
      <c r="W362" s="96"/>
      <c r="X362" s="93"/>
      <c r="Z362" s="5"/>
      <c r="AA362"/>
      <c r="AC362" s="375"/>
      <c r="AD362" s="54">
        <v>0.24513888888888899</v>
      </c>
      <c r="AL362" s="364">
        <v>-2</v>
      </c>
      <c r="AM362" s="5">
        <v>94</v>
      </c>
      <c r="AN362" s="5">
        <v>-2.9</v>
      </c>
      <c r="AO362" s="363">
        <v>-2</v>
      </c>
      <c r="AP362" s="5">
        <v>2.2000000000000002</v>
      </c>
      <c r="AQ362" s="5">
        <v>3.6</v>
      </c>
      <c r="AR362" s="5">
        <v>1025.2</v>
      </c>
      <c r="AS362" s="5">
        <v>0</v>
      </c>
      <c r="AT362" s="5">
        <v>0</v>
      </c>
      <c r="AU362" s="5">
        <v>0</v>
      </c>
      <c r="AV362" s="5">
        <v>0</v>
      </c>
      <c r="AW362" s="5">
        <v>0</v>
      </c>
      <c r="AX362">
        <v>0.1</v>
      </c>
      <c r="AY362">
        <v>162.69999999999999</v>
      </c>
      <c r="AZ362">
        <v>-2.9</v>
      </c>
      <c r="BA362">
        <v>-2.4</v>
      </c>
      <c r="BB362" s="55">
        <v>0.24513888888888899</v>
      </c>
    </row>
    <row r="363" spans="2:54" x14ac:dyDescent="0.25">
      <c r="B363" s="5">
        <v>6.4</v>
      </c>
      <c r="C363" s="5">
        <v>88</v>
      </c>
      <c r="D363" s="5">
        <v>4.5</v>
      </c>
      <c r="E363" s="5">
        <v>4.9000000000000004</v>
      </c>
      <c r="F363" s="5">
        <v>7.6</v>
      </c>
      <c r="G363" s="5">
        <v>9.4</v>
      </c>
      <c r="H363" s="5">
        <v>1033.4000000000001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>
        <v>19.2</v>
      </c>
      <c r="O363">
        <v>1047.5</v>
      </c>
      <c r="P363" t="s">
        <v>252</v>
      </c>
      <c r="Q363"/>
      <c r="R363" s="54">
        <v>0.24583333333333299</v>
      </c>
      <c r="T363" s="93"/>
      <c r="U363" s="96"/>
      <c r="V363" s="92" t="str">
        <f t="shared" si="7"/>
        <v/>
      </c>
      <c r="W363" s="96"/>
      <c r="X363" s="93"/>
      <c r="Z363" s="5"/>
      <c r="AA363"/>
      <c r="AC363" s="375"/>
      <c r="AD363" s="54">
        <v>0.24583333333333299</v>
      </c>
      <c r="AL363" s="364">
        <v>-2</v>
      </c>
      <c r="AM363" s="5">
        <v>94</v>
      </c>
      <c r="AN363" s="5">
        <v>-2.9</v>
      </c>
      <c r="AO363" s="363">
        <v>-2</v>
      </c>
      <c r="AP363" s="5">
        <v>0</v>
      </c>
      <c r="AQ363" s="5">
        <v>2.2000000000000002</v>
      </c>
      <c r="AR363" s="5">
        <v>1025.4000000000001</v>
      </c>
      <c r="AS363" s="5">
        <v>0</v>
      </c>
      <c r="AT363" s="5">
        <v>0</v>
      </c>
      <c r="AU363" s="5">
        <v>0</v>
      </c>
      <c r="AV363" s="5">
        <v>0</v>
      </c>
      <c r="AW363" s="5">
        <v>0</v>
      </c>
      <c r="AX363">
        <v>0.1</v>
      </c>
      <c r="AY363">
        <v>162.69999999999999</v>
      </c>
      <c r="AZ363">
        <v>-2.9</v>
      </c>
      <c r="BA363">
        <v>-2.4</v>
      </c>
      <c r="BB363" s="55">
        <v>0.24583333333333299</v>
      </c>
    </row>
    <row r="364" spans="2:54" x14ac:dyDescent="0.25">
      <c r="B364" s="5">
        <v>6.4</v>
      </c>
      <c r="C364" s="5">
        <v>88</v>
      </c>
      <c r="D364" s="5">
        <v>4.5</v>
      </c>
      <c r="E364" s="5">
        <v>6.4</v>
      </c>
      <c r="F364" s="5">
        <v>4.7</v>
      </c>
      <c r="G364" s="5">
        <v>7.2</v>
      </c>
      <c r="H364" s="5">
        <v>1033.5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>
        <v>19.2</v>
      </c>
      <c r="O364">
        <v>1047.5</v>
      </c>
      <c r="P364" t="s">
        <v>252</v>
      </c>
      <c r="Q364"/>
      <c r="R364" s="54">
        <v>0.24652777777777801</v>
      </c>
      <c r="T364" s="93"/>
      <c r="U364" s="96"/>
      <c r="V364" s="92" t="str">
        <f t="shared" si="7"/>
        <v/>
      </c>
      <c r="W364" s="96"/>
      <c r="X364" s="93"/>
      <c r="Z364" s="5"/>
      <c r="AA364"/>
      <c r="AC364" s="375"/>
      <c r="AD364" s="54">
        <v>0.24652777777777801</v>
      </c>
      <c r="AL364" s="364">
        <v>-2</v>
      </c>
      <c r="AM364" s="5">
        <v>94</v>
      </c>
      <c r="AN364" s="5">
        <v>-2.9</v>
      </c>
      <c r="AO364" s="363">
        <v>-2</v>
      </c>
      <c r="AP364" s="5">
        <v>0</v>
      </c>
      <c r="AQ364" s="5">
        <v>1.8</v>
      </c>
      <c r="AR364" s="5">
        <v>1025.2</v>
      </c>
      <c r="AS364" s="5">
        <v>0</v>
      </c>
      <c r="AT364" s="5">
        <v>0</v>
      </c>
      <c r="AU364" s="5">
        <v>0</v>
      </c>
      <c r="AV364" s="5">
        <v>0</v>
      </c>
      <c r="AW364" s="5">
        <v>0</v>
      </c>
      <c r="AX364">
        <v>0.1</v>
      </c>
      <c r="AY364">
        <v>162.69999999999999</v>
      </c>
      <c r="AZ364">
        <v>-3</v>
      </c>
      <c r="BA364">
        <v>-2.4</v>
      </c>
      <c r="BB364" s="55">
        <v>0.24652777777777801</v>
      </c>
    </row>
    <row r="365" spans="2:54" x14ac:dyDescent="0.25">
      <c r="B365" s="5">
        <v>6.4</v>
      </c>
      <c r="C365" s="5">
        <v>88</v>
      </c>
      <c r="D365" s="5">
        <v>4.5</v>
      </c>
      <c r="E365" s="5">
        <v>6.4</v>
      </c>
      <c r="F365" s="5">
        <v>4.7</v>
      </c>
      <c r="G365" s="5">
        <v>5.4</v>
      </c>
      <c r="H365" s="5">
        <v>1033.4000000000001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>
        <v>19.2</v>
      </c>
      <c r="O365">
        <v>1047.5</v>
      </c>
      <c r="P365" t="s">
        <v>252</v>
      </c>
      <c r="Q365"/>
      <c r="R365" s="54">
        <v>0.24722222222222201</v>
      </c>
      <c r="T365" s="93"/>
      <c r="U365" s="96"/>
      <c r="V365" s="92" t="str">
        <f t="shared" si="7"/>
        <v/>
      </c>
      <c r="W365" s="96"/>
      <c r="X365" s="93"/>
      <c r="Z365" s="5"/>
      <c r="AA365"/>
      <c r="AC365" s="375"/>
      <c r="AD365" s="54">
        <v>0.24722222222222201</v>
      </c>
      <c r="AL365" s="364">
        <v>-2</v>
      </c>
      <c r="AM365" s="5">
        <v>94</v>
      </c>
      <c r="AN365" s="5">
        <v>-2.9</v>
      </c>
      <c r="AO365" s="363">
        <v>-2</v>
      </c>
      <c r="AP365" s="5">
        <v>0</v>
      </c>
      <c r="AQ365" s="5">
        <v>2.2000000000000002</v>
      </c>
      <c r="AR365" s="5">
        <v>1025.3</v>
      </c>
      <c r="AS365" s="5">
        <v>0</v>
      </c>
      <c r="AT365" s="5">
        <v>0</v>
      </c>
      <c r="AU365" s="5">
        <v>0</v>
      </c>
      <c r="AV365" s="5">
        <v>0</v>
      </c>
      <c r="AW365" s="5">
        <v>0</v>
      </c>
      <c r="AX365">
        <v>0.1</v>
      </c>
      <c r="AY365">
        <v>162.69999999999999</v>
      </c>
      <c r="AZ365">
        <v>-3</v>
      </c>
      <c r="BA365">
        <v>-2.5</v>
      </c>
      <c r="BB365" s="55">
        <v>0.24722222222222201</v>
      </c>
    </row>
    <row r="366" spans="2:54" x14ac:dyDescent="0.25">
      <c r="B366" s="5">
        <v>6.4</v>
      </c>
      <c r="C366" s="5">
        <v>88</v>
      </c>
      <c r="D366" s="5">
        <v>4.5</v>
      </c>
      <c r="E366" s="5">
        <v>6.4</v>
      </c>
      <c r="F366" s="5">
        <v>4.3</v>
      </c>
      <c r="G366" s="5">
        <v>5.4</v>
      </c>
      <c r="H366" s="5">
        <v>1033.4000000000001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>
        <v>19.2</v>
      </c>
      <c r="O366">
        <v>1047.5</v>
      </c>
      <c r="P366" t="s">
        <v>252</v>
      </c>
      <c r="Q366"/>
      <c r="R366" s="54">
        <v>0.24791666666666701</v>
      </c>
      <c r="T366" s="93"/>
      <c r="U366" s="96"/>
      <c r="V366" s="92" t="str">
        <f t="shared" si="7"/>
        <v/>
      </c>
      <c r="W366" s="96"/>
      <c r="X366" s="93"/>
      <c r="Z366" s="5"/>
      <c r="AA366"/>
      <c r="AC366" s="375"/>
      <c r="AD366" s="54">
        <v>0.24791666666666701</v>
      </c>
      <c r="AL366" s="364">
        <v>-2</v>
      </c>
      <c r="AM366" s="5">
        <v>94</v>
      </c>
      <c r="AN366" s="5">
        <v>-2.9</v>
      </c>
      <c r="AO366" s="363">
        <v>-2</v>
      </c>
      <c r="AP366" s="5">
        <v>1.8</v>
      </c>
      <c r="AQ366" s="5">
        <v>2.9</v>
      </c>
      <c r="AR366" s="5">
        <v>1025.2</v>
      </c>
      <c r="AS366" s="5">
        <v>0</v>
      </c>
      <c r="AT366" s="5">
        <v>0</v>
      </c>
      <c r="AU366" s="5">
        <v>0</v>
      </c>
      <c r="AV366" s="5">
        <v>0</v>
      </c>
      <c r="AW366" s="5">
        <v>0</v>
      </c>
      <c r="AX366">
        <v>0.1</v>
      </c>
      <c r="AY366">
        <v>162.69999999999999</v>
      </c>
      <c r="AZ366">
        <v>-3</v>
      </c>
      <c r="BA366">
        <v>-2.5</v>
      </c>
      <c r="BB366" s="55">
        <v>0.24791666666666701</v>
      </c>
    </row>
    <row r="367" spans="2:54" x14ac:dyDescent="0.25">
      <c r="B367" s="5">
        <v>6.4</v>
      </c>
      <c r="C367" s="5">
        <v>88</v>
      </c>
      <c r="D367" s="5">
        <v>4.5</v>
      </c>
      <c r="E367" s="5">
        <v>6.4</v>
      </c>
      <c r="F367" s="5">
        <v>4.7</v>
      </c>
      <c r="G367" s="5">
        <v>9.4</v>
      </c>
      <c r="H367" s="5">
        <v>1033.3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>
        <v>19.2</v>
      </c>
      <c r="O367">
        <v>1047.5</v>
      </c>
      <c r="P367" t="s">
        <v>252</v>
      </c>
      <c r="Q367"/>
      <c r="R367" s="54">
        <v>0.24861111111111101</v>
      </c>
      <c r="T367" s="93"/>
      <c r="U367" s="96"/>
      <c r="V367" s="92" t="str">
        <f t="shared" si="7"/>
        <v/>
      </c>
      <c r="W367" s="96"/>
      <c r="X367" s="93"/>
      <c r="Z367" s="5"/>
      <c r="AA367"/>
      <c r="AC367" s="375"/>
      <c r="AD367" s="54">
        <v>0.24861111111111101</v>
      </c>
      <c r="AL367" s="364">
        <v>-2</v>
      </c>
      <c r="AM367" s="5">
        <v>94</v>
      </c>
      <c r="AN367" s="5">
        <v>-2.9</v>
      </c>
      <c r="AO367" s="363">
        <v>-2</v>
      </c>
      <c r="AP367" s="5">
        <v>2.2000000000000002</v>
      </c>
      <c r="AQ367" s="5">
        <v>3.6</v>
      </c>
      <c r="AR367" s="5">
        <v>1025.4000000000001</v>
      </c>
      <c r="AS367" s="5">
        <v>0</v>
      </c>
      <c r="AT367" s="5">
        <v>0</v>
      </c>
      <c r="AU367" s="5">
        <v>0</v>
      </c>
      <c r="AV367" s="5">
        <v>0</v>
      </c>
      <c r="AW367" s="5">
        <v>0</v>
      </c>
      <c r="AX367">
        <v>0.1</v>
      </c>
      <c r="AY367">
        <v>162.69999999999999</v>
      </c>
      <c r="AZ367">
        <v>-3</v>
      </c>
      <c r="BA367">
        <v>-2.5</v>
      </c>
      <c r="BB367" s="55">
        <v>0.24861111111111101</v>
      </c>
    </row>
    <row r="368" spans="2:54" x14ac:dyDescent="0.25">
      <c r="B368" s="5">
        <v>6.4</v>
      </c>
      <c r="C368" s="5">
        <v>88</v>
      </c>
      <c r="D368" s="5">
        <v>4.5</v>
      </c>
      <c r="E368" s="5">
        <v>6.4</v>
      </c>
      <c r="F368" s="5">
        <v>3.2</v>
      </c>
      <c r="G368" s="5">
        <v>5.4</v>
      </c>
      <c r="H368" s="5">
        <v>1033.3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>
        <v>19.2</v>
      </c>
      <c r="O368">
        <v>1047.5</v>
      </c>
      <c r="P368" t="s">
        <v>252</v>
      </c>
      <c r="Q368"/>
      <c r="R368" s="54">
        <v>0.249305555555556</v>
      </c>
      <c r="T368" s="93"/>
      <c r="U368" s="96"/>
      <c r="V368" s="92" t="str">
        <f t="shared" si="7"/>
        <v/>
      </c>
      <c r="W368" s="96"/>
      <c r="X368" s="93"/>
      <c r="Z368" s="5"/>
      <c r="AA368"/>
      <c r="AC368" s="375"/>
      <c r="AD368" s="54">
        <v>0.249305555555556</v>
      </c>
      <c r="AL368" s="364">
        <v>-2</v>
      </c>
      <c r="AM368" s="5">
        <v>94</v>
      </c>
      <c r="AN368" s="5">
        <v>-2.9</v>
      </c>
      <c r="AO368" s="363">
        <v>-2</v>
      </c>
      <c r="AP368" s="5">
        <v>4.3</v>
      </c>
      <c r="AQ368" s="5">
        <v>4.3</v>
      </c>
      <c r="AR368" s="5">
        <v>1025.4000000000001</v>
      </c>
      <c r="AS368" s="5">
        <v>0</v>
      </c>
      <c r="AT368" s="5">
        <v>0</v>
      </c>
      <c r="AU368" s="5">
        <v>0</v>
      </c>
      <c r="AV368" s="5">
        <v>0</v>
      </c>
      <c r="AW368" s="5">
        <v>0</v>
      </c>
      <c r="AX368">
        <v>0.1</v>
      </c>
      <c r="AY368">
        <v>162.69999999999999</v>
      </c>
      <c r="AZ368">
        <v>-3</v>
      </c>
      <c r="BA368">
        <v>-2.5</v>
      </c>
      <c r="BB368" s="55">
        <v>0.249305555555556</v>
      </c>
    </row>
    <row r="369" spans="2:54" x14ac:dyDescent="0.25">
      <c r="B369" s="5">
        <v>6.4</v>
      </c>
      <c r="C369" s="5">
        <v>88</v>
      </c>
      <c r="D369" s="5">
        <v>4.5</v>
      </c>
      <c r="E369" s="5">
        <v>6.4</v>
      </c>
      <c r="F369" s="5">
        <v>4.7</v>
      </c>
      <c r="G369" s="5">
        <v>5.4</v>
      </c>
      <c r="H369" s="5">
        <v>1033.3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>
        <v>19.2</v>
      </c>
      <c r="O369">
        <v>1047.5</v>
      </c>
      <c r="P369" t="s">
        <v>252</v>
      </c>
      <c r="Q369"/>
      <c r="R369" s="54">
        <v>0.25</v>
      </c>
      <c r="T369" s="93">
        <f>MAX($P369,$Q369)</f>
        <v>0</v>
      </c>
      <c r="U369" s="96">
        <f>(T369-B369)-2</f>
        <v>-8.4</v>
      </c>
      <c r="V369" s="92" t="str">
        <f t="shared" si="7"/>
        <v/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364">
        <v>-2</v>
      </c>
      <c r="AM369" s="5">
        <v>94</v>
      </c>
      <c r="AN369" s="5">
        <v>-2.9</v>
      </c>
      <c r="AO369" s="363">
        <v>-2</v>
      </c>
      <c r="AP369" s="5">
        <v>4</v>
      </c>
      <c r="AQ369" s="5">
        <v>4</v>
      </c>
      <c r="AR369" s="5">
        <v>1025.3</v>
      </c>
      <c r="AS369" s="5">
        <v>0</v>
      </c>
      <c r="AT369" s="5">
        <v>0</v>
      </c>
      <c r="AU369" s="5">
        <v>0</v>
      </c>
      <c r="AV369" s="5">
        <v>0</v>
      </c>
      <c r="AW369" s="5">
        <v>0</v>
      </c>
      <c r="AX369">
        <v>0.1</v>
      </c>
      <c r="AY369">
        <v>162.69999999999999</v>
      </c>
      <c r="AZ369">
        <v>-3.1</v>
      </c>
      <c r="BA369">
        <v>-2.5</v>
      </c>
      <c r="BB369" s="55">
        <v>0.25</v>
      </c>
    </row>
    <row r="370" spans="2:54" x14ac:dyDescent="0.25">
      <c r="B370" s="5">
        <v>6.4</v>
      </c>
      <c r="C370" s="5">
        <v>88</v>
      </c>
      <c r="D370" s="5">
        <v>4.5</v>
      </c>
      <c r="E370" s="5">
        <v>5.5</v>
      </c>
      <c r="F370" s="5">
        <v>5.4</v>
      </c>
      <c r="G370" s="5">
        <v>7.2</v>
      </c>
      <c r="H370" s="5">
        <v>1033.5999999999999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>
        <v>19.2</v>
      </c>
      <c r="O370">
        <v>1047.5</v>
      </c>
      <c r="P370" t="s">
        <v>252</v>
      </c>
      <c r="Q370"/>
      <c r="R370" s="54">
        <v>0.250694444444444</v>
      </c>
      <c r="T370" s="93">
        <f>MAX($P370,$Q370)</f>
        <v>0</v>
      </c>
      <c r="U370" s="96">
        <f>(T370-B370)-2</f>
        <v>-8.4</v>
      </c>
      <c r="V370" s="92" t="str">
        <f t="shared" si="7"/>
        <v/>
      </c>
      <c r="W370" s="96" t="str">
        <f t="shared" ref="W370:W433" si="8">IF($T370&gt;$B370+1,1,"")</f>
        <v/>
      </c>
      <c r="X370" s="93"/>
      <c r="Z370" s="5"/>
      <c r="AA370"/>
      <c r="AC370" s="375"/>
      <c r="AD370" s="54">
        <v>0.250694444444444</v>
      </c>
      <c r="AL370" s="364">
        <v>-2</v>
      </c>
      <c r="AM370" s="5">
        <v>94</v>
      </c>
      <c r="AN370" s="5">
        <v>-2.9</v>
      </c>
      <c r="AO370" s="363">
        <v>-2</v>
      </c>
      <c r="AP370" s="5">
        <v>2.9</v>
      </c>
      <c r="AQ370" s="5">
        <v>3.2</v>
      </c>
      <c r="AR370" s="5">
        <v>1025.3</v>
      </c>
      <c r="AS370" s="5">
        <v>0</v>
      </c>
      <c r="AT370" s="5">
        <v>0</v>
      </c>
      <c r="AU370" s="5">
        <v>0</v>
      </c>
      <c r="AV370" s="5">
        <v>0</v>
      </c>
      <c r="AW370" s="5">
        <v>0</v>
      </c>
      <c r="AX370">
        <v>0.1</v>
      </c>
      <c r="AY370">
        <v>162.69999999999999</v>
      </c>
      <c r="AZ370">
        <v>-3.1</v>
      </c>
      <c r="BA370">
        <v>-2.6</v>
      </c>
      <c r="BB370" s="55">
        <v>0.250694444444444</v>
      </c>
    </row>
    <row r="371" spans="2:54" x14ac:dyDescent="0.25">
      <c r="B371" s="5">
        <v>6.4</v>
      </c>
      <c r="C371" s="5">
        <v>88</v>
      </c>
      <c r="D371" s="5">
        <v>4.5</v>
      </c>
      <c r="E371" s="5">
        <v>6.4</v>
      </c>
      <c r="F371" s="5">
        <v>4.3</v>
      </c>
      <c r="G371" s="5">
        <v>5.4</v>
      </c>
      <c r="H371" s="5">
        <v>1033.4000000000001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>
        <v>19.2</v>
      </c>
      <c r="O371">
        <v>1047.5</v>
      </c>
      <c r="P371" t="s">
        <v>252</v>
      </c>
      <c r="Q371"/>
      <c r="R371" s="54">
        <v>0.25138888888888899</v>
      </c>
      <c r="T371" s="93">
        <f t="shared" ref="T371:T433" si="9">MAX($P371,$Q371)</f>
        <v>0</v>
      </c>
      <c r="U371" s="96">
        <f t="shared" ref="U371:U434" si="10">(T371-B371)-2</f>
        <v>-8.4</v>
      </c>
      <c r="V371" s="92" t="str">
        <f t="shared" si="7"/>
        <v/>
      </c>
      <c r="W371" s="96" t="str">
        <f t="shared" si="8"/>
        <v/>
      </c>
      <c r="X371" s="93"/>
      <c r="Z371" s="5"/>
      <c r="AA371"/>
      <c r="AC371" s="375"/>
      <c r="AD371" s="54">
        <v>0.25138888888888899</v>
      </c>
      <c r="AL371" s="364">
        <v>-2</v>
      </c>
      <c r="AM371" s="5">
        <v>94</v>
      </c>
      <c r="AN371" s="5">
        <v>-2.9</v>
      </c>
      <c r="AO371" s="363">
        <v>-2</v>
      </c>
      <c r="AP371" s="5">
        <v>0</v>
      </c>
      <c r="AQ371" s="5">
        <v>0</v>
      </c>
      <c r="AR371" s="5">
        <v>1025.4000000000001</v>
      </c>
      <c r="AS371" s="5">
        <v>0</v>
      </c>
      <c r="AT371" s="5">
        <v>0</v>
      </c>
      <c r="AU371" s="5">
        <v>0</v>
      </c>
      <c r="AV371" s="5">
        <v>0</v>
      </c>
      <c r="AW371" s="5">
        <v>0</v>
      </c>
      <c r="AX371">
        <v>0.1</v>
      </c>
      <c r="AY371">
        <v>162.69999999999999</v>
      </c>
      <c r="AZ371">
        <v>-3.1</v>
      </c>
      <c r="BA371">
        <v>-2.6</v>
      </c>
      <c r="BB371" s="55">
        <v>0.25138888888888899</v>
      </c>
    </row>
    <row r="372" spans="2:54" x14ac:dyDescent="0.25">
      <c r="B372" s="5">
        <v>6.4</v>
      </c>
      <c r="C372" s="5">
        <v>88</v>
      </c>
      <c r="D372" s="5">
        <v>4.5</v>
      </c>
      <c r="E372" s="5">
        <v>5.5</v>
      </c>
      <c r="F372" s="5">
        <v>5.4</v>
      </c>
      <c r="G372" s="5">
        <v>7.2</v>
      </c>
      <c r="H372" s="5">
        <v>1033.4000000000001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>
        <v>19.2</v>
      </c>
      <c r="O372">
        <v>1047.5</v>
      </c>
      <c r="P372" t="s">
        <v>252</v>
      </c>
      <c r="Q372"/>
      <c r="R372" s="54">
        <v>0.25208333333333299</v>
      </c>
      <c r="T372" s="93">
        <f t="shared" si="9"/>
        <v>0</v>
      </c>
      <c r="U372" s="96">
        <f t="shared" si="10"/>
        <v>-8.4</v>
      </c>
      <c r="V372" s="92" t="str">
        <f t="shared" si="7"/>
        <v/>
      </c>
      <c r="W372" s="96" t="str">
        <f t="shared" si="8"/>
        <v/>
      </c>
      <c r="X372" s="93"/>
      <c r="Z372" s="5"/>
      <c r="AA372"/>
      <c r="AC372" s="375"/>
      <c r="AD372" s="54">
        <v>0.25208333333333299</v>
      </c>
      <c r="AL372" s="364">
        <v>-2</v>
      </c>
      <c r="AM372" s="5">
        <v>94</v>
      </c>
      <c r="AN372" s="5">
        <v>-2.9</v>
      </c>
      <c r="AO372" s="363">
        <v>-2</v>
      </c>
      <c r="AP372" s="5">
        <v>1.8</v>
      </c>
      <c r="AQ372" s="5">
        <v>2.2000000000000002</v>
      </c>
      <c r="AR372" s="5">
        <v>1025.3</v>
      </c>
      <c r="AS372" s="5">
        <v>0</v>
      </c>
      <c r="AT372" s="5">
        <v>0</v>
      </c>
      <c r="AU372" s="5">
        <v>0</v>
      </c>
      <c r="AV372" s="5">
        <v>0</v>
      </c>
      <c r="AW372" s="5">
        <v>0</v>
      </c>
      <c r="AX372">
        <v>0.1</v>
      </c>
      <c r="AY372">
        <v>162.69999999999999</v>
      </c>
      <c r="AZ372">
        <v>-3.1</v>
      </c>
      <c r="BA372">
        <v>-2.6</v>
      </c>
      <c r="BB372" s="55">
        <v>0.25208333333333299</v>
      </c>
    </row>
    <row r="373" spans="2:54" x14ac:dyDescent="0.25">
      <c r="B373" s="5">
        <v>6.4</v>
      </c>
      <c r="C373" s="5">
        <v>88</v>
      </c>
      <c r="D373" s="5">
        <v>4.5</v>
      </c>
      <c r="E373" s="5">
        <v>4.5999999999999996</v>
      </c>
      <c r="F373" s="5">
        <v>8.6</v>
      </c>
      <c r="G373" s="5">
        <v>11.2</v>
      </c>
      <c r="H373" s="5">
        <v>1033.5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>
        <v>19.2</v>
      </c>
      <c r="O373">
        <v>1047.5</v>
      </c>
      <c r="P373" t="s">
        <v>252</v>
      </c>
      <c r="Q373"/>
      <c r="R373" s="54">
        <v>0.25277777777777799</v>
      </c>
      <c r="T373" s="93">
        <f t="shared" si="9"/>
        <v>0</v>
      </c>
      <c r="U373" s="96">
        <f t="shared" si="10"/>
        <v>-8.4</v>
      </c>
      <c r="V373" s="92" t="str">
        <f t="shared" si="7"/>
        <v/>
      </c>
      <c r="W373" s="96" t="str">
        <f t="shared" si="8"/>
        <v/>
      </c>
      <c r="X373" s="93"/>
      <c r="Z373" s="5"/>
      <c r="AA373"/>
      <c r="AC373" s="375"/>
      <c r="AD373" s="54">
        <v>0.25277777777777799</v>
      </c>
      <c r="AL373" s="364">
        <v>-2</v>
      </c>
      <c r="AM373" s="5">
        <v>94</v>
      </c>
      <c r="AN373" s="5">
        <v>-2.9</v>
      </c>
      <c r="AO373" s="363">
        <v>-2</v>
      </c>
      <c r="AP373" s="5">
        <v>0</v>
      </c>
      <c r="AQ373" s="5">
        <v>1.8</v>
      </c>
      <c r="AR373" s="5">
        <v>1025.2</v>
      </c>
      <c r="AS373" s="5">
        <v>0</v>
      </c>
      <c r="AT373" s="5">
        <v>0</v>
      </c>
      <c r="AU373" s="5">
        <v>0</v>
      </c>
      <c r="AV373" s="5">
        <v>0</v>
      </c>
      <c r="AW373" s="5">
        <v>0</v>
      </c>
      <c r="AX373">
        <v>0.1</v>
      </c>
      <c r="AY373">
        <v>162.69999999999999</v>
      </c>
      <c r="AZ373">
        <v>-3.1</v>
      </c>
      <c r="BA373">
        <v>-2.6</v>
      </c>
      <c r="BB373" s="55">
        <v>0.25277777777777799</v>
      </c>
    </row>
    <row r="374" spans="2:54" x14ac:dyDescent="0.25">
      <c r="B374" s="5">
        <v>6.4</v>
      </c>
      <c r="C374" s="5">
        <v>88</v>
      </c>
      <c r="D374" s="5">
        <v>4.5</v>
      </c>
      <c r="E374" s="5">
        <v>5.0999999999999996</v>
      </c>
      <c r="F374" s="5">
        <v>6.5</v>
      </c>
      <c r="G374" s="5">
        <v>13</v>
      </c>
      <c r="H374" s="5">
        <v>1033.5999999999999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>
        <v>19.2</v>
      </c>
      <c r="O374">
        <v>1047.5</v>
      </c>
      <c r="P374" t="s">
        <v>252</v>
      </c>
      <c r="Q374"/>
      <c r="R374" s="54">
        <v>0.25347222222222199</v>
      </c>
      <c r="T374" s="93">
        <f t="shared" si="9"/>
        <v>0</v>
      </c>
      <c r="U374" s="96">
        <f t="shared" si="10"/>
        <v>-8.4</v>
      </c>
      <c r="V374" s="92" t="str">
        <f t="shared" si="7"/>
        <v/>
      </c>
      <c r="W374" s="96" t="str">
        <f t="shared" si="8"/>
        <v/>
      </c>
      <c r="X374" s="93"/>
      <c r="Z374" s="5"/>
      <c r="AA374"/>
      <c r="AC374" s="375"/>
      <c r="AD374" s="54">
        <v>0.25347222222222199</v>
      </c>
      <c r="AL374" s="364">
        <v>-2</v>
      </c>
      <c r="AM374" s="5">
        <v>94</v>
      </c>
      <c r="AN374" s="5">
        <v>-2.9</v>
      </c>
      <c r="AO374" s="363">
        <v>-2</v>
      </c>
      <c r="AP374" s="5">
        <v>0</v>
      </c>
      <c r="AQ374" s="5">
        <v>1.8</v>
      </c>
      <c r="AR374" s="5">
        <v>1025.2</v>
      </c>
      <c r="AS374" s="5">
        <v>0</v>
      </c>
      <c r="AT374" s="5">
        <v>0</v>
      </c>
      <c r="AU374" s="5">
        <v>0</v>
      </c>
      <c r="AV374" s="5">
        <v>0</v>
      </c>
      <c r="AW374" s="5">
        <v>0</v>
      </c>
      <c r="AX374">
        <v>0.1</v>
      </c>
      <c r="AY374">
        <v>162.69999999999999</v>
      </c>
      <c r="AZ374">
        <v>-3.2</v>
      </c>
      <c r="BA374">
        <v>-2.6</v>
      </c>
      <c r="BB374" s="55">
        <v>0.25347222222222199</v>
      </c>
    </row>
    <row r="375" spans="2:54" x14ac:dyDescent="0.25">
      <c r="B375" s="5">
        <v>6.4</v>
      </c>
      <c r="C375" s="5">
        <v>88</v>
      </c>
      <c r="D375" s="5">
        <v>4.5</v>
      </c>
      <c r="E375" s="5">
        <v>6.4</v>
      </c>
      <c r="F375" s="5">
        <v>1.8</v>
      </c>
      <c r="G375" s="5">
        <v>5.4</v>
      </c>
      <c r="H375" s="5">
        <v>1033.4000000000001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>
        <v>19.2</v>
      </c>
      <c r="O375">
        <v>1047.5</v>
      </c>
      <c r="P375" t="s">
        <v>252</v>
      </c>
      <c r="Q375"/>
      <c r="R375" s="54">
        <v>0.25416666666666698</v>
      </c>
      <c r="T375" s="93">
        <f t="shared" si="9"/>
        <v>0</v>
      </c>
      <c r="U375" s="96">
        <f t="shared" si="10"/>
        <v>-8.4</v>
      </c>
      <c r="V375" s="92" t="str">
        <f t="shared" si="7"/>
        <v/>
      </c>
      <c r="W375" s="96" t="str">
        <f t="shared" si="8"/>
        <v/>
      </c>
      <c r="X375" s="93"/>
      <c r="Z375" s="5"/>
      <c r="AA375"/>
      <c r="AC375" s="375"/>
      <c r="AD375" s="54">
        <v>0.25416666666666698</v>
      </c>
      <c r="AL375" s="364">
        <v>-2.1</v>
      </c>
      <c r="AM375" s="5">
        <v>94</v>
      </c>
      <c r="AN375" s="5">
        <v>-3</v>
      </c>
      <c r="AO375" s="363">
        <v>-2.1</v>
      </c>
      <c r="AP375" s="5">
        <v>1.8</v>
      </c>
      <c r="AQ375" s="5">
        <v>1.8</v>
      </c>
      <c r="AR375" s="5">
        <v>1025.0999999999999</v>
      </c>
      <c r="AS375" s="5">
        <v>0</v>
      </c>
      <c r="AT375" s="5">
        <v>0</v>
      </c>
      <c r="AU375" s="5">
        <v>0</v>
      </c>
      <c r="AV375" s="5">
        <v>0</v>
      </c>
      <c r="AW375" s="5">
        <v>0</v>
      </c>
      <c r="AX375">
        <v>0.1</v>
      </c>
      <c r="AY375">
        <v>162.69999999999999</v>
      </c>
      <c r="AZ375">
        <v>-3.2</v>
      </c>
      <c r="BA375">
        <v>-2.6</v>
      </c>
      <c r="BB375" s="55">
        <v>0.25416666666666698</v>
      </c>
    </row>
    <row r="376" spans="2:54" x14ac:dyDescent="0.25">
      <c r="B376" s="5">
        <v>6.4</v>
      </c>
      <c r="C376" s="5">
        <v>88</v>
      </c>
      <c r="D376" s="5">
        <v>4.5</v>
      </c>
      <c r="E376" s="5">
        <v>6.4</v>
      </c>
      <c r="F376" s="5">
        <v>1.8</v>
      </c>
      <c r="G376" s="5">
        <v>1.8</v>
      </c>
      <c r="H376" s="5">
        <v>1033.4000000000001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>
        <v>19.2</v>
      </c>
      <c r="O376">
        <v>1047.5</v>
      </c>
      <c r="P376" t="s">
        <v>252</v>
      </c>
      <c r="Q376"/>
      <c r="R376" s="54">
        <v>0.25486111111111098</v>
      </c>
      <c r="T376" s="93">
        <f t="shared" si="9"/>
        <v>0</v>
      </c>
      <c r="U376" s="96">
        <f t="shared" si="10"/>
        <v>-8.4</v>
      </c>
      <c r="V376" s="92" t="str">
        <f t="shared" si="7"/>
        <v/>
      </c>
      <c r="W376" s="96" t="str">
        <f t="shared" si="8"/>
        <v/>
      </c>
      <c r="X376" s="93"/>
      <c r="Z376" s="5"/>
      <c r="AA376"/>
      <c r="AC376" s="375"/>
      <c r="AD376" s="54">
        <v>0.25486111111111098</v>
      </c>
      <c r="AL376" s="364">
        <v>-2.1</v>
      </c>
      <c r="AM376" s="5">
        <v>94</v>
      </c>
      <c r="AN376" s="5">
        <v>-3</v>
      </c>
      <c r="AO376" s="363">
        <v>-2.1</v>
      </c>
      <c r="AP376" s="5">
        <v>2.5</v>
      </c>
      <c r="AQ376" s="5">
        <v>3.6</v>
      </c>
      <c r="AR376" s="5">
        <v>1025.2</v>
      </c>
      <c r="AS376" s="5">
        <v>0</v>
      </c>
      <c r="AT376" s="5">
        <v>0</v>
      </c>
      <c r="AU376" s="5">
        <v>0</v>
      </c>
      <c r="AV376" s="5">
        <v>0</v>
      </c>
      <c r="AW376" s="5">
        <v>0</v>
      </c>
      <c r="AX376">
        <v>0.1</v>
      </c>
      <c r="AY376">
        <v>162.69999999999999</v>
      </c>
      <c r="AZ376">
        <v>-3.2</v>
      </c>
      <c r="BA376">
        <v>-2.6</v>
      </c>
      <c r="BB376" s="55">
        <v>0.25486111111111098</v>
      </c>
    </row>
    <row r="377" spans="2:54" x14ac:dyDescent="0.25">
      <c r="B377" s="5">
        <v>6.4</v>
      </c>
      <c r="C377" s="5">
        <v>88</v>
      </c>
      <c r="D377" s="5">
        <v>4.5</v>
      </c>
      <c r="E377" s="5">
        <v>6.4</v>
      </c>
      <c r="F377" s="5">
        <v>4</v>
      </c>
      <c r="G377" s="5">
        <v>5.4</v>
      </c>
      <c r="H377" s="5">
        <v>1033.7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>
        <v>19.2</v>
      </c>
      <c r="O377">
        <v>1047.5</v>
      </c>
      <c r="P377" t="s">
        <v>252</v>
      </c>
      <c r="Q377"/>
      <c r="R377" s="54">
        <v>0.25555555555555598</v>
      </c>
      <c r="T377" s="93">
        <f t="shared" si="9"/>
        <v>0</v>
      </c>
      <c r="U377" s="96">
        <f t="shared" si="10"/>
        <v>-8.4</v>
      </c>
      <c r="V377" s="92" t="str">
        <f t="shared" si="7"/>
        <v/>
      </c>
      <c r="W377" s="96" t="str">
        <f t="shared" si="8"/>
        <v/>
      </c>
      <c r="X377" s="93"/>
      <c r="Z377" s="5"/>
      <c r="AA377"/>
      <c r="AC377" s="375"/>
      <c r="AD377" s="54">
        <v>0.25555555555555598</v>
      </c>
      <c r="AL377" s="364">
        <v>-2.1</v>
      </c>
      <c r="AM377" s="5">
        <v>94</v>
      </c>
      <c r="AN377" s="5">
        <v>-3</v>
      </c>
      <c r="AO377" s="363">
        <v>-2.1</v>
      </c>
      <c r="AP377" s="5">
        <v>2.9</v>
      </c>
      <c r="AQ377" s="5">
        <v>3.2</v>
      </c>
      <c r="AR377" s="5">
        <v>1025.2</v>
      </c>
      <c r="AS377" s="5">
        <v>0</v>
      </c>
      <c r="AT377" s="5">
        <v>0</v>
      </c>
      <c r="AU377" s="5">
        <v>0</v>
      </c>
      <c r="AV377" s="5">
        <v>0</v>
      </c>
      <c r="AW377" s="5">
        <v>0</v>
      </c>
      <c r="AX377">
        <v>0.1</v>
      </c>
      <c r="AY377">
        <v>162.69999999999999</v>
      </c>
      <c r="AZ377">
        <v>-3.2</v>
      </c>
      <c r="BA377">
        <v>-2.7</v>
      </c>
      <c r="BB377" s="55">
        <v>0.25555555555555598</v>
      </c>
    </row>
    <row r="378" spans="2:54" x14ac:dyDescent="0.25">
      <c r="B378" s="5">
        <v>6.4</v>
      </c>
      <c r="C378" s="5">
        <v>88</v>
      </c>
      <c r="D378" s="5">
        <v>4.5</v>
      </c>
      <c r="E378" s="5">
        <v>6.4</v>
      </c>
      <c r="F378" s="5">
        <v>4</v>
      </c>
      <c r="G378" s="5">
        <v>5.4</v>
      </c>
      <c r="H378" s="5">
        <v>1033.5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>
        <v>19.2</v>
      </c>
      <c r="O378">
        <v>1047.5</v>
      </c>
      <c r="P378" t="s">
        <v>252</v>
      </c>
      <c r="Q378"/>
      <c r="R378" s="54">
        <v>0.25624999999999998</v>
      </c>
      <c r="T378" s="93">
        <f t="shared" si="9"/>
        <v>0</v>
      </c>
      <c r="U378" s="96">
        <f t="shared" si="10"/>
        <v>-8.4</v>
      </c>
      <c r="V378" s="92" t="str">
        <f t="shared" si="7"/>
        <v/>
      </c>
      <c r="W378" s="96" t="str">
        <f t="shared" si="8"/>
        <v/>
      </c>
      <c r="X378" s="93"/>
      <c r="Z378" s="5"/>
      <c r="AA378"/>
      <c r="AC378" s="375"/>
      <c r="AD378" s="54">
        <v>0.25624999999999998</v>
      </c>
      <c r="AL378" s="364">
        <v>-2.1</v>
      </c>
      <c r="AM378" s="5">
        <v>94</v>
      </c>
      <c r="AN378" s="5">
        <v>-3</v>
      </c>
      <c r="AO378" s="363">
        <v>-2.1</v>
      </c>
      <c r="AP378" s="5">
        <v>3.2</v>
      </c>
      <c r="AQ378" s="5">
        <v>4</v>
      </c>
      <c r="AR378" s="5">
        <v>1025</v>
      </c>
      <c r="AS378" s="5">
        <v>0</v>
      </c>
      <c r="AT378" s="5">
        <v>0</v>
      </c>
      <c r="AU378" s="5">
        <v>0</v>
      </c>
      <c r="AV378" s="5">
        <v>0</v>
      </c>
      <c r="AW378" s="5">
        <v>0</v>
      </c>
      <c r="AX378">
        <v>0.1</v>
      </c>
      <c r="AY378">
        <v>162.69999999999999</v>
      </c>
      <c r="AZ378">
        <v>-3.3</v>
      </c>
      <c r="BA378">
        <v>-2.7</v>
      </c>
      <c r="BB378" s="55">
        <v>0.25624999999999998</v>
      </c>
    </row>
    <row r="379" spans="2:54" x14ac:dyDescent="0.25">
      <c r="B379" s="5">
        <v>6.4</v>
      </c>
      <c r="C379" s="5">
        <v>88</v>
      </c>
      <c r="D379" s="5">
        <v>4.5</v>
      </c>
      <c r="E379" s="5">
        <v>5.7</v>
      </c>
      <c r="F379" s="5">
        <v>5</v>
      </c>
      <c r="G379" s="5">
        <v>7.2</v>
      </c>
      <c r="H379" s="5">
        <v>1033.4000000000001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>
        <v>19.2</v>
      </c>
      <c r="O379">
        <v>1047.5</v>
      </c>
      <c r="P379" t="s">
        <v>252</v>
      </c>
      <c r="Q379"/>
      <c r="R379" s="54">
        <v>0.25694444444444398</v>
      </c>
      <c r="T379" s="93">
        <f t="shared" si="9"/>
        <v>0</v>
      </c>
      <c r="U379" s="96">
        <f t="shared" si="10"/>
        <v>-8.4</v>
      </c>
      <c r="V379" s="92" t="str">
        <f t="shared" si="7"/>
        <v/>
      </c>
      <c r="W379" s="96" t="str">
        <f t="shared" si="8"/>
        <v/>
      </c>
      <c r="X379" s="93"/>
      <c r="Z379" s="5"/>
      <c r="AA379"/>
      <c r="AC379" s="375"/>
      <c r="AD379" s="54">
        <v>0.25694444444444398</v>
      </c>
      <c r="AL379" s="364">
        <v>-2</v>
      </c>
      <c r="AM379" s="5">
        <v>94</v>
      </c>
      <c r="AN379" s="5">
        <v>-2.9</v>
      </c>
      <c r="AO379" s="363">
        <v>-2</v>
      </c>
      <c r="AP379" s="5">
        <v>2.5</v>
      </c>
      <c r="AQ379" s="5">
        <v>3.2</v>
      </c>
      <c r="AR379" s="5">
        <v>1025.0999999999999</v>
      </c>
      <c r="AS379" s="5">
        <v>0</v>
      </c>
      <c r="AT379" s="5">
        <v>0</v>
      </c>
      <c r="AU379" s="5">
        <v>0</v>
      </c>
      <c r="AV379" s="5">
        <v>0</v>
      </c>
      <c r="AW379" s="5">
        <v>0</v>
      </c>
      <c r="AX379">
        <v>0.1</v>
      </c>
      <c r="AY379">
        <v>162.69999999999999</v>
      </c>
      <c r="AZ379">
        <v>-3.3</v>
      </c>
      <c r="BA379">
        <v>-2.7</v>
      </c>
      <c r="BB379" s="55">
        <v>0.25694444444444398</v>
      </c>
    </row>
    <row r="380" spans="2:54" x14ac:dyDescent="0.25">
      <c r="B380" s="5">
        <v>6.4</v>
      </c>
      <c r="C380" s="5">
        <v>88</v>
      </c>
      <c r="D380" s="5">
        <v>4.5</v>
      </c>
      <c r="E380" s="5">
        <v>5.0999999999999996</v>
      </c>
      <c r="F380" s="5">
        <v>6.5</v>
      </c>
      <c r="G380" s="5">
        <v>7.2</v>
      </c>
      <c r="H380" s="5">
        <v>1033.5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>
        <v>19.2</v>
      </c>
      <c r="O380">
        <v>1047.5</v>
      </c>
      <c r="P380" t="s">
        <v>252</v>
      </c>
      <c r="Q380"/>
      <c r="R380" s="54">
        <v>0.25763888888888897</v>
      </c>
      <c r="T380" s="93">
        <f t="shared" si="9"/>
        <v>0</v>
      </c>
      <c r="U380" s="96">
        <f t="shared" si="10"/>
        <v>-8.4</v>
      </c>
      <c r="V380" s="92" t="str">
        <f t="shared" si="7"/>
        <v/>
      </c>
      <c r="W380" s="96" t="str">
        <f t="shared" si="8"/>
        <v/>
      </c>
      <c r="X380" s="93"/>
      <c r="Z380" s="5"/>
      <c r="AA380"/>
      <c r="AC380" s="375"/>
      <c r="AD380" s="54">
        <v>0.25763888888888897</v>
      </c>
      <c r="AL380" s="364">
        <v>-2</v>
      </c>
      <c r="AM380" s="5">
        <v>94</v>
      </c>
      <c r="AN380" s="5">
        <v>-2.9</v>
      </c>
      <c r="AO380" s="363">
        <v>-2</v>
      </c>
      <c r="AP380" s="5">
        <v>2.2000000000000002</v>
      </c>
      <c r="AQ380" s="5">
        <v>2.5</v>
      </c>
      <c r="AR380" s="5">
        <v>1025.0999999999999</v>
      </c>
      <c r="AS380" s="5">
        <v>0</v>
      </c>
      <c r="AT380" s="5">
        <v>0</v>
      </c>
      <c r="AU380" s="5">
        <v>0</v>
      </c>
      <c r="AV380" s="5">
        <v>0</v>
      </c>
      <c r="AW380" s="5">
        <v>0</v>
      </c>
      <c r="AX380">
        <v>0.1</v>
      </c>
      <c r="AY380">
        <v>162.69999999999999</v>
      </c>
      <c r="AZ380">
        <v>-3.3</v>
      </c>
      <c r="BA380">
        <v>-2.7</v>
      </c>
      <c r="BB380" s="55">
        <v>0.25763888888888897</v>
      </c>
    </row>
    <row r="381" spans="2:54" x14ac:dyDescent="0.25">
      <c r="B381" s="5">
        <v>6.4</v>
      </c>
      <c r="C381" s="5">
        <v>88</v>
      </c>
      <c r="D381" s="5">
        <v>4.5</v>
      </c>
      <c r="E381" s="5">
        <v>5.5</v>
      </c>
      <c r="F381" s="5">
        <v>5.4</v>
      </c>
      <c r="G381" s="5">
        <v>7.2</v>
      </c>
      <c r="H381" s="5">
        <v>1033.4000000000001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>
        <v>19.2</v>
      </c>
      <c r="O381">
        <v>1047.5</v>
      </c>
      <c r="P381" t="s">
        <v>252</v>
      </c>
      <c r="Q381"/>
      <c r="R381" s="54">
        <v>0.25833333333333303</v>
      </c>
      <c r="T381" s="93">
        <f t="shared" si="9"/>
        <v>0</v>
      </c>
      <c r="U381" s="96">
        <f t="shared" si="10"/>
        <v>-8.4</v>
      </c>
      <c r="V381" s="92" t="str">
        <f t="shared" si="7"/>
        <v/>
      </c>
      <c r="W381" s="96" t="str">
        <f t="shared" si="8"/>
        <v/>
      </c>
      <c r="X381" s="93"/>
      <c r="Z381" s="5"/>
      <c r="AA381"/>
      <c r="AC381" s="375"/>
      <c r="AD381" s="54">
        <v>0.25833333333333303</v>
      </c>
      <c r="AL381" s="364">
        <v>-2</v>
      </c>
      <c r="AM381" s="5">
        <v>94</v>
      </c>
      <c r="AN381" s="5">
        <v>-2.9</v>
      </c>
      <c r="AO381" s="363">
        <v>-2</v>
      </c>
      <c r="AP381" s="5">
        <v>3.2</v>
      </c>
      <c r="AQ381" s="5">
        <v>5.4</v>
      </c>
      <c r="AR381" s="5">
        <v>1025.0999999999999</v>
      </c>
      <c r="AS381" s="5">
        <v>0</v>
      </c>
      <c r="AT381" s="5">
        <v>0</v>
      </c>
      <c r="AU381" s="5">
        <v>0</v>
      </c>
      <c r="AV381" s="5">
        <v>0</v>
      </c>
      <c r="AW381" s="5">
        <v>0</v>
      </c>
      <c r="AX381">
        <v>0.1</v>
      </c>
      <c r="AY381">
        <v>162.69999999999999</v>
      </c>
      <c r="AZ381">
        <v>-3.4</v>
      </c>
      <c r="BA381">
        <v>-2.7</v>
      </c>
      <c r="BB381" s="55">
        <v>0.25833333333333303</v>
      </c>
    </row>
    <row r="382" spans="2:54" x14ac:dyDescent="0.25">
      <c r="B382" s="5">
        <v>6.3</v>
      </c>
      <c r="C382" s="5">
        <v>88</v>
      </c>
      <c r="D382" s="5">
        <v>4.4000000000000004</v>
      </c>
      <c r="E382" s="5">
        <v>6.3</v>
      </c>
      <c r="F382" s="5">
        <v>1.4</v>
      </c>
      <c r="G382" s="5">
        <v>1.8</v>
      </c>
      <c r="H382" s="5">
        <v>1033.7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>
        <v>19.2</v>
      </c>
      <c r="O382">
        <v>1047.5</v>
      </c>
      <c r="P382" t="s">
        <v>252</v>
      </c>
      <c r="Q382"/>
      <c r="R382" s="54">
        <v>0.25902777777777802</v>
      </c>
      <c r="T382" s="93">
        <f t="shared" si="9"/>
        <v>0</v>
      </c>
      <c r="U382" s="96">
        <f t="shared" si="10"/>
        <v>-8.3000000000000007</v>
      </c>
      <c r="V382" s="92" t="str">
        <f t="shared" si="7"/>
        <v/>
      </c>
      <c r="W382" s="96" t="str">
        <f t="shared" si="8"/>
        <v/>
      </c>
      <c r="X382" s="93"/>
      <c r="Z382" s="5"/>
      <c r="AA382"/>
      <c r="AC382" s="375"/>
      <c r="AD382" s="54">
        <v>0.25902777777777802</v>
      </c>
      <c r="AL382" s="364">
        <v>-2</v>
      </c>
      <c r="AM382" s="5">
        <v>94</v>
      </c>
      <c r="AN382" s="5">
        <v>-2.9</v>
      </c>
      <c r="AO382" s="363">
        <v>-2</v>
      </c>
      <c r="AP382" s="5">
        <v>4.3</v>
      </c>
      <c r="AQ382" s="5">
        <v>4.3</v>
      </c>
      <c r="AR382" s="5">
        <v>1025</v>
      </c>
      <c r="AS382" s="5">
        <v>0</v>
      </c>
      <c r="AT382" s="5">
        <v>0</v>
      </c>
      <c r="AU382" s="5">
        <v>0</v>
      </c>
      <c r="AV382" s="5">
        <v>0</v>
      </c>
      <c r="AW382" s="5">
        <v>0</v>
      </c>
      <c r="AX382">
        <v>0.1</v>
      </c>
      <c r="AY382">
        <v>162.69999999999999</v>
      </c>
      <c r="AZ382">
        <v>-3.4</v>
      </c>
      <c r="BA382">
        <v>-2.7</v>
      </c>
      <c r="BB382" s="55">
        <v>0.25902777777777802</v>
      </c>
    </row>
    <row r="383" spans="2:54" x14ac:dyDescent="0.25">
      <c r="B383" s="5">
        <v>6.3</v>
      </c>
      <c r="C383" s="5">
        <v>88</v>
      </c>
      <c r="D383" s="5">
        <v>4.4000000000000004</v>
      </c>
      <c r="E383" s="5">
        <v>5.3</v>
      </c>
      <c r="F383" s="5">
        <v>5.8</v>
      </c>
      <c r="G383" s="5">
        <v>7.2</v>
      </c>
      <c r="H383" s="5">
        <v>1033.5999999999999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>
        <v>19.2</v>
      </c>
      <c r="O383">
        <v>1047.5</v>
      </c>
      <c r="P383" t="s">
        <v>252</v>
      </c>
      <c r="Q383"/>
      <c r="R383" s="54">
        <v>0.25972222222222202</v>
      </c>
      <c r="T383" s="93">
        <f t="shared" si="9"/>
        <v>0</v>
      </c>
      <c r="U383" s="96">
        <f t="shared" si="10"/>
        <v>-8.3000000000000007</v>
      </c>
      <c r="V383" s="92" t="str">
        <f t="shared" si="7"/>
        <v/>
      </c>
      <c r="W383" s="96" t="str">
        <f t="shared" si="8"/>
        <v/>
      </c>
      <c r="X383" s="93"/>
      <c r="Z383" s="5"/>
      <c r="AA383"/>
      <c r="AC383" s="375"/>
      <c r="AD383" s="54">
        <v>0.25972222222222202</v>
      </c>
      <c r="AL383" s="364">
        <v>-1.9</v>
      </c>
      <c r="AM383" s="5">
        <v>94</v>
      </c>
      <c r="AN383" s="5">
        <v>-2.8</v>
      </c>
      <c r="AO383" s="363">
        <v>-1.9</v>
      </c>
      <c r="AP383" s="5">
        <v>2.5</v>
      </c>
      <c r="AQ383" s="5">
        <v>3.2</v>
      </c>
      <c r="AR383" s="5">
        <v>1025</v>
      </c>
      <c r="AS383" s="5">
        <v>0</v>
      </c>
      <c r="AT383" s="5">
        <v>0</v>
      </c>
      <c r="AU383" s="5">
        <v>0</v>
      </c>
      <c r="AV383" s="5">
        <v>0</v>
      </c>
      <c r="AW383" s="5">
        <v>0</v>
      </c>
      <c r="AX383">
        <v>0.1</v>
      </c>
      <c r="AY383">
        <v>162.69999999999999</v>
      </c>
      <c r="AZ383">
        <v>-3.4</v>
      </c>
      <c r="BA383">
        <v>-2.7</v>
      </c>
      <c r="BB383" s="55">
        <v>0.25972222222222202</v>
      </c>
    </row>
    <row r="384" spans="2:54" x14ac:dyDescent="0.25">
      <c r="B384" s="5">
        <v>6.3</v>
      </c>
      <c r="C384" s="5">
        <v>88</v>
      </c>
      <c r="D384" s="5">
        <v>4.4000000000000004</v>
      </c>
      <c r="E384" s="5">
        <v>6.3</v>
      </c>
      <c r="F384" s="5">
        <v>1.4</v>
      </c>
      <c r="G384" s="5">
        <v>1.8</v>
      </c>
      <c r="H384" s="5">
        <v>1033.5999999999999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>
        <v>19.2</v>
      </c>
      <c r="O384">
        <v>1047.5</v>
      </c>
      <c r="P384" t="s">
        <v>252</v>
      </c>
      <c r="Q384"/>
      <c r="R384" s="54">
        <v>0.26041666666666702</v>
      </c>
      <c r="T384" s="93">
        <f t="shared" si="9"/>
        <v>0</v>
      </c>
      <c r="U384" s="96">
        <f t="shared" si="10"/>
        <v>-8.3000000000000007</v>
      </c>
      <c r="V384" s="92" t="str">
        <f t="shared" si="7"/>
        <v/>
      </c>
      <c r="W384" s="96" t="str">
        <f t="shared" si="8"/>
        <v/>
      </c>
      <c r="X384" s="93"/>
      <c r="Z384" s="5"/>
      <c r="AA384"/>
      <c r="AC384" s="375"/>
      <c r="AD384" s="54">
        <v>0.26041666666666702</v>
      </c>
      <c r="AL384" s="364">
        <v>-1.9</v>
      </c>
      <c r="AM384" s="5">
        <v>94</v>
      </c>
      <c r="AN384" s="5">
        <v>-2.8</v>
      </c>
      <c r="AO384" s="363">
        <v>-1.9</v>
      </c>
      <c r="AP384" s="5">
        <v>0</v>
      </c>
      <c r="AQ384" s="5">
        <v>3.2</v>
      </c>
      <c r="AR384" s="5">
        <v>1024.8</v>
      </c>
      <c r="AS384" s="5">
        <v>0</v>
      </c>
      <c r="AT384" s="5">
        <v>0</v>
      </c>
      <c r="AU384" s="5">
        <v>0</v>
      </c>
      <c r="AV384" s="5">
        <v>0</v>
      </c>
      <c r="AW384" s="5">
        <v>0</v>
      </c>
      <c r="AX384">
        <v>0.1</v>
      </c>
      <c r="AY384">
        <v>162.69999999999999</v>
      </c>
      <c r="AZ384">
        <v>-3.3</v>
      </c>
      <c r="BA384">
        <v>-2.7</v>
      </c>
      <c r="BB384" s="55">
        <v>0.26041666666666702</v>
      </c>
    </row>
    <row r="385" spans="2:54" x14ac:dyDescent="0.25">
      <c r="B385" s="5">
        <v>6.3</v>
      </c>
      <c r="C385" s="5">
        <v>88</v>
      </c>
      <c r="D385" s="5">
        <v>4.4000000000000004</v>
      </c>
      <c r="E385" s="5">
        <v>5</v>
      </c>
      <c r="F385" s="5">
        <v>6.5</v>
      </c>
      <c r="G385" s="5">
        <v>9.4</v>
      </c>
      <c r="H385" s="5">
        <v>1033.5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>
        <v>19.2</v>
      </c>
      <c r="O385">
        <v>1047.5</v>
      </c>
      <c r="P385" t="s">
        <v>252</v>
      </c>
      <c r="Q385"/>
      <c r="R385" s="54">
        <v>0.26111111111111102</v>
      </c>
      <c r="T385" s="93">
        <f t="shared" si="9"/>
        <v>0</v>
      </c>
      <c r="U385" s="96">
        <f t="shared" si="10"/>
        <v>-8.3000000000000007</v>
      </c>
      <c r="V385" s="92" t="str">
        <f t="shared" si="7"/>
        <v/>
      </c>
      <c r="W385" s="96" t="str">
        <f t="shared" si="8"/>
        <v/>
      </c>
      <c r="X385" s="93"/>
      <c r="Z385" s="5"/>
      <c r="AA385"/>
      <c r="AC385" s="375"/>
      <c r="AD385" s="54">
        <v>0.26111111111111102</v>
      </c>
      <c r="AL385" s="364">
        <v>-1.9</v>
      </c>
      <c r="AM385" s="5">
        <v>94</v>
      </c>
      <c r="AN385" s="5">
        <v>-2.8</v>
      </c>
      <c r="AO385" s="363">
        <v>-1.9</v>
      </c>
      <c r="AP385" s="5">
        <v>4.3</v>
      </c>
      <c r="AQ385" s="5">
        <v>4.3</v>
      </c>
      <c r="AR385" s="5">
        <v>1024.9000000000001</v>
      </c>
      <c r="AS385" s="5">
        <v>0</v>
      </c>
      <c r="AT385" s="5">
        <v>0</v>
      </c>
      <c r="AU385" s="5">
        <v>0</v>
      </c>
      <c r="AV385" s="5">
        <v>0</v>
      </c>
      <c r="AW385" s="5">
        <v>0</v>
      </c>
      <c r="AX385">
        <v>0.1</v>
      </c>
      <c r="AY385">
        <v>162.69999999999999</v>
      </c>
      <c r="AZ385">
        <v>-3.3</v>
      </c>
      <c r="BA385">
        <v>-2.7</v>
      </c>
      <c r="BB385" s="55">
        <v>0.26111111111111102</v>
      </c>
    </row>
    <row r="386" spans="2:54" x14ac:dyDescent="0.25">
      <c r="B386" s="5">
        <v>6.3</v>
      </c>
      <c r="C386" s="5">
        <v>88</v>
      </c>
      <c r="D386" s="5">
        <v>4.4000000000000004</v>
      </c>
      <c r="E386" s="5">
        <v>5.6</v>
      </c>
      <c r="F386" s="5">
        <v>5</v>
      </c>
      <c r="G386" s="5">
        <v>7.2</v>
      </c>
      <c r="H386" s="5">
        <v>1033.4000000000001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>
        <v>19.2</v>
      </c>
      <c r="O386">
        <v>1047.5</v>
      </c>
      <c r="P386" t="s">
        <v>252</v>
      </c>
      <c r="Q386"/>
      <c r="R386" s="54">
        <v>0.26180555555555601</v>
      </c>
      <c r="T386" s="93">
        <f t="shared" si="9"/>
        <v>0</v>
      </c>
      <c r="U386" s="96">
        <f t="shared" si="10"/>
        <v>-8.3000000000000007</v>
      </c>
      <c r="V386" s="92" t="str">
        <f t="shared" si="7"/>
        <v/>
      </c>
      <c r="W386" s="96" t="str">
        <f t="shared" si="8"/>
        <v/>
      </c>
      <c r="X386" s="93"/>
      <c r="Z386" s="5"/>
      <c r="AA386"/>
      <c r="AC386" s="375"/>
      <c r="AD386" s="54">
        <v>0.26180555555555601</v>
      </c>
      <c r="AL386" s="364">
        <v>-1.9</v>
      </c>
      <c r="AM386" s="5">
        <v>94</v>
      </c>
      <c r="AN386" s="5">
        <v>-2.8</v>
      </c>
      <c r="AO386" s="363">
        <v>-1.9</v>
      </c>
      <c r="AP386" s="5">
        <v>0</v>
      </c>
      <c r="AQ386" s="5">
        <v>2.9</v>
      </c>
      <c r="AR386" s="5">
        <v>1024.8</v>
      </c>
      <c r="AS386" s="5">
        <v>0</v>
      </c>
      <c r="AT386" s="5">
        <v>0</v>
      </c>
      <c r="AU386" s="5">
        <v>0</v>
      </c>
      <c r="AV386" s="5">
        <v>0</v>
      </c>
      <c r="AW386" s="5">
        <v>0</v>
      </c>
      <c r="AX386">
        <v>0.1</v>
      </c>
      <c r="AY386">
        <v>162.69999999999999</v>
      </c>
      <c r="AZ386">
        <v>-3.3</v>
      </c>
      <c r="BA386">
        <v>-2.7</v>
      </c>
      <c r="BB386" s="55">
        <v>0.26180555555555601</v>
      </c>
    </row>
    <row r="387" spans="2:54" x14ac:dyDescent="0.25">
      <c r="B387" s="5">
        <v>6.3</v>
      </c>
      <c r="C387" s="5">
        <v>88</v>
      </c>
      <c r="D387" s="5">
        <v>4.4000000000000004</v>
      </c>
      <c r="E387" s="5">
        <v>4.9000000000000004</v>
      </c>
      <c r="F387" s="5">
        <v>6.8</v>
      </c>
      <c r="G387" s="5">
        <v>9.4</v>
      </c>
      <c r="H387" s="5">
        <v>1033.5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>
        <v>19.2</v>
      </c>
      <c r="O387">
        <v>1047.5</v>
      </c>
      <c r="P387" t="s">
        <v>252</v>
      </c>
      <c r="Q387"/>
      <c r="R387" s="54">
        <v>0.26250000000000001</v>
      </c>
      <c r="T387" s="93">
        <f t="shared" si="9"/>
        <v>0</v>
      </c>
      <c r="U387" s="96">
        <f t="shared" si="10"/>
        <v>-8.3000000000000007</v>
      </c>
      <c r="V387" s="92" t="str">
        <f t="shared" si="7"/>
        <v/>
      </c>
      <c r="W387" s="96" t="str">
        <f t="shared" si="8"/>
        <v/>
      </c>
      <c r="X387" s="93"/>
      <c r="Z387" s="5"/>
      <c r="AA387"/>
      <c r="AC387" s="375"/>
      <c r="AD387" s="54">
        <v>0.26250000000000001</v>
      </c>
      <c r="AL387" s="364">
        <v>-1.9</v>
      </c>
      <c r="AM387" s="5">
        <v>94</v>
      </c>
      <c r="AN387" s="5">
        <v>-2.8</v>
      </c>
      <c r="AO387" s="363">
        <v>-1.9</v>
      </c>
      <c r="AP387" s="5">
        <v>3.2</v>
      </c>
      <c r="AQ387" s="5">
        <v>4</v>
      </c>
      <c r="AR387" s="5">
        <v>1024.7</v>
      </c>
      <c r="AS387" s="5">
        <v>0</v>
      </c>
      <c r="AT387" s="5">
        <v>0</v>
      </c>
      <c r="AU387" s="5">
        <v>0</v>
      </c>
      <c r="AV387" s="5">
        <v>0</v>
      </c>
      <c r="AW387" s="5">
        <v>0</v>
      </c>
      <c r="AX387">
        <v>0.1</v>
      </c>
      <c r="AY387">
        <v>162.69999999999999</v>
      </c>
      <c r="AZ387">
        <v>-3.3</v>
      </c>
      <c r="BA387">
        <v>-2.7</v>
      </c>
      <c r="BB387" s="55">
        <v>0.26250000000000001</v>
      </c>
    </row>
    <row r="388" spans="2:54" x14ac:dyDescent="0.25">
      <c r="B388" s="5">
        <v>6.3</v>
      </c>
      <c r="C388" s="5">
        <v>88</v>
      </c>
      <c r="D388" s="5">
        <v>4.4000000000000004</v>
      </c>
      <c r="E388" s="5">
        <v>6.3</v>
      </c>
      <c r="F388" s="5">
        <v>3.6</v>
      </c>
      <c r="G388" s="5">
        <v>5.4</v>
      </c>
      <c r="H388" s="5">
        <v>1033.5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>
        <v>19.2</v>
      </c>
      <c r="O388">
        <v>1047.5</v>
      </c>
      <c r="P388" t="s">
        <v>252</v>
      </c>
      <c r="Q388"/>
      <c r="R388" s="54">
        <v>0.26319444444444401</v>
      </c>
      <c r="T388" s="93">
        <f t="shared" si="9"/>
        <v>0</v>
      </c>
      <c r="U388" s="96">
        <f t="shared" si="10"/>
        <v>-8.3000000000000007</v>
      </c>
      <c r="V388" s="92" t="str">
        <f t="shared" si="7"/>
        <v/>
      </c>
      <c r="W388" s="96" t="str">
        <f t="shared" si="8"/>
        <v/>
      </c>
      <c r="X388" s="93"/>
      <c r="Z388" s="5"/>
      <c r="AA388"/>
      <c r="AC388" s="375"/>
      <c r="AD388" s="54">
        <v>0.26319444444444401</v>
      </c>
      <c r="AL388" s="364">
        <v>-1.9</v>
      </c>
      <c r="AM388" s="5">
        <v>94</v>
      </c>
      <c r="AN388" s="5">
        <v>-2.8</v>
      </c>
      <c r="AO388" s="363">
        <v>-1.9</v>
      </c>
      <c r="AP388" s="5">
        <v>2.9</v>
      </c>
      <c r="AQ388" s="5">
        <v>5.4</v>
      </c>
      <c r="AR388" s="5">
        <v>1024.7</v>
      </c>
      <c r="AS388" s="5">
        <v>0</v>
      </c>
      <c r="AT388" s="5">
        <v>0</v>
      </c>
      <c r="AU388" s="5">
        <v>0</v>
      </c>
      <c r="AV388" s="5">
        <v>0</v>
      </c>
      <c r="AW388" s="5">
        <v>0</v>
      </c>
      <c r="AX388">
        <v>0.1</v>
      </c>
      <c r="AY388">
        <v>162.69999999999999</v>
      </c>
      <c r="AZ388">
        <v>-3.2</v>
      </c>
      <c r="BA388">
        <v>-2.7</v>
      </c>
      <c r="BB388" s="55">
        <v>0.26319444444444401</v>
      </c>
    </row>
    <row r="389" spans="2:54" x14ac:dyDescent="0.25">
      <c r="B389" s="5">
        <v>6.3</v>
      </c>
      <c r="C389" s="5">
        <v>88</v>
      </c>
      <c r="D389" s="5">
        <v>4.4000000000000004</v>
      </c>
      <c r="E389" s="5">
        <v>4.5</v>
      </c>
      <c r="F389" s="5">
        <v>8.6</v>
      </c>
      <c r="G389" s="5">
        <v>11.2</v>
      </c>
      <c r="H389" s="5">
        <v>1033.4000000000001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>
        <v>19.2</v>
      </c>
      <c r="O389">
        <v>1047.5</v>
      </c>
      <c r="P389" t="s">
        <v>252</v>
      </c>
      <c r="Q389"/>
      <c r="R389" s="54">
        <v>0.26388888888888901</v>
      </c>
      <c r="T389" s="93">
        <f t="shared" si="9"/>
        <v>0</v>
      </c>
      <c r="U389" s="96">
        <f t="shared" si="10"/>
        <v>-8.3000000000000007</v>
      </c>
      <c r="V389" s="92" t="str">
        <f t="shared" si="7"/>
        <v/>
      </c>
      <c r="W389" s="96" t="str">
        <f t="shared" si="8"/>
        <v/>
      </c>
      <c r="X389" s="93"/>
      <c r="Z389" s="5"/>
      <c r="AA389"/>
      <c r="AC389" s="375"/>
      <c r="AD389" s="54">
        <v>0.26388888888888901</v>
      </c>
      <c r="AL389" s="364">
        <v>-1.9</v>
      </c>
      <c r="AM389" s="5">
        <v>94</v>
      </c>
      <c r="AN389" s="5">
        <v>-2.8</v>
      </c>
      <c r="AO389" s="363">
        <v>-1.9</v>
      </c>
      <c r="AP389" s="5">
        <v>0</v>
      </c>
      <c r="AQ389" s="5">
        <v>2.5</v>
      </c>
      <c r="AR389" s="5">
        <v>1024.7</v>
      </c>
      <c r="AS389" s="5">
        <v>0</v>
      </c>
      <c r="AT389" s="5">
        <v>0</v>
      </c>
      <c r="AU389" s="5">
        <v>0</v>
      </c>
      <c r="AV389" s="5">
        <v>0</v>
      </c>
      <c r="AW389" s="5">
        <v>0</v>
      </c>
      <c r="AX389">
        <v>0.1</v>
      </c>
      <c r="AY389">
        <v>162.69999999999999</v>
      </c>
      <c r="AZ389">
        <v>-3.2</v>
      </c>
      <c r="BA389">
        <v>-2.7</v>
      </c>
      <c r="BB389" s="55">
        <v>0.26388888888888901</v>
      </c>
    </row>
    <row r="390" spans="2:54" x14ac:dyDescent="0.25">
      <c r="B390" s="5">
        <v>6.3</v>
      </c>
      <c r="C390" s="5">
        <v>88</v>
      </c>
      <c r="D390" s="5">
        <v>4.4000000000000004</v>
      </c>
      <c r="E390" s="5">
        <v>6.3</v>
      </c>
      <c r="F390" s="5">
        <v>3.6</v>
      </c>
      <c r="G390" s="5">
        <v>3.6</v>
      </c>
      <c r="H390" s="5">
        <v>1033.5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>
        <v>19.2</v>
      </c>
      <c r="O390">
        <v>1047.5</v>
      </c>
      <c r="P390" t="s">
        <v>252</v>
      </c>
      <c r="Q390"/>
      <c r="R390" s="54">
        <v>0.264583333333333</v>
      </c>
      <c r="T390" s="93">
        <f t="shared" si="9"/>
        <v>0</v>
      </c>
      <c r="U390" s="96">
        <f t="shared" si="10"/>
        <v>-8.3000000000000007</v>
      </c>
      <c r="V390" s="92" t="str">
        <f t="shared" si="7"/>
        <v/>
      </c>
      <c r="W390" s="96" t="str">
        <f t="shared" si="8"/>
        <v/>
      </c>
      <c r="X390" s="93"/>
      <c r="Z390" s="5"/>
      <c r="AA390"/>
      <c r="AC390" s="375"/>
      <c r="AD390" s="54">
        <v>0.264583333333333</v>
      </c>
      <c r="AL390" s="364">
        <v>-1.9</v>
      </c>
      <c r="AM390" s="5">
        <v>94</v>
      </c>
      <c r="AN390" s="5">
        <v>-2.8</v>
      </c>
      <c r="AO390" s="363">
        <v>-1.9</v>
      </c>
      <c r="AP390" s="5">
        <v>0</v>
      </c>
      <c r="AQ390" s="5">
        <v>1.8</v>
      </c>
      <c r="AR390" s="5">
        <v>1024.7</v>
      </c>
      <c r="AS390" s="5">
        <v>0</v>
      </c>
      <c r="AT390" s="5">
        <v>0</v>
      </c>
      <c r="AU390" s="5">
        <v>0</v>
      </c>
      <c r="AV390" s="5">
        <v>0</v>
      </c>
      <c r="AW390" s="5">
        <v>0</v>
      </c>
      <c r="AX390">
        <v>0.1</v>
      </c>
      <c r="AY390">
        <v>162.69999999999999</v>
      </c>
      <c r="AZ390">
        <v>-3.2</v>
      </c>
      <c r="BA390">
        <v>-2.7</v>
      </c>
      <c r="BB390" s="55">
        <v>0.264583333333333</v>
      </c>
    </row>
    <row r="391" spans="2:54" x14ac:dyDescent="0.25">
      <c r="B391" s="5">
        <v>6.3</v>
      </c>
      <c r="C391" s="5">
        <v>88</v>
      </c>
      <c r="D391" s="5">
        <v>4.4000000000000004</v>
      </c>
      <c r="E391" s="5">
        <v>6.3</v>
      </c>
      <c r="F391" s="5">
        <v>2.9</v>
      </c>
      <c r="G391" s="5">
        <v>5.4</v>
      </c>
      <c r="H391" s="5">
        <v>1033.5999999999999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>
        <v>19.2</v>
      </c>
      <c r="O391">
        <v>1047.5</v>
      </c>
      <c r="P391" t="s">
        <v>252</v>
      </c>
      <c r="Q391"/>
      <c r="R391" s="54">
        <v>0.265277777777778</v>
      </c>
      <c r="T391" s="93">
        <f t="shared" si="9"/>
        <v>0</v>
      </c>
      <c r="U391" s="96">
        <f t="shared" si="10"/>
        <v>-8.3000000000000007</v>
      </c>
      <c r="V391" s="92" t="str">
        <f t="shared" si="7"/>
        <v/>
      </c>
      <c r="W391" s="96" t="str">
        <f t="shared" si="8"/>
        <v/>
      </c>
      <c r="X391" s="93"/>
      <c r="Z391" s="5"/>
      <c r="AA391"/>
      <c r="AC391" s="375"/>
      <c r="AD391" s="54">
        <v>0.265277777777778</v>
      </c>
      <c r="AL391" s="364">
        <v>-1.9</v>
      </c>
      <c r="AM391" s="5">
        <v>94</v>
      </c>
      <c r="AN391" s="5">
        <v>-2.8</v>
      </c>
      <c r="AO391" s="363">
        <v>-1.9</v>
      </c>
      <c r="AP391" s="5">
        <v>2.5</v>
      </c>
      <c r="AQ391" s="5">
        <v>2.5</v>
      </c>
      <c r="AR391" s="5">
        <v>1024.7</v>
      </c>
      <c r="AS391" s="5">
        <v>0</v>
      </c>
      <c r="AT391" s="5">
        <v>0</v>
      </c>
      <c r="AU391" s="5">
        <v>0</v>
      </c>
      <c r="AV391" s="5">
        <v>0</v>
      </c>
      <c r="AW391" s="5">
        <v>0</v>
      </c>
      <c r="AX391">
        <v>0.1</v>
      </c>
      <c r="AY391">
        <v>162.69999999999999</v>
      </c>
      <c r="AZ391">
        <v>-3.2</v>
      </c>
      <c r="BA391">
        <v>-2.7</v>
      </c>
      <c r="BB391" s="55">
        <v>0.265277777777778</v>
      </c>
    </row>
    <row r="392" spans="2:54" x14ac:dyDescent="0.25">
      <c r="B392" s="5">
        <v>6.3</v>
      </c>
      <c r="C392" s="5">
        <v>88</v>
      </c>
      <c r="D392" s="5">
        <v>4.4000000000000004</v>
      </c>
      <c r="E392" s="5">
        <v>6.3</v>
      </c>
      <c r="F392" s="5">
        <v>3.6</v>
      </c>
      <c r="G392" s="5">
        <v>5.4</v>
      </c>
      <c r="H392" s="5">
        <v>1033.5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>
        <v>19.2</v>
      </c>
      <c r="O392">
        <v>1047.5</v>
      </c>
      <c r="P392" t="s">
        <v>252</v>
      </c>
      <c r="Q392"/>
      <c r="R392" s="54">
        <v>0.265972222222222</v>
      </c>
      <c r="T392" s="93">
        <f t="shared" si="9"/>
        <v>0</v>
      </c>
      <c r="U392" s="96">
        <f t="shared" si="10"/>
        <v>-8.3000000000000007</v>
      </c>
      <c r="V392" s="92" t="str">
        <f t="shared" si="7"/>
        <v/>
      </c>
      <c r="W392" s="96" t="str">
        <f t="shared" si="8"/>
        <v/>
      </c>
      <c r="X392" s="93"/>
      <c r="Z392" s="5"/>
      <c r="AA392"/>
      <c r="AC392" s="375"/>
      <c r="AD392" s="54">
        <v>0.265972222222222</v>
      </c>
      <c r="AL392" s="364">
        <v>-1.9</v>
      </c>
      <c r="AM392" s="5">
        <v>94</v>
      </c>
      <c r="AN392" s="5">
        <v>-2.8</v>
      </c>
      <c r="AO392" s="363">
        <v>-1.9</v>
      </c>
      <c r="AP392" s="5">
        <v>2.5</v>
      </c>
      <c r="AQ392" s="5">
        <v>3.6</v>
      </c>
      <c r="AR392" s="5">
        <v>1024.8</v>
      </c>
      <c r="AS392" s="5">
        <v>0</v>
      </c>
      <c r="AT392" s="5">
        <v>0</v>
      </c>
      <c r="AU392" s="5">
        <v>0</v>
      </c>
      <c r="AV392" s="5">
        <v>0</v>
      </c>
      <c r="AW392" s="5">
        <v>0</v>
      </c>
      <c r="AX392">
        <v>0.1</v>
      </c>
      <c r="AY392">
        <v>162.69999999999999</v>
      </c>
      <c r="AZ392">
        <v>-3.2</v>
      </c>
      <c r="BA392">
        <v>-2.7</v>
      </c>
      <c r="BB392" s="55">
        <v>0.265972222222222</v>
      </c>
    </row>
    <row r="393" spans="2:54" x14ac:dyDescent="0.25">
      <c r="B393" s="5">
        <v>6.2</v>
      </c>
      <c r="C393" s="5">
        <v>88</v>
      </c>
      <c r="D393" s="5">
        <v>4.3</v>
      </c>
      <c r="E393" s="5">
        <v>6.2</v>
      </c>
      <c r="F393" s="5">
        <v>4</v>
      </c>
      <c r="G393" s="5">
        <v>5.4</v>
      </c>
      <c r="H393" s="5">
        <v>1033.4000000000001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>
        <v>19.2</v>
      </c>
      <c r="O393">
        <v>1047.5</v>
      </c>
      <c r="P393" t="s">
        <v>252</v>
      </c>
      <c r="Q393"/>
      <c r="R393" s="54">
        <v>0.266666666666667</v>
      </c>
      <c r="T393" s="93">
        <f t="shared" si="9"/>
        <v>0</v>
      </c>
      <c r="U393" s="96">
        <f t="shared" si="10"/>
        <v>-8.1999999999999993</v>
      </c>
      <c r="V393" s="92" t="str">
        <f t="shared" si="7"/>
        <v/>
      </c>
      <c r="W393" s="96" t="str">
        <f t="shared" si="8"/>
        <v/>
      </c>
      <c r="X393" s="93"/>
      <c r="Z393" s="5"/>
      <c r="AA393"/>
      <c r="AC393" s="375"/>
      <c r="AD393" s="54">
        <v>0.266666666666667</v>
      </c>
      <c r="AL393" s="364">
        <v>-1.8</v>
      </c>
      <c r="AM393" s="5">
        <v>94</v>
      </c>
      <c r="AN393" s="5">
        <v>-2.7</v>
      </c>
      <c r="AO393" s="363">
        <v>-1.8</v>
      </c>
      <c r="AP393" s="5">
        <v>2.2000000000000002</v>
      </c>
      <c r="AQ393" s="5">
        <v>2.5</v>
      </c>
      <c r="AR393" s="5">
        <v>1024.8</v>
      </c>
      <c r="AS393" s="5">
        <v>0</v>
      </c>
      <c r="AT393" s="5">
        <v>0</v>
      </c>
      <c r="AU393" s="5">
        <v>0</v>
      </c>
      <c r="AV393" s="5">
        <v>0</v>
      </c>
      <c r="AW393" s="5">
        <v>0</v>
      </c>
      <c r="AX393">
        <v>0.1</v>
      </c>
      <c r="AY393">
        <v>162.69999999999999</v>
      </c>
      <c r="AZ393">
        <v>-3.2</v>
      </c>
      <c r="BA393">
        <v>-2.7</v>
      </c>
      <c r="BB393" s="55">
        <v>0.266666666666667</v>
      </c>
    </row>
    <row r="394" spans="2:54" x14ac:dyDescent="0.25">
      <c r="B394" s="5">
        <v>6.2</v>
      </c>
      <c r="C394" s="5">
        <v>88</v>
      </c>
      <c r="D394" s="5">
        <v>4.3</v>
      </c>
      <c r="E394" s="5">
        <v>5.3</v>
      </c>
      <c r="F394" s="5">
        <v>5.4</v>
      </c>
      <c r="G394" s="5">
        <v>7.2</v>
      </c>
      <c r="H394" s="5">
        <v>1033.5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>
        <v>19.2</v>
      </c>
      <c r="O394">
        <v>1047.5</v>
      </c>
      <c r="P394" t="s">
        <v>252</v>
      </c>
      <c r="Q394"/>
      <c r="R394" s="54">
        <v>0.26736111111111099</v>
      </c>
      <c r="T394" s="93">
        <f t="shared" si="9"/>
        <v>0</v>
      </c>
      <c r="U394" s="96">
        <f t="shared" si="10"/>
        <v>-8.1999999999999993</v>
      </c>
      <c r="V394" s="92" t="str">
        <f t="shared" si="7"/>
        <v/>
      </c>
      <c r="W394" s="96" t="str">
        <f t="shared" si="8"/>
        <v/>
      </c>
      <c r="X394" s="93"/>
      <c r="Z394" s="5"/>
      <c r="AA394"/>
      <c r="AC394" s="375"/>
      <c r="AD394" s="54">
        <v>0.26736111111111099</v>
      </c>
      <c r="AL394" s="364">
        <v>-1.8</v>
      </c>
      <c r="AM394" s="5">
        <v>94</v>
      </c>
      <c r="AN394" s="5">
        <v>-2.7</v>
      </c>
      <c r="AO394" s="363">
        <v>-1.8</v>
      </c>
      <c r="AP394" s="5">
        <v>0</v>
      </c>
      <c r="AQ394" s="5">
        <v>2.5</v>
      </c>
      <c r="AR394" s="5">
        <v>1024.7</v>
      </c>
      <c r="AS394" s="5">
        <v>0</v>
      </c>
      <c r="AT394" s="5">
        <v>0</v>
      </c>
      <c r="AU394" s="5">
        <v>0</v>
      </c>
      <c r="AV394" s="5">
        <v>0</v>
      </c>
      <c r="AW394" s="5">
        <v>0</v>
      </c>
      <c r="AX394">
        <v>0.1</v>
      </c>
      <c r="AY394">
        <v>162.69999999999999</v>
      </c>
      <c r="AZ394">
        <v>-3.2</v>
      </c>
      <c r="BA394">
        <v>-2.7</v>
      </c>
      <c r="BB394" s="55">
        <v>0.26736111111111099</v>
      </c>
    </row>
    <row r="395" spans="2:54" x14ac:dyDescent="0.25">
      <c r="B395" s="5">
        <v>6.2</v>
      </c>
      <c r="C395" s="5">
        <v>88</v>
      </c>
      <c r="D395" s="5">
        <v>4.3</v>
      </c>
      <c r="E395" s="5">
        <v>6.2</v>
      </c>
      <c r="F395" s="5">
        <v>4</v>
      </c>
      <c r="G395" s="5">
        <v>7.2</v>
      </c>
      <c r="H395" s="5">
        <v>1033.5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>
        <v>19.2</v>
      </c>
      <c r="O395">
        <v>1047.5</v>
      </c>
      <c r="P395" t="s">
        <v>252</v>
      </c>
      <c r="Q395"/>
      <c r="R395" s="54">
        <v>0.26805555555555599</v>
      </c>
      <c r="T395" s="93">
        <f t="shared" si="9"/>
        <v>0</v>
      </c>
      <c r="U395" s="96">
        <f t="shared" si="10"/>
        <v>-8.1999999999999993</v>
      </c>
      <c r="V395" s="92" t="str">
        <f t="shared" ref="V395:V458" si="11">IF($K395&gt;0,1,"")</f>
        <v/>
      </c>
      <c r="W395" s="96" t="str">
        <f t="shared" si="8"/>
        <v/>
      </c>
      <c r="X395" s="93"/>
      <c r="Z395" s="5"/>
      <c r="AA395"/>
      <c r="AC395" s="375"/>
      <c r="AD395" s="54">
        <v>0.26805555555555599</v>
      </c>
      <c r="AL395" s="364">
        <v>-1.9</v>
      </c>
      <c r="AM395" s="5">
        <v>94</v>
      </c>
      <c r="AN395" s="5">
        <v>-2.8</v>
      </c>
      <c r="AO395" s="363">
        <v>-1.9</v>
      </c>
      <c r="AP395" s="5">
        <v>0</v>
      </c>
      <c r="AQ395" s="5">
        <v>2.5</v>
      </c>
      <c r="AR395" s="5">
        <v>1024.8</v>
      </c>
      <c r="AS395" s="5">
        <v>0</v>
      </c>
      <c r="AT395" s="5">
        <v>0</v>
      </c>
      <c r="AU395" s="5">
        <v>0</v>
      </c>
      <c r="AV395" s="5">
        <v>0</v>
      </c>
      <c r="AW395" s="5">
        <v>0</v>
      </c>
      <c r="AX395">
        <v>0.1</v>
      </c>
      <c r="AY395">
        <v>162.69999999999999</v>
      </c>
      <c r="AZ395">
        <v>-3.3</v>
      </c>
      <c r="BA395">
        <v>-2.7</v>
      </c>
      <c r="BB395" s="55">
        <v>0.26805555555555599</v>
      </c>
    </row>
    <row r="396" spans="2:54" x14ac:dyDescent="0.25">
      <c r="B396" s="5">
        <v>6.2</v>
      </c>
      <c r="C396" s="5">
        <v>88</v>
      </c>
      <c r="D396" s="5">
        <v>4.3</v>
      </c>
      <c r="E396" s="5">
        <v>6.2</v>
      </c>
      <c r="F396" s="5">
        <v>4.7</v>
      </c>
      <c r="G396" s="5">
        <v>5.4</v>
      </c>
      <c r="H396" s="5">
        <v>1033.5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>
        <v>19.2</v>
      </c>
      <c r="O396">
        <v>1047.5</v>
      </c>
      <c r="P396" t="s">
        <v>252</v>
      </c>
      <c r="Q396"/>
      <c r="R396" s="54">
        <v>0.26874999999999999</v>
      </c>
      <c r="T396" s="93">
        <f t="shared" si="9"/>
        <v>0</v>
      </c>
      <c r="U396" s="96">
        <f t="shared" si="10"/>
        <v>-8.1999999999999993</v>
      </c>
      <c r="V396" s="92" t="str">
        <f t="shared" si="11"/>
        <v/>
      </c>
      <c r="W396" s="96" t="str">
        <f t="shared" si="8"/>
        <v/>
      </c>
      <c r="X396" s="93"/>
      <c r="Z396" s="5"/>
      <c r="AA396"/>
      <c r="AC396" s="375"/>
      <c r="AD396" s="54">
        <v>0.26874999999999999</v>
      </c>
      <c r="AL396" s="364">
        <v>-1.9</v>
      </c>
      <c r="AM396" s="5">
        <v>94</v>
      </c>
      <c r="AN396" s="5">
        <v>-2.8</v>
      </c>
      <c r="AO396" s="363">
        <v>-1.9</v>
      </c>
      <c r="AP396" s="5">
        <v>0</v>
      </c>
      <c r="AQ396" s="5">
        <v>2.2000000000000002</v>
      </c>
      <c r="AR396" s="5">
        <v>1024.8</v>
      </c>
      <c r="AS396" s="5">
        <v>0</v>
      </c>
      <c r="AT396" s="5">
        <v>0</v>
      </c>
      <c r="AU396" s="5">
        <v>0</v>
      </c>
      <c r="AV396" s="5">
        <v>0</v>
      </c>
      <c r="AW396" s="5">
        <v>0</v>
      </c>
      <c r="AX396">
        <v>0.1</v>
      </c>
      <c r="AY396">
        <v>162.69999999999999</v>
      </c>
      <c r="AZ396">
        <v>-3.2</v>
      </c>
      <c r="BA396">
        <v>-2.7</v>
      </c>
      <c r="BB396" s="55">
        <v>0.26874999999999999</v>
      </c>
    </row>
    <row r="397" spans="2:54" x14ac:dyDescent="0.25">
      <c r="B397" s="5">
        <v>6.2</v>
      </c>
      <c r="C397" s="5">
        <v>88</v>
      </c>
      <c r="D397" s="5">
        <v>4.3</v>
      </c>
      <c r="E397" s="5">
        <v>6.2</v>
      </c>
      <c r="F397" s="5">
        <v>3.6</v>
      </c>
      <c r="G397" s="5">
        <v>5.4</v>
      </c>
      <c r="H397" s="5">
        <v>1033.5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>
        <v>19.2</v>
      </c>
      <c r="O397">
        <v>1047.5</v>
      </c>
      <c r="P397" t="s">
        <v>252</v>
      </c>
      <c r="Q397"/>
      <c r="R397" s="54">
        <v>0.26944444444444399</v>
      </c>
      <c r="T397" s="93">
        <f t="shared" si="9"/>
        <v>0</v>
      </c>
      <c r="U397" s="96">
        <f t="shared" si="10"/>
        <v>-8.1999999999999993</v>
      </c>
      <c r="V397" s="92" t="str">
        <f t="shared" si="11"/>
        <v/>
      </c>
      <c r="W397" s="96" t="str">
        <f t="shared" si="8"/>
        <v/>
      </c>
      <c r="X397" s="93"/>
      <c r="Z397" s="5"/>
      <c r="AA397"/>
      <c r="AC397" s="375"/>
      <c r="AD397" s="54">
        <v>0.26944444444444399</v>
      </c>
      <c r="AL397" s="364">
        <v>-2</v>
      </c>
      <c r="AM397" s="5">
        <v>94</v>
      </c>
      <c r="AN397" s="5">
        <v>-2.9</v>
      </c>
      <c r="AO397" s="363">
        <v>-2</v>
      </c>
      <c r="AP397" s="5">
        <v>0</v>
      </c>
      <c r="AQ397" s="5">
        <v>2.2000000000000002</v>
      </c>
      <c r="AR397" s="5">
        <v>1024.8</v>
      </c>
      <c r="AS397" s="5">
        <v>0</v>
      </c>
      <c r="AT397" s="5">
        <v>0</v>
      </c>
      <c r="AU397" s="5">
        <v>0</v>
      </c>
      <c r="AV397" s="5">
        <v>0</v>
      </c>
      <c r="AW397" s="5">
        <v>0</v>
      </c>
      <c r="AX397">
        <v>0.1</v>
      </c>
      <c r="AY397">
        <v>162.69999999999999</v>
      </c>
      <c r="AZ397">
        <v>-3.3</v>
      </c>
      <c r="BA397">
        <v>-2.7</v>
      </c>
      <c r="BB397" s="55">
        <v>0.26944444444444399</v>
      </c>
    </row>
    <row r="398" spans="2:54" x14ac:dyDescent="0.25">
      <c r="B398" s="5">
        <v>6.2</v>
      </c>
      <c r="C398" s="5">
        <v>88</v>
      </c>
      <c r="D398" s="5">
        <v>4.3</v>
      </c>
      <c r="E398" s="5">
        <v>4.8</v>
      </c>
      <c r="F398" s="5">
        <v>6.8</v>
      </c>
      <c r="G398" s="5">
        <v>9.4</v>
      </c>
      <c r="H398" s="5">
        <v>1033.5999999999999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>
        <v>19.2</v>
      </c>
      <c r="O398">
        <v>1047.5</v>
      </c>
      <c r="P398" t="s">
        <v>252</v>
      </c>
      <c r="Q398"/>
      <c r="R398" s="54">
        <v>0.27013888888888898</v>
      </c>
      <c r="T398" s="93">
        <f t="shared" si="9"/>
        <v>0</v>
      </c>
      <c r="U398" s="96">
        <f t="shared" si="10"/>
        <v>-8.1999999999999993</v>
      </c>
      <c r="V398" s="92" t="str">
        <f t="shared" si="11"/>
        <v/>
      </c>
      <c r="W398" s="96" t="str">
        <f t="shared" si="8"/>
        <v/>
      </c>
      <c r="X398" s="93"/>
      <c r="Z398" s="5"/>
      <c r="AA398"/>
      <c r="AC398" s="375"/>
      <c r="AD398" s="54">
        <v>0.27013888888888898</v>
      </c>
      <c r="AL398" s="364">
        <v>-2</v>
      </c>
      <c r="AM398" s="5">
        <v>94</v>
      </c>
      <c r="AN398" s="5">
        <v>-2.9</v>
      </c>
      <c r="AO398" s="363">
        <v>-2</v>
      </c>
      <c r="AP398" s="5">
        <v>2.5</v>
      </c>
      <c r="AQ398" s="5">
        <v>2.9</v>
      </c>
      <c r="AR398" s="5">
        <v>1024.9000000000001</v>
      </c>
      <c r="AS398" s="5">
        <v>0</v>
      </c>
      <c r="AT398" s="5">
        <v>0</v>
      </c>
      <c r="AU398" s="5">
        <v>0</v>
      </c>
      <c r="AV398" s="5">
        <v>0</v>
      </c>
      <c r="AW398" s="5">
        <v>0</v>
      </c>
      <c r="AX398">
        <v>0.1</v>
      </c>
      <c r="AY398">
        <v>162.69999999999999</v>
      </c>
      <c r="AZ398">
        <v>-3.3</v>
      </c>
      <c r="BA398">
        <v>-2.7</v>
      </c>
      <c r="BB398" s="55">
        <v>0.27013888888888898</v>
      </c>
    </row>
    <row r="399" spans="2:54" x14ac:dyDescent="0.25">
      <c r="B399" s="5">
        <v>6.2</v>
      </c>
      <c r="C399" s="5">
        <v>88</v>
      </c>
      <c r="D399" s="5">
        <v>4.3</v>
      </c>
      <c r="E399" s="5">
        <v>4.4000000000000004</v>
      </c>
      <c r="F399" s="5">
        <v>8.6</v>
      </c>
      <c r="G399" s="5">
        <v>11.2</v>
      </c>
      <c r="H399" s="5">
        <v>1033.3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>
        <v>19.2</v>
      </c>
      <c r="O399">
        <v>1047.5</v>
      </c>
      <c r="P399" t="s">
        <v>252</v>
      </c>
      <c r="Q399"/>
      <c r="R399" s="54">
        <v>0.27083333333333298</v>
      </c>
      <c r="T399" s="93">
        <f t="shared" si="9"/>
        <v>0</v>
      </c>
      <c r="U399" s="96">
        <f t="shared" si="10"/>
        <v>-8.1999999999999993</v>
      </c>
      <c r="V399" s="92" t="str">
        <f t="shared" si="11"/>
        <v/>
      </c>
      <c r="W399" s="96" t="str">
        <f t="shared" si="8"/>
        <v/>
      </c>
      <c r="X399" s="93"/>
      <c r="Z399" s="5"/>
      <c r="AA399"/>
      <c r="AC399" s="375"/>
      <c r="AD399" s="54">
        <v>0.27083333333333298</v>
      </c>
      <c r="AL399" s="364">
        <v>-2</v>
      </c>
      <c r="AM399" s="5">
        <v>94</v>
      </c>
      <c r="AN399" s="5">
        <v>-2.9</v>
      </c>
      <c r="AO399" s="363">
        <v>-2</v>
      </c>
      <c r="AP399" s="5">
        <v>2.5</v>
      </c>
      <c r="AQ399" s="5">
        <v>3.2</v>
      </c>
      <c r="AR399" s="5">
        <v>1024.9000000000001</v>
      </c>
      <c r="AS399" s="5">
        <v>0</v>
      </c>
      <c r="AT399" s="5">
        <v>0</v>
      </c>
      <c r="AU399" s="5">
        <v>0</v>
      </c>
      <c r="AV399" s="5">
        <v>0</v>
      </c>
      <c r="AW399" s="5">
        <v>0</v>
      </c>
      <c r="AX399">
        <v>0.1</v>
      </c>
      <c r="AY399">
        <v>162.69999999999999</v>
      </c>
      <c r="AZ399">
        <v>-3.3</v>
      </c>
      <c r="BA399">
        <v>-2.7</v>
      </c>
      <c r="BB399" s="55">
        <v>0.27083333333333298</v>
      </c>
    </row>
    <row r="400" spans="2:54" x14ac:dyDescent="0.25">
      <c r="B400" s="5">
        <v>6.1</v>
      </c>
      <c r="C400" s="5">
        <v>88</v>
      </c>
      <c r="D400" s="5">
        <v>4.2</v>
      </c>
      <c r="E400" s="5">
        <v>6.1</v>
      </c>
      <c r="F400" s="5">
        <v>2.9</v>
      </c>
      <c r="G400" s="5">
        <v>3.6</v>
      </c>
      <c r="H400" s="5">
        <v>1033.4000000000001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>
        <v>19.2</v>
      </c>
      <c r="O400">
        <v>1047.5</v>
      </c>
      <c r="P400" t="s">
        <v>252</v>
      </c>
      <c r="Q400"/>
      <c r="R400" s="54">
        <v>0.27152777777777798</v>
      </c>
      <c r="T400" s="93">
        <f t="shared" si="9"/>
        <v>0</v>
      </c>
      <c r="U400" s="96">
        <f t="shared" si="10"/>
        <v>-8.1</v>
      </c>
      <c r="V400" s="92" t="str">
        <f t="shared" si="11"/>
        <v/>
      </c>
      <c r="W400" s="96" t="str">
        <f t="shared" si="8"/>
        <v/>
      </c>
      <c r="X400" s="93"/>
      <c r="Z400" s="5"/>
      <c r="AA400"/>
      <c r="AC400" s="375"/>
      <c r="AD400" s="54">
        <v>0.27152777777777798</v>
      </c>
      <c r="AL400" s="364">
        <v>-1.9</v>
      </c>
      <c r="AM400" s="5">
        <v>94</v>
      </c>
      <c r="AN400" s="5">
        <v>-2.8</v>
      </c>
      <c r="AO400" s="363">
        <v>-1.9</v>
      </c>
      <c r="AP400" s="5">
        <v>4</v>
      </c>
      <c r="AQ400" s="5">
        <v>4.3</v>
      </c>
      <c r="AR400" s="5">
        <v>1024.9000000000001</v>
      </c>
      <c r="AS400" s="5">
        <v>0</v>
      </c>
      <c r="AT400" s="5">
        <v>0</v>
      </c>
      <c r="AU400" s="5">
        <v>0</v>
      </c>
      <c r="AV400" s="5">
        <v>0</v>
      </c>
      <c r="AW400" s="5">
        <v>0</v>
      </c>
      <c r="AX400">
        <v>0.1</v>
      </c>
      <c r="AY400">
        <v>162.69999999999999</v>
      </c>
      <c r="AZ400">
        <v>-3.3</v>
      </c>
      <c r="BA400">
        <v>-2.7</v>
      </c>
      <c r="BB400" s="55">
        <v>0.27152777777777798</v>
      </c>
    </row>
    <row r="401" spans="2:54" x14ac:dyDescent="0.25">
      <c r="B401" s="5">
        <v>6.1</v>
      </c>
      <c r="C401" s="5">
        <v>88</v>
      </c>
      <c r="D401" s="5">
        <v>4.2</v>
      </c>
      <c r="E401" s="5">
        <v>4.7</v>
      </c>
      <c r="F401" s="5">
        <v>6.8</v>
      </c>
      <c r="G401" s="5">
        <v>7.2</v>
      </c>
      <c r="H401" s="5">
        <v>1033.2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>
        <v>19.2</v>
      </c>
      <c r="O401">
        <v>1047.5</v>
      </c>
      <c r="P401" t="s">
        <v>252</v>
      </c>
      <c r="Q401"/>
      <c r="R401" s="54">
        <v>0.27222222222222198</v>
      </c>
      <c r="T401" s="93">
        <f t="shared" si="9"/>
        <v>0</v>
      </c>
      <c r="U401" s="96">
        <f t="shared" si="10"/>
        <v>-8.1</v>
      </c>
      <c r="V401" s="92" t="str">
        <f t="shared" si="11"/>
        <v/>
      </c>
      <c r="W401" s="96" t="str">
        <f t="shared" si="8"/>
        <v/>
      </c>
      <c r="X401" s="93"/>
      <c r="Z401" s="5"/>
      <c r="AA401"/>
      <c r="AC401" s="375"/>
      <c r="AD401" s="54">
        <v>0.27222222222222198</v>
      </c>
      <c r="AL401" s="364">
        <v>-1.9</v>
      </c>
      <c r="AM401" s="5">
        <v>94</v>
      </c>
      <c r="AN401" s="5">
        <v>-2.8</v>
      </c>
      <c r="AO401" s="363">
        <v>-1.9</v>
      </c>
      <c r="AP401" s="5">
        <v>0</v>
      </c>
      <c r="AQ401" s="5">
        <v>2.5</v>
      </c>
      <c r="AR401" s="5">
        <v>1024.9000000000001</v>
      </c>
      <c r="AS401" s="5">
        <v>0</v>
      </c>
      <c r="AT401" s="5">
        <v>0</v>
      </c>
      <c r="AU401" s="5">
        <v>0</v>
      </c>
      <c r="AV401" s="5">
        <v>0</v>
      </c>
      <c r="AW401" s="5">
        <v>0</v>
      </c>
      <c r="AX401">
        <v>0.1</v>
      </c>
      <c r="AY401">
        <v>162.69999999999999</v>
      </c>
      <c r="AZ401">
        <v>-3.3</v>
      </c>
      <c r="BA401">
        <v>-2.7</v>
      </c>
      <c r="BB401" s="55">
        <v>0.27222222222222198</v>
      </c>
    </row>
    <row r="402" spans="2:54" x14ac:dyDescent="0.25">
      <c r="B402" s="5">
        <v>6.1</v>
      </c>
      <c r="C402" s="5">
        <v>88</v>
      </c>
      <c r="D402" s="5">
        <v>4.2</v>
      </c>
      <c r="E402" s="5">
        <v>5.2</v>
      </c>
      <c r="F402" s="5">
        <v>5.4</v>
      </c>
      <c r="G402" s="5">
        <v>7.2</v>
      </c>
      <c r="H402" s="5">
        <v>1033.4000000000001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>
        <v>19.2</v>
      </c>
      <c r="O402">
        <v>1047.5</v>
      </c>
      <c r="P402" t="s">
        <v>252</v>
      </c>
      <c r="Q402"/>
      <c r="R402" s="54">
        <v>0.27291666666666697</v>
      </c>
      <c r="T402" s="93">
        <f t="shared" si="9"/>
        <v>0</v>
      </c>
      <c r="U402" s="96">
        <f t="shared" si="10"/>
        <v>-8.1</v>
      </c>
      <c r="V402" s="92" t="str">
        <f t="shared" si="11"/>
        <v/>
      </c>
      <c r="W402" s="96" t="str">
        <f t="shared" si="8"/>
        <v/>
      </c>
      <c r="X402" s="93"/>
      <c r="Z402" s="5"/>
      <c r="AA402"/>
      <c r="AC402" s="375"/>
      <c r="AD402" s="54">
        <v>0.27291666666666697</v>
      </c>
      <c r="AL402" s="364">
        <v>-1.9</v>
      </c>
      <c r="AM402" s="5">
        <v>94</v>
      </c>
      <c r="AN402" s="5">
        <v>-2.8</v>
      </c>
      <c r="AO402" s="363">
        <v>-1.9</v>
      </c>
      <c r="AP402" s="5">
        <v>2.2000000000000002</v>
      </c>
      <c r="AQ402" s="5">
        <v>2.2000000000000002</v>
      </c>
      <c r="AR402" s="5">
        <v>1025.0999999999999</v>
      </c>
      <c r="AS402" s="5">
        <v>0</v>
      </c>
      <c r="AT402" s="5">
        <v>0</v>
      </c>
      <c r="AU402" s="5">
        <v>0</v>
      </c>
      <c r="AV402" s="5">
        <v>0</v>
      </c>
      <c r="AW402" s="5">
        <v>0</v>
      </c>
      <c r="AX402">
        <v>0.1</v>
      </c>
      <c r="AY402">
        <v>162.69999999999999</v>
      </c>
      <c r="AZ402">
        <v>-3.3</v>
      </c>
      <c r="BA402">
        <v>-2.7</v>
      </c>
      <c r="BB402" s="55">
        <v>0.27291666666666697</v>
      </c>
    </row>
    <row r="403" spans="2:54" x14ac:dyDescent="0.25">
      <c r="B403" s="5">
        <v>6.1</v>
      </c>
      <c r="C403" s="5">
        <v>88</v>
      </c>
      <c r="D403" s="5">
        <v>4.2</v>
      </c>
      <c r="E403" s="5">
        <v>6.1</v>
      </c>
      <c r="F403" s="5">
        <v>4</v>
      </c>
      <c r="G403" s="5">
        <v>5.4</v>
      </c>
      <c r="H403" s="5">
        <v>1033.3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>
        <v>19.2</v>
      </c>
      <c r="O403">
        <v>1047.5</v>
      </c>
      <c r="P403" t="s">
        <v>252</v>
      </c>
      <c r="Q403"/>
      <c r="R403" s="54">
        <v>0.27361111111111103</v>
      </c>
      <c r="T403" s="93">
        <f t="shared" si="9"/>
        <v>0</v>
      </c>
      <c r="U403" s="96">
        <f t="shared" si="10"/>
        <v>-8.1</v>
      </c>
      <c r="V403" s="92" t="str">
        <f t="shared" si="11"/>
        <v/>
      </c>
      <c r="W403" s="96" t="str">
        <f t="shared" si="8"/>
        <v/>
      </c>
      <c r="X403" s="93"/>
      <c r="Z403" s="5"/>
      <c r="AA403"/>
      <c r="AC403" s="375"/>
      <c r="AD403" s="54">
        <v>0.27361111111111103</v>
      </c>
      <c r="AL403" s="364">
        <v>-1.9</v>
      </c>
      <c r="AM403" s="5">
        <v>94</v>
      </c>
      <c r="AN403" s="5">
        <v>-2.8</v>
      </c>
      <c r="AO403" s="363">
        <v>-1.9</v>
      </c>
      <c r="AP403" s="5">
        <v>0</v>
      </c>
      <c r="AQ403" s="5">
        <v>2.2000000000000002</v>
      </c>
      <c r="AR403" s="5">
        <v>1025</v>
      </c>
      <c r="AS403" s="5">
        <v>0</v>
      </c>
      <c r="AT403" s="5">
        <v>0</v>
      </c>
      <c r="AU403" s="5">
        <v>0</v>
      </c>
      <c r="AV403" s="5">
        <v>0</v>
      </c>
      <c r="AW403" s="5">
        <v>0</v>
      </c>
      <c r="AX403">
        <v>0.1</v>
      </c>
      <c r="AY403">
        <v>162.69999999999999</v>
      </c>
      <c r="AZ403">
        <v>-3.3</v>
      </c>
      <c r="BA403">
        <v>-2.7</v>
      </c>
      <c r="BB403" s="55">
        <v>0.27361111111111103</v>
      </c>
    </row>
    <row r="404" spans="2:54" x14ac:dyDescent="0.25">
      <c r="B404" s="5">
        <v>6.1</v>
      </c>
      <c r="C404" s="5">
        <v>88</v>
      </c>
      <c r="D404" s="5">
        <v>4.2</v>
      </c>
      <c r="E404" s="5">
        <v>5</v>
      </c>
      <c r="F404" s="5">
        <v>6.1</v>
      </c>
      <c r="G404" s="5">
        <v>7.2</v>
      </c>
      <c r="H404" s="5">
        <v>1033.5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>
        <v>19.2</v>
      </c>
      <c r="O404">
        <v>1047.5</v>
      </c>
      <c r="P404" t="s">
        <v>252</v>
      </c>
      <c r="Q404"/>
      <c r="R404" s="54">
        <v>0.27430555555555602</v>
      </c>
      <c r="T404" s="93">
        <f t="shared" si="9"/>
        <v>0</v>
      </c>
      <c r="U404" s="96">
        <f t="shared" si="10"/>
        <v>-8.1</v>
      </c>
      <c r="V404" s="92" t="str">
        <f t="shared" si="11"/>
        <v/>
      </c>
      <c r="W404" s="96" t="str">
        <f t="shared" si="8"/>
        <v/>
      </c>
      <c r="X404" s="93"/>
      <c r="Z404" s="5"/>
      <c r="AA404"/>
      <c r="AC404" s="375"/>
      <c r="AD404" s="54">
        <v>0.27430555555555602</v>
      </c>
      <c r="AL404" s="364">
        <v>-1.9</v>
      </c>
      <c r="AM404" s="5">
        <v>94</v>
      </c>
      <c r="AN404" s="5">
        <v>-2.8</v>
      </c>
      <c r="AO404" s="363">
        <v>-1.9</v>
      </c>
      <c r="AP404" s="5">
        <v>2.2000000000000002</v>
      </c>
      <c r="AQ404" s="5">
        <v>3.6</v>
      </c>
      <c r="AR404" s="5">
        <v>1025.0999999999999</v>
      </c>
      <c r="AS404" s="5">
        <v>0</v>
      </c>
      <c r="AT404" s="5">
        <v>0</v>
      </c>
      <c r="AU404" s="5">
        <v>0</v>
      </c>
      <c r="AV404" s="5">
        <v>0</v>
      </c>
      <c r="AW404" s="5">
        <v>0</v>
      </c>
      <c r="AX404">
        <v>0.1</v>
      </c>
      <c r="AY404">
        <v>162.69999999999999</v>
      </c>
      <c r="AZ404">
        <v>-3.3</v>
      </c>
      <c r="BA404">
        <v>-2.7</v>
      </c>
      <c r="BB404" s="55">
        <v>0.27430555555555602</v>
      </c>
    </row>
    <row r="405" spans="2:54" x14ac:dyDescent="0.25">
      <c r="B405" s="5">
        <v>6.1</v>
      </c>
      <c r="C405" s="5">
        <v>88</v>
      </c>
      <c r="D405" s="5">
        <v>4.2</v>
      </c>
      <c r="E405" s="5">
        <v>4.8</v>
      </c>
      <c r="F405" s="5">
        <v>6.5</v>
      </c>
      <c r="G405" s="5">
        <v>9.4</v>
      </c>
      <c r="H405" s="5">
        <v>1033.4000000000001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>
        <v>19.2</v>
      </c>
      <c r="O405">
        <v>1047.5</v>
      </c>
      <c r="P405" t="s">
        <v>252</v>
      </c>
      <c r="Q405"/>
      <c r="R405" s="54">
        <v>0.27500000000000002</v>
      </c>
      <c r="T405" s="93">
        <f t="shared" si="9"/>
        <v>0</v>
      </c>
      <c r="U405" s="96">
        <f t="shared" si="10"/>
        <v>-8.1</v>
      </c>
      <c r="V405" s="92" t="str">
        <f t="shared" si="11"/>
        <v/>
      </c>
      <c r="W405" s="96" t="str">
        <f t="shared" si="8"/>
        <v/>
      </c>
      <c r="X405" s="93"/>
      <c r="Z405" s="5"/>
      <c r="AA405"/>
      <c r="AC405" s="375"/>
      <c r="AD405" s="54">
        <v>0.27500000000000002</v>
      </c>
      <c r="AL405" s="364">
        <v>-1.9</v>
      </c>
      <c r="AM405" s="5">
        <v>94</v>
      </c>
      <c r="AN405" s="5">
        <v>-2.8</v>
      </c>
      <c r="AO405" s="363">
        <v>-1.9</v>
      </c>
      <c r="AP405" s="5">
        <v>1.8</v>
      </c>
      <c r="AQ405" s="5">
        <v>4.3</v>
      </c>
      <c r="AR405" s="5">
        <v>1025.2</v>
      </c>
      <c r="AS405" s="5">
        <v>0</v>
      </c>
      <c r="AT405" s="5">
        <v>0</v>
      </c>
      <c r="AU405" s="5">
        <v>0</v>
      </c>
      <c r="AV405" s="5">
        <v>0</v>
      </c>
      <c r="AW405" s="5">
        <v>0</v>
      </c>
      <c r="AX405">
        <v>0.1</v>
      </c>
      <c r="AY405">
        <v>162.69999999999999</v>
      </c>
      <c r="AZ405">
        <v>-3.3</v>
      </c>
      <c r="BA405">
        <v>-2.8</v>
      </c>
      <c r="BB405" s="55">
        <v>0.27500000000000002</v>
      </c>
    </row>
    <row r="406" spans="2:54" x14ac:dyDescent="0.25">
      <c r="B406" s="5">
        <v>6.1</v>
      </c>
      <c r="C406" s="5">
        <v>88</v>
      </c>
      <c r="D406" s="5">
        <v>4.2</v>
      </c>
      <c r="E406" s="5">
        <v>5</v>
      </c>
      <c r="F406" s="5">
        <v>6.1</v>
      </c>
      <c r="G406" s="5">
        <v>9.4</v>
      </c>
      <c r="H406" s="5">
        <v>1033.5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>
        <v>19.2</v>
      </c>
      <c r="O406">
        <v>1047.5</v>
      </c>
      <c r="P406" t="s">
        <v>252</v>
      </c>
      <c r="Q406"/>
      <c r="R406" s="54">
        <v>0.27569444444444402</v>
      </c>
      <c r="T406" s="93">
        <f t="shared" si="9"/>
        <v>0</v>
      </c>
      <c r="U406" s="96">
        <f t="shared" si="10"/>
        <v>-8.1</v>
      </c>
      <c r="V406" s="92" t="str">
        <f t="shared" si="11"/>
        <v/>
      </c>
      <c r="W406" s="96" t="str">
        <f t="shared" si="8"/>
        <v/>
      </c>
      <c r="X406" s="93"/>
      <c r="Z406" s="5"/>
      <c r="AA406"/>
      <c r="AC406" s="375"/>
      <c r="AD406" s="54">
        <v>0.27569444444444402</v>
      </c>
      <c r="AL406" s="364">
        <v>-2</v>
      </c>
      <c r="AM406" s="5">
        <v>94</v>
      </c>
      <c r="AN406" s="5">
        <v>-2.9</v>
      </c>
      <c r="AO406" s="363">
        <v>-2</v>
      </c>
      <c r="AP406" s="5">
        <v>3.2</v>
      </c>
      <c r="AQ406" s="5">
        <v>4.3</v>
      </c>
      <c r="AR406" s="5">
        <v>1025.3</v>
      </c>
      <c r="AS406" s="5">
        <v>0</v>
      </c>
      <c r="AT406" s="5">
        <v>0</v>
      </c>
      <c r="AU406" s="5">
        <v>0</v>
      </c>
      <c r="AV406" s="5">
        <v>0</v>
      </c>
      <c r="AW406" s="5">
        <v>0</v>
      </c>
      <c r="AX406">
        <v>0.1</v>
      </c>
      <c r="AY406">
        <v>162.69999999999999</v>
      </c>
      <c r="AZ406">
        <v>-3.4</v>
      </c>
      <c r="BA406">
        <v>-2.8</v>
      </c>
      <c r="BB406" s="55">
        <v>0.27569444444444402</v>
      </c>
    </row>
    <row r="407" spans="2:54" x14ac:dyDescent="0.25">
      <c r="B407" s="5">
        <v>6.1</v>
      </c>
      <c r="C407" s="5">
        <v>88</v>
      </c>
      <c r="D407" s="5">
        <v>4.2</v>
      </c>
      <c r="E407" s="5">
        <v>4.8</v>
      </c>
      <c r="F407" s="5">
        <v>6.5</v>
      </c>
      <c r="G407" s="5">
        <v>13</v>
      </c>
      <c r="H407" s="5">
        <v>1033.3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>
        <v>19.2</v>
      </c>
      <c r="O407">
        <v>1047.5</v>
      </c>
      <c r="P407" t="s">
        <v>252</v>
      </c>
      <c r="Q407"/>
      <c r="R407" s="54">
        <v>0.27638888888888902</v>
      </c>
      <c r="T407" s="93">
        <f t="shared" si="9"/>
        <v>0</v>
      </c>
      <c r="U407" s="96">
        <f t="shared" si="10"/>
        <v>-8.1</v>
      </c>
      <c r="V407" s="92" t="str">
        <f t="shared" si="11"/>
        <v/>
      </c>
      <c r="W407" s="96" t="str">
        <f t="shared" si="8"/>
        <v/>
      </c>
      <c r="X407" s="93"/>
      <c r="Z407" s="5"/>
      <c r="AA407"/>
      <c r="AC407" s="375"/>
      <c r="AD407" s="54">
        <v>0.27638888888888902</v>
      </c>
      <c r="AL407" s="364">
        <v>-2</v>
      </c>
      <c r="AM407" s="5">
        <v>94</v>
      </c>
      <c r="AN407" s="5">
        <v>-2.9</v>
      </c>
      <c r="AO407" s="363">
        <v>-2</v>
      </c>
      <c r="AP407" s="5">
        <v>1.8</v>
      </c>
      <c r="AQ407" s="5">
        <v>4</v>
      </c>
      <c r="AR407" s="5">
        <v>1025.4000000000001</v>
      </c>
      <c r="AS407" s="5">
        <v>0</v>
      </c>
      <c r="AT407" s="5">
        <v>0</v>
      </c>
      <c r="AU407" s="5">
        <v>0</v>
      </c>
      <c r="AV407" s="5">
        <v>0</v>
      </c>
      <c r="AW407" s="5">
        <v>0</v>
      </c>
      <c r="AX407">
        <v>0.1</v>
      </c>
      <c r="AY407">
        <v>162.69999999999999</v>
      </c>
      <c r="AZ407">
        <v>-3.4</v>
      </c>
      <c r="BA407">
        <v>-2.8</v>
      </c>
      <c r="BB407" s="55">
        <v>0.27638888888888902</v>
      </c>
    </row>
    <row r="408" spans="2:54" x14ac:dyDescent="0.25">
      <c r="B408" s="5">
        <v>6.1</v>
      </c>
      <c r="C408" s="5">
        <v>88</v>
      </c>
      <c r="D408" s="5">
        <v>4.2</v>
      </c>
      <c r="E408" s="5">
        <v>6.1</v>
      </c>
      <c r="F408" s="5">
        <v>3.6</v>
      </c>
      <c r="G408" s="5">
        <v>5.4</v>
      </c>
      <c r="H408" s="5">
        <v>1033.4000000000001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>
        <v>19.2</v>
      </c>
      <c r="O408">
        <v>1047.5</v>
      </c>
      <c r="P408" t="s">
        <v>252</v>
      </c>
      <c r="Q408"/>
      <c r="R408" s="54">
        <v>0.27708333333333302</v>
      </c>
      <c r="T408" s="93">
        <f t="shared" si="9"/>
        <v>0</v>
      </c>
      <c r="U408" s="96">
        <f t="shared" si="10"/>
        <v>-8.1</v>
      </c>
      <c r="V408" s="92" t="str">
        <f t="shared" si="11"/>
        <v/>
      </c>
      <c r="W408" s="96" t="str">
        <f t="shared" si="8"/>
        <v/>
      </c>
      <c r="X408" s="93"/>
      <c r="Z408" s="5"/>
      <c r="AA408"/>
      <c r="AC408" s="375"/>
      <c r="AD408" s="54">
        <v>0.27708333333333302</v>
      </c>
      <c r="AL408" s="364">
        <v>-2</v>
      </c>
      <c r="AM408" s="5">
        <v>94</v>
      </c>
      <c r="AN408" s="5">
        <v>-2.9</v>
      </c>
      <c r="AO408" s="363">
        <v>-2</v>
      </c>
      <c r="AP408" s="5">
        <v>2.9</v>
      </c>
      <c r="AQ408" s="5">
        <v>4.7</v>
      </c>
      <c r="AR408" s="5">
        <v>1025.5999999999999</v>
      </c>
      <c r="AS408" s="5">
        <v>0</v>
      </c>
      <c r="AT408" s="5">
        <v>0</v>
      </c>
      <c r="AU408" s="5">
        <v>0</v>
      </c>
      <c r="AV408" s="5">
        <v>0</v>
      </c>
      <c r="AW408" s="5">
        <v>0</v>
      </c>
      <c r="AX408">
        <v>0.1</v>
      </c>
      <c r="AY408">
        <v>162.69999999999999</v>
      </c>
      <c r="AZ408">
        <v>-3.4</v>
      </c>
      <c r="BA408">
        <v>-2.8</v>
      </c>
      <c r="BB408" s="55">
        <v>0.27708333333333302</v>
      </c>
    </row>
    <row r="409" spans="2:54" x14ac:dyDescent="0.25">
      <c r="B409" s="5">
        <v>6.1</v>
      </c>
      <c r="C409" s="5">
        <v>88</v>
      </c>
      <c r="D409" s="5">
        <v>4.2</v>
      </c>
      <c r="E409" s="5">
        <v>5</v>
      </c>
      <c r="F409" s="5">
        <v>6.1</v>
      </c>
      <c r="G409" s="5">
        <v>9.4</v>
      </c>
      <c r="H409" s="5">
        <v>1033.5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>
        <v>19.2</v>
      </c>
      <c r="O409">
        <v>1047.5</v>
      </c>
      <c r="P409" t="s">
        <v>252</v>
      </c>
      <c r="Q409"/>
      <c r="R409" s="54">
        <v>0.27777777777777801</v>
      </c>
      <c r="T409" s="93">
        <f t="shared" si="9"/>
        <v>0</v>
      </c>
      <c r="U409" s="96">
        <f t="shared" si="10"/>
        <v>-8.1</v>
      </c>
      <c r="V409" s="92" t="str">
        <f t="shared" si="11"/>
        <v/>
      </c>
      <c r="W409" s="96" t="str">
        <f t="shared" si="8"/>
        <v/>
      </c>
      <c r="X409" s="93"/>
      <c r="Z409" s="5"/>
      <c r="AA409"/>
      <c r="AC409" s="375"/>
      <c r="AD409" s="54">
        <v>0.27777777777777801</v>
      </c>
      <c r="AL409" s="364">
        <v>-2</v>
      </c>
      <c r="AM409" s="5">
        <v>94</v>
      </c>
      <c r="AN409" s="5">
        <v>-2.9</v>
      </c>
      <c r="AO409" s="363">
        <v>-2</v>
      </c>
      <c r="AP409" s="5">
        <v>4</v>
      </c>
      <c r="AQ409" s="5">
        <v>4</v>
      </c>
      <c r="AR409" s="5">
        <v>1025.4000000000001</v>
      </c>
      <c r="AS409" s="5">
        <v>0</v>
      </c>
      <c r="AT409" s="5">
        <v>0</v>
      </c>
      <c r="AU409" s="5">
        <v>0</v>
      </c>
      <c r="AV409" s="5">
        <v>0</v>
      </c>
      <c r="AW409" s="5">
        <v>0</v>
      </c>
      <c r="AX409">
        <v>0.1</v>
      </c>
      <c r="AY409">
        <v>162.69999999999999</v>
      </c>
      <c r="AZ409">
        <v>-3.4</v>
      </c>
      <c r="BA409">
        <v>-2.8</v>
      </c>
      <c r="BB409" s="55">
        <v>0.27777777777777801</v>
      </c>
    </row>
    <row r="410" spans="2:54" x14ac:dyDescent="0.25">
      <c r="B410" s="5">
        <v>6.1</v>
      </c>
      <c r="C410" s="5">
        <v>88</v>
      </c>
      <c r="D410" s="5">
        <v>4.2</v>
      </c>
      <c r="E410" s="5">
        <v>4.5</v>
      </c>
      <c r="F410" s="5">
        <v>7.6</v>
      </c>
      <c r="G410" s="5">
        <v>11.2</v>
      </c>
      <c r="H410" s="5">
        <v>1033.3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>
        <v>19.2</v>
      </c>
      <c r="O410">
        <v>1047.5</v>
      </c>
      <c r="P410" t="s">
        <v>252</v>
      </c>
      <c r="Q410"/>
      <c r="R410" s="54">
        <v>0.27847222222222201</v>
      </c>
      <c r="T410" s="93">
        <f t="shared" si="9"/>
        <v>0</v>
      </c>
      <c r="U410" s="96">
        <f t="shared" si="10"/>
        <v>-8.1</v>
      </c>
      <c r="V410" s="92" t="str">
        <f t="shared" si="11"/>
        <v/>
      </c>
      <c r="W410" s="96" t="str">
        <f t="shared" si="8"/>
        <v/>
      </c>
      <c r="X410" s="93"/>
      <c r="Z410" s="5"/>
      <c r="AA410"/>
      <c r="AC410" s="375"/>
      <c r="AD410" s="54">
        <v>0.27847222222222201</v>
      </c>
      <c r="AL410" s="364">
        <v>-1.9</v>
      </c>
      <c r="AM410" s="5">
        <v>94</v>
      </c>
      <c r="AN410" s="5">
        <v>-2.8</v>
      </c>
      <c r="AO410" s="363">
        <v>-1.9</v>
      </c>
      <c r="AP410" s="5">
        <v>2.2000000000000002</v>
      </c>
      <c r="AQ410" s="5">
        <v>3.2</v>
      </c>
      <c r="AR410" s="5">
        <v>1025.4000000000001</v>
      </c>
      <c r="AS410" s="5">
        <v>0</v>
      </c>
      <c r="AT410" s="5">
        <v>0</v>
      </c>
      <c r="AU410" s="5">
        <v>0</v>
      </c>
      <c r="AV410" s="5">
        <v>0</v>
      </c>
      <c r="AW410" s="5">
        <v>0</v>
      </c>
      <c r="AX410">
        <v>0.1</v>
      </c>
      <c r="AY410">
        <v>162.69999999999999</v>
      </c>
      <c r="AZ410">
        <v>-3.4</v>
      </c>
      <c r="BA410">
        <v>-2.8</v>
      </c>
      <c r="BB410" s="55">
        <v>0.27847222222222201</v>
      </c>
    </row>
    <row r="411" spans="2:54" x14ac:dyDescent="0.25">
      <c r="B411" s="5">
        <v>6.1</v>
      </c>
      <c r="C411" s="5">
        <v>88</v>
      </c>
      <c r="D411" s="5">
        <v>4.2</v>
      </c>
      <c r="E411" s="5">
        <v>5.2</v>
      </c>
      <c r="F411" s="5">
        <v>5.4</v>
      </c>
      <c r="G411" s="5">
        <v>9.4</v>
      </c>
      <c r="H411" s="5">
        <v>1033.5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>
        <v>19.2</v>
      </c>
      <c r="O411">
        <v>1047.5</v>
      </c>
      <c r="P411" t="s">
        <v>252</v>
      </c>
      <c r="Q411"/>
      <c r="R411" s="54">
        <v>0.27916666666666701</v>
      </c>
      <c r="T411" s="93">
        <f t="shared" si="9"/>
        <v>0</v>
      </c>
      <c r="U411" s="96">
        <f t="shared" si="10"/>
        <v>-8.1</v>
      </c>
      <c r="V411" s="92" t="str">
        <f t="shared" si="11"/>
        <v/>
      </c>
      <c r="W411" s="96" t="str">
        <f t="shared" si="8"/>
        <v/>
      </c>
      <c r="X411" s="93"/>
      <c r="Z411" s="5"/>
      <c r="AA411"/>
      <c r="AC411" s="375"/>
      <c r="AD411" s="54">
        <v>0.27916666666666701</v>
      </c>
      <c r="AL411" s="364">
        <v>-2</v>
      </c>
      <c r="AM411" s="5">
        <v>94</v>
      </c>
      <c r="AN411" s="5">
        <v>-2.9</v>
      </c>
      <c r="AO411" s="363">
        <v>-2</v>
      </c>
      <c r="AP411" s="5">
        <v>2.2000000000000002</v>
      </c>
      <c r="AQ411" s="5">
        <v>4</v>
      </c>
      <c r="AR411" s="5">
        <v>1025.2</v>
      </c>
      <c r="AS411" s="5">
        <v>0</v>
      </c>
      <c r="AT411" s="5">
        <v>0</v>
      </c>
      <c r="AU411" s="5">
        <v>0</v>
      </c>
      <c r="AV411" s="5">
        <v>0</v>
      </c>
      <c r="AW411" s="5">
        <v>0</v>
      </c>
      <c r="AX411">
        <v>0.1</v>
      </c>
      <c r="AY411">
        <v>162.69999999999999</v>
      </c>
      <c r="AZ411">
        <v>-3.4</v>
      </c>
      <c r="BA411">
        <v>-2.8</v>
      </c>
      <c r="BB411" s="55">
        <v>0.27916666666666701</v>
      </c>
    </row>
    <row r="412" spans="2:54" x14ac:dyDescent="0.25">
      <c r="B412" s="5">
        <v>6.1</v>
      </c>
      <c r="C412" s="5">
        <v>88</v>
      </c>
      <c r="D412" s="5">
        <v>4.2</v>
      </c>
      <c r="E412" s="5">
        <v>4.4000000000000004</v>
      </c>
      <c r="F412" s="5">
        <v>7.9</v>
      </c>
      <c r="G412" s="5">
        <v>11.2</v>
      </c>
      <c r="H412" s="5">
        <v>1033.5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>
        <v>19.2</v>
      </c>
      <c r="O412">
        <v>1047.5</v>
      </c>
      <c r="P412" t="s">
        <v>252</v>
      </c>
      <c r="Q412"/>
      <c r="R412" s="54">
        <v>0.27986111111111101</v>
      </c>
      <c r="T412" s="93">
        <f t="shared" si="9"/>
        <v>0</v>
      </c>
      <c r="U412" s="96">
        <f t="shared" si="10"/>
        <v>-8.1</v>
      </c>
      <c r="V412" s="92" t="str">
        <f t="shared" si="11"/>
        <v/>
      </c>
      <c r="W412" s="96" t="str">
        <f t="shared" si="8"/>
        <v/>
      </c>
      <c r="X412" s="93"/>
      <c r="Z412" s="5"/>
      <c r="AA412"/>
      <c r="AC412" s="375"/>
      <c r="AD412" s="54">
        <v>0.27986111111111101</v>
      </c>
      <c r="AL412" s="364">
        <v>-2</v>
      </c>
      <c r="AM412" s="5">
        <v>94</v>
      </c>
      <c r="AN412" s="5">
        <v>-2.9</v>
      </c>
      <c r="AO412" s="363">
        <v>-2</v>
      </c>
      <c r="AP412" s="5">
        <v>2.9</v>
      </c>
      <c r="AQ412" s="5">
        <v>4</v>
      </c>
      <c r="AR412" s="5">
        <v>1025.4000000000001</v>
      </c>
      <c r="AS412" s="5">
        <v>0</v>
      </c>
      <c r="AT412" s="5">
        <v>0</v>
      </c>
      <c r="AU412" s="5">
        <v>0</v>
      </c>
      <c r="AV412" s="5">
        <v>0</v>
      </c>
      <c r="AW412" s="5">
        <v>0</v>
      </c>
      <c r="AX412">
        <v>0.1</v>
      </c>
      <c r="AY412">
        <v>162.69999999999999</v>
      </c>
      <c r="AZ412">
        <v>-3.4</v>
      </c>
      <c r="BA412">
        <v>-2.8</v>
      </c>
      <c r="BB412" s="55">
        <v>0.27986111111111101</v>
      </c>
    </row>
    <row r="413" spans="2:54" x14ac:dyDescent="0.25">
      <c r="B413" s="5">
        <v>6.1</v>
      </c>
      <c r="C413" s="5">
        <v>88</v>
      </c>
      <c r="D413" s="5">
        <v>4.2</v>
      </c>
      <c r="E413" s="5">
        <v>4.3</v>
      </c>
      <c r="F413" s="5">
        <v>8.6</v>
      </c>
      <c r="G413" s="5">
        <v>11.2</v>
      </c>
      <c r="H413" s="5">
        <v>1033.3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>
        <v>19.2</v>
      </c>
      <c r="O413">
        <v>1047.5</v>
      </c>
      <c r="P413" t="s">
        <v>252</v>
      </c>
      <c r="Q413"/>
      <c r="R413" s="54">
        <v>0.280555555555556</v>
      </c>
      <c r="T413" s="93">
        <f t="shared" si="9"/>
        <v>0</v>
      </c>
      <c r="U413" s="96">
        <f t="shared" si="10"/>
        <v>-8.1</v>
      </c>
      <c r="V413" s="92" t="str">
        <f t="shared" si="11"/>
        <v/>
      </c>
      <c r="W413" s="96" t="str">
        <f t="shared" si="8"/>
        <v/>
      </c>
      <c r="X413" s="93"/>
      <c r="Z413" s="5"/>
      <c r="AA413"/>
      <c r="AC413" s="375"/>
      <c r="AD413" s="54">
        <v>0.280555555555556</v>
      </c>
      <c r="AL413" s="364">
        <v>-2</v>
      </c>
      <c r="AM413" s="5">
        <v>94</v>
      </c>
      <c r="AN413" s="5">
        <v>-2.9</v>
      </c>
      <c r="AO413" s="363">
        <v>-2</v>
      </c>
      <c r="AP413" s="5">
        <v>2.2000000000000002</v>
      </c>
      <c r="AQ413" s="5">
        <v>3.2</v>
      </c>
      <c r="AR413" s="5">
        <v>1025.3</v>
      </c>
      <c r="AS413" s="5">
        <v>0</v>
      </c>
      <c r="AT413" s="5">
        <v>0</v>
      </c>
      <c r="AU413" s="5">
        <v>0</v>
      </c>
      <c r="AV413" s="5">
        <v>0</v>
      </c>
      <c r="AW413" s="5">
        <v>0</v>
      </c>
      <c r="AX413">
        <v>0.1</v>
      </c>
      <c r="AY413">
        <v>162.69999999999999</v>
      </c>
      <c r="AZ413">
        <v>-3.4</v>
      </c>
      <c r="BA413">
        <v>-2.8</v>
      </c>
      <c r="BB413" s="55">
        <v>0.280555555555556</v>
      </c>
    </row>
    <row r="414" spans="2:54" x14ac:dyDescent="0.25">
      <c r="B414" s="5">
        <v>6.1</v>
      </c>
      <c r="C414" s="5">
        <v>88</v>
      </c>
      <c r="D414" s="5">
        <v>4.2</v>
      </c>
      <c r="E414" s="5">
        <v>4.5999999999999996</v>
      </c>
      <c r="F414" s="5">
        <v>7.2</v>
      </c>
      <c r="G414" s="5">
        <v>13</v>
      </c>
      <c r="H414" s="5">
        <v>1033.5999999999999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>
        <v>19.2</v>
      </c>
      <c r="O414">
        <v>1047.5</v>
      </c>
      <c r="P414" t="s">
        <v>252</v>
      </c>
      <c r="Q414"/>
      <c r="R414" s="54">
        <v>0.28125</v>
      </c>
      <c r="T414" s="93">
        <f t="shared" si="9"/>
        <v>0</v>
      </c>
      <c r="U414" s="96">
        <f t="shared" si="10"/>
        <v>-8.1</v>
      </c>
      <c r="V414" s="92" t="str">
        <f t="shared" si="11"/>
        <v/>
      </c>
      <c r="W414" s="96" t="str">
        <f t="shared" si="8"/>
        <v/>
      </c>
      <c r="X414" s="93"/>
      <c r="Z414" s="5"/>
      <c r="AA414"/>
      <c r="AC414" s="375"/>
      <c r="AD414" s="54">
        <v>0.28125</v>
      </c>
      <c r="AL414" s="364">
        <v>-2</v>
      </c>
      <c r="AM414" s="5">
        <v>94</v>
      </c>
      <c r="AN414" s="5">
        <v>-2.9</v>
      </c>
      <c r="AO414" s="363">
        <v>-2</v>
      </c>
      <c r="AP414" s="5">
        <v>2.5</v>
      </c>
      <c r="AQ414" s="5">
        <v>3.2</v>
      </c>
      <c r="AR414" s="5">
        <v>1025.3</v>
      </c>
      <c r="AS414" s="5">
        <v>0</v>
      </c>
      <c r="AT414" s="5">
        <v>0</v>
      </c>
      <c r="AU414" s="5">
        <v>0</v>
      </c>
      <c r="AV414" s="5">
        <v>0</v>
      </c>
      <c r="AW414" s="5">
        <v>0</v>
      </c>
      <c r="AX414">
        <v>0.1</v>
      </c>
      <c r="AY414">
        <v>162.69999999999999</v>
      </c>
      <c r="AZ414">
        <v>-3.3</v>
      </c>
      <c r="BA414">
        <v>-2.8</v>
      </c>
      <c r="BB414" s="55">
        <v>0.28125</v>
      </c>
    </row>
    <row r="415" spans="2:54" x14ac:dyDescent="0.25">
      <c r="B415" s="5">
        <v>6.1</v>
      </c>
      <c r="C415" s="5">
        <v>88</v>
      </c>
      <c r="D415" s="5">
        <v>4.2</v>
      </c>
      <c r="E415" s="5">
        <v>4.0999999999999996</v>
      </c>
      <c r="F415" s="5">
        <v>9.6999999999999993</v>
      </c>
      <c r="G415" s="5">
        <v>13</v>
      </c>
      <c r="H415" s="5">
        <v>1033.4000000000001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>
        <v>19.2</v>
      </c>
      <c r="O415">
        <v>1047.5</v>
      </c>
      <c r="P415" t="s">
        <v>252</v>
      </c>
      <c r="Q415"/>
      <c r="R415" s="54">
        <v>0.281944444444444</v>
      </c>
      <c r="T415" s="93">
        <f t="shared" si="9"/>
        <v>0</v>
      </c>
      <c r="U415" s="96">
        <f t="shared" si="10"/>
        <v>-8.1</v>
      </c>
      <c r="V415" s="92" t="str">
        <f t="shared" si="11"/>
        <v/>
      </c>
      <c r="W415" s="96" t="str">
        <f t="shared" si="8"/>
        <v/>
      </c>
      <c r="X415" s="93"/>
      <c r="Z415" s="5"/>
      <c r="AA415"/>
      <c r="AC415" s="375"/>
      <c r="AD415" s="54">
        <v>0.281944444444444</v>
      </c>
      <c r="AL415" s="364">
        <v>-2</v>
      </c>
      <c r="AM415" s="5">
        <v>94</v>
      </c>
      <c r="AN415" s="5">
        <v>-2.9</v>
      </c>
      <c r="AO415" s="363">
        <v>-2</v>
      </c>
      <c r="AP415" s="5">
        <v>2.9</v>
      </c>
      <c r="AQ415" s="5">
        <v>3.2</v>
      </c>
      <c r="AR415" s="5">
        <v>1025.2</v>
      </c>
      <c r="AS415" s="5">
        <v>0</v>
      </c>
      <c r="AT415" s="5">
        <v>0</v>
      </c>
      <c r="AU415" s="5">
        <v>0</v>
      </c>
      <c r="AV415" s="5">
        <v>0</v>
      </c>
      <c r="AW415" s="5">
        <v>0</v>
      </c>
      <c r="AX415">
        <v>0.1</v>
      </c>
      <c r="AY415">
        <v>162.69999999999999</v>
      </c>
      <c r="AZ415">
        <v>-3.3</v>
      </c>
      <c r="BA415">
        <v>-2.8</v>
      </c>
      <c r="BB415" s="55">
        <v>0.281944444444444</v>
      </c>
    </row>
    <row r="416" spans="2:54" x14ac:dyDescent="0.25">
      <c r="B416" s="5">
        <v>6.1</v>
      </c>
      <c r="C416" s="5">
        <v>88</v>
      </c>
      <c r="D416" s="5">
        <v>4.2</v>
      </c>
      <c r="E416" s="5">
        <v>4.2</v>
      </c>
      <c r="F416" s="5">
        <v>9</v>
      </c>
      <c r="G416" s="5">
        <v>13</v>
      </c>
      <c r="H416" s="5">
        <v>1033.3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>
        <v>19.2</v>
      </c>
      <c r="O416">
        <v>1047.5</v>
      </c>
      <c r="P416" t="s">
        <v>252</v>
      </c>
      <c r="Q416"/>
      <c r="R416" s="54">
        <v>0.28263888888888899</v>
      </c>
      <c r="T416" s="93">
        <f t="shared" si="9"/>
        <v>0</v>
      </c>
      <c r="U416" s="96">
        <f t="shared" si="10"/>
        <v>-8.1</v>
      </c>
      <c r="V416" s="92" t="str">
        <f t="shared" si="11"/>
        <v/>
      </c>
      <c r="W416" s="96" t="str">
        <f t="shared" si="8"/>
        <v/>
      </c>
      <c r="X416" s="93"/>
      <c r="Z416" s="5"/>
      <c r="AA416"/>
      <c r="AC416" s="375"/>
      <c r="AD416" s="54">
        <v>0.28263888888888899</v>
      </c>
      <c r="AL416" s="364">
        <v>-2.1</v>
      </c>
      <c r="AM416" s="5">
        <v>94</v>
      </c>
      <c r="AN416" s="5">
        <v>-3</v>
      </c>
      <c r="AO416" s="363">
        <v>-2.1</v>
      </c>
      <c r="AP416" s="5">
        <v>0</v>
      </c>
      <c r="AQ416" s="5">
        <v>2.5</v>
      </c>
      <c r="AR416" s="5">
        <v>1025.3</v>
      </c>
      <c r="AS416" s="5">
        <v>0</v>
      </c>
      <c r="AT416" s="5">
        <v>0</v>
      </c>
      <c r="AU416" s="5">
        <v>0</v>
      </c>
      <c r="AV416" s="5">
        <v>0</v>
      </c>
      <c r="AW416" s="5">
        <v>0</v>
      </c>
      <c r="AX416">
        <v>0.1</v>
      </c>
      <c r="AY416">
        <v>162.69999999999999</v>
      </c>
      <c r="AZ416">
        <v>-3.3</v>
      </c>
      <c r="BA416">
        <v>-2.8</v>
      </c>
      <c r="BB416" s="55">
        <v>0.28263888888888899</v>
      </c>
    </row>
    <row r="417" spans="2:54" x14ac:dyDescent="0.25">
      <c r="B417" s="5">
        <v>6.1</v>
      </c>
      <c r="C417" s="5">
        <v>88</v>
      </c>
      <c r="D417" s="5">
        <v>4.2</v>
      </c>
      <c r="E417" s="5">
        <v>4.5999999999999996</v>
      </c>
      <c r="F417" s="5">
        <v>7.2</v>
      </c>
      <c r="G417" s="5">
        <v>9.4</v>
      </c>
      <c r="H417" s="5">
        <v>1033.4000000000001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>
        <v>19.2</v>
      </c>
      <c r="O417">
        <v>1047.5</v>
      </c>
      <c r="P417" t="s">
        <v>252</v>
      </c>
      <c r="Q417"/>
      <c r="R417" s="54">
        <v>0.28333333333333299</v>
      </c>
      <c r="T417" s="93">
        <f t="shared" si="9"/>
        <v>0</v>
      </c>
      <c r="U417" s="96">
        <f t="shared" si="10"/>
        <v>-8.1</v>
      </c>
      <c r="V417" s="92" t="str">
        <f t="shared" si="11"/>
        <v/>
      </c>
      <c r="W417" s="96" t="str">
        <f t="shared" si="8"/>
        <v/>
      </c>
      <c r="X417" s="93"/>
      <c r="Z417" s="5"/>
      <c r="AA417"/>
      <c r="AC417" s="375"/>
      <c r="AD417" s="54">
        <v>0.28333333333333299</v>
      </c>
      <c r="AL417" s="364">
        <v>-2.1</v>
      </c>
      <c r="AM417" s="5">
        <v>94</v>
      </c>
      <c r="AN417" s="5">
        <v>-3</v>
      </c>
      <c r="AO417" s="363">
        <v>-2.1</v>
      </c>
      <c r="AP417" s="5">
        <v>0</v>
      </c>
      <c r="AQ417" s="5">
        <v>2.5</v>
      </c>
      <c r="AR417" s="5">
        <v>1025.2</v>
      </c>
      <c r="AS417" s="5">
        <v>0</v>
      </c>
      <c r="AT417" s="5">
        <v>0</v>
      </c>
      <c r="AU417" s="5">
        <v>0</v>
      </c>
      <c r="AV417" s="5">
        <v>0</v>
      </c>
      <c r="AW417" s="5">
        <v>0</v>
      </c>
      <c r="AX417">
        <v>0.1</v>
      </c>
      <c r="AY417">
        <v>162.69999999999999</v>
      </c>
      <c r="AZ417">
        <v>-3.3</v>
      </c>
      <c r="BA417">
        <v>-2.7</v>
      </c>
      <c r="BB417" s="55">
        <v>0.28333333333333299</v>
      </c>
    </row>
    <row r="418" spans="2:54" x14ac:dyDescent="0.25">
      <c r="B418" s="5">
        <v>6.1</v>
      </c>
      <c r="C418" s="5">
        <v>88</v>
      </c>
      <c r="D418" s="5">
        <v>4.2</v>
      </c>
      <c r="E418" s="5">
        <v>5</v>
      </c>
      <c r="F418" s="5">
        <v>6.1</v>
      </c>
      <c r="G418" s="5">
        <v>9.4</v>
      </c>
      <c r="H418" s="5">
        <v>1033.0999999999999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>
        <v>19.2</v>
      </c>
      <c r="O418">
        <v>1047.5</v>
      </c>
      <c r="P418" t="s">
        <v>252</v>
      </c>
      <c r="Q418"/>
      <c r="R418" s="54">
        <v>0.28402777777777799</v>
      </c>
      <c r="T418" s="93">
        <f t="shared" si="9"/>
        <v>0</v>
      </c>
      <c r="U418" s="96">
        <f t="shared" si="10"/>
        <v>-8.1</v>
      </c>
      <c r="V418" s="92" t="str">
        <f t="shared" si="11"/>
        <v/>
      </c>
      <c r="W418" s="96" t="str">
        <f t="shared" si="8"/>
        <v/>
      </c>
      <c r="X418" s="93"/>
      <c r="Z418" s="5"/>
      <c r="AA418"/>
      <c r="AC418" s="375"/>
      <c r="AD418" s="54">
        <v>0.28402777777777799</v>
      </c>
      <c r="AL418" s="364">
        <v>-2.1</v>
      </c>
      <c r="AM418" s="5">
        <v>94</v>
      </c>
      <c r="AN418" s="5">
        <v>-3</v>
      </c>
      <c r="AO418" s="363">
        <v>-2.1</v>
      </c>
      <c r="AP418" s="5">
        <v>0</v>
      </c>
      <c r="AQ418" s="5">
        <v>0</v>
      </c>
      <c r="AR418" s="5">
        <v>1025.3</v>
      </c>
      <c r="AS418" s="5">
        <v>0</v>
      </c>
      <c r="AT418" s="5">
        <v>0</v>
      </c>
      <c r="AU418" s="5">
        <v>0</v>
      </c>
      <c r="AV418" s="5">
        <v>0</v>
      </c>
      <c r="AW418" s="5">
        <v>0</v>
      </c>
      <c r="AX418">
        <v>0.1</v>
      </c>
      <c r="AY418">
        <v>162.69999999999999</v>
      </c>
      <c r="AZ418">
        <v>-3.3</v>
      </c>
      <c r="BA418">
        <v>-2.7</v>
      </c>
      <c r="BB418" s="55">
        <v>0.28402777777777799</v>
      </c>
    </row>
    <row r="419" spans="2:54" x14ac:dyDescent="0.25">
      <c r="B419" s="5">
        <v>6.1</v>
      </c>
      <c r="C419" s="5">
        <v>88</v>
      </c>
      <c r="D419" s="5">
        <v>4.2</v>
      </c>
      <c r="E419" s="5">
        <v>6.1</v>
      </c>
      <c r="F419" s="5">
        <v>2.2000000000000002</v>
      </c>
      <c r="G419" s="5">
        <v>3.6</v>
      </c>
      <c r="H419" s="5">
        <v>1033.3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>
        <v>19.2</v>
      </c>
      <c r="O419">
        <v>1047.5</v>
      </c>
      <c r="P419" t="s">
        <v>252</v>
      </c>
      <c r="Q419"/>
      <c r="R419" s="54">
        <v>0.28472222222222199</v>
      </c>
      <c r="T419" s="93">
        <f t="shared" si="9"/>
        <v>0</v>
      </c>
      <c r="U419" s="96">
        <f t="shared" si="10"/>
        <v>-8.1</v>
      </c>
      <c r="V419" s="92" t="str">
        <f t="shared" si="11"/>
        <v/>
      </c>
      <c r="W419" s="96" t="str">
        <f t="shared" si="8"/>
        <v/>
      </c>
      <c r="X419" s="93"/>
      <c r="Z419" s="5"/>
      <c r="AA419"/>
      <c r="AC419" s="375"/>
      <c r="AD419" s="54">
        <v>0.28472222222222199</v>
      </c>
      <c r="AL419" s="364">
        <v>-2.1</v>
      </c>
      <c r="AM419" s="5">
        <v>94</v>
      </c>
      <c r="AN419" s="5">
        <v>-3</v>
      </c>
      <c r="AO419" s="363">
        <v>-2.1</v>
      </c>
      <c r="AP419" s="5">
        <v>0</v>
      </c>
      <c r="AQ419" s="5">
        <v>3.2</v>
      </c>
      <c r="AR419" s="5">
        <v>1025.0999999999999</v>
      </c>
      <c r="AS419" s="5">
        <v>0</v>
      </c>
      <c r="AT419" s="5">
        <v>0</v>
      </c>
      <c r="AU419" s="5">
        <v>0</v>
      </c>
      <c r="AV419" s="5">
        <v>0</v>
      </c>
      <c r="AW419" s="5">
        <v>0</v>
      </c>
      <c r="AX419">
        <v>0.1</v>
      </c>
      <c r="AY419">
        <v>162.69999999999999</v>
      </c>
      <c r="AZ419">
        <v>-3.3</v>
      </c>
      <c r="BA419">
        <v>-2.8</v>
      </c>
      <c r="BB419" s="55">
        <v>0.28472222222222199</v>
      </c>
    </row>
    <row r="420" spans="2:54" x14ac:dyDescent="0.25">
      <c r="B420" s="5">
        <v>6.1</v>
      </c>
      <c r="C420" s="5">
        <v>88</v>
      </c>
      <c r="D420" s="5">
        <v>4.2</v>
      </c>
      <c r="E420" s="5">
        <v>4.5999999999999996</v>
      </c>
      <c r="F420" s="5">
        <v>7.2</v>
      </c>
      <c r="G420" s="5">
        <v>9.4</v>
      </c>
      <c r="H420" s="5">
        <v>1033.3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>
        <v>19.2</v>
      </c>
      <c r="O420">
        <v>1047.5</v>
      </c>
      <c r="P420" t="s">
        <v>252</v>
      </c>
      <c r="Q420"/>
      <c r="R420" s="54">
        <v>0.28541666666666698</v>
      </c>
      <c r="T420" s="93">
        <f t="shared" si="9"/>
        <v>0</v>
      </c>
      <c r="U420" s="96">
        <f t="shared" si="10"/>
        <v>-8.1</v>
      </c>
      <c r="V420" s="92" t="str">
        <f t="shared" si="11"/>
        <v/>
      </c>
      <c r="W420" s="96" t="str">
        <f t="shared" si="8"/>
        <v/>
      </c>
      <c r="X420" s="93"/>
      <c r="Z420" s="5"/>
      <c r="AA420"/>
      <c r="AC420" s="375"/>
      <c r="AD420" s="54">
        <v>0.28541666666666698</v>
      </c>
      <c r="AL420" s="364">
        <v>-2.1</v>
      </c>
      <c r="AM420" s="5">
        <v>94</v>
      </c>
      <c r="AN420" s="5">
        <v>-3</v>
      </c>
      <c r="AO420" s="363">
        <v>-2.1</v>
      </c>
      <c r="AP420" s="5">
        <v>4.3</v>
      </c>
      <c r="AQ420" s="5">
        <v>4.3</v>
      </c>
      <c r="AR420" s="5">
        <v>1025.0999999999999</v>
      </c>
      <c r="AS420" s="5">
        <v>0</v>
      </c>
      <c r="AT420" s="5">
        <v>0</v>
      </c>
      <c r="AU420" s="5">
        <v>0</v>
      </c>
      <c r="AV420" s="5">
        <v>0</v>
      </c>
      <c r="AW420" s="5">
        <v>0</v>
      </c>
      <c r="AX420">
        <v>0.1</v>
      </c>
      <c r="AY420">
        <v>162.69999999999999</v>
      </c>
      <c r="AZ420">
        <v>-3.3</v>
      </c>
      <c r="BA420">
        <v>-2.8</v>
      </c>
      <c r="BB420" s="55">
        <v>0.28541666666666698</v>
      </c>
    </row>
    <row r="421" spans="2:54" x14ac:dyDescent="0.25">
      <c r="B421" s="5">
        <v>6.1</v>
      </c>
      <c r="C421" s="5">
        <v>88</v>
      </c>
      <c r="D421" s="5">
        <v>4.2</v>
      </c>
      <c r="E421" s="5">
        <v>4.4000000000000004</v>
      </c>
      <c r="F421" s="5">
        <v>7.9</v>
      </c>
      <c r="G421" s="5">
        <v>13</v>
      </c>
      <c r="H421" s="5">
        <v>1033.2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>
        <v>19.2</v>
      </c>
      <c r="O421">
        <v>1047.5</v>
      </c>
      <c r="P421" t="s">
        <v>252</v>
      </c>
      <c r="Q421"/>
      <c r="R421" s="54">
        <v>0.28611111111111098</v>
      </c>
      <c r="T421" s="93">
        <f t="shared" si="9"/>
        <v>0</v>
      </c>
      <c r="U421" s="96">
        <f t="shared" si="10"/>
        <v>-8.1</v>
      </c>
      <c r="V421" s="92" t="str">
        <f t="shared" si="11"/>
        <v/>
      </c>
      <c r="W421" s="96" t="str">
        <f t="shared" si="8"/>
        <v/>
      </c>
      <c r="X421" s="93"/>
      <c r="Z421" s="5"/>
      <c r="AA421"/>
      <c r="AC421" s="375"/>
      <c r="AD421" s="54">
        <v>0.28611111111111098</v>
      </c>
      <c r="AL421" s="364">
        <v>-2.1</v>
      </c>
      <c r="AM421" s="5">
        <v>94</v>
      </c>
      <c r="AN421" s="5">
        <v>-3</v>
      </c>
      <c r="AO421" s="363">
        <v>-2.1</v>
      </c>
      <c r="AP421" s="5">
        <v>3.2</v>
      </c>
      <c r="AQ421" s="5">
        <v>3.2</v>
      </c>
      <c r="AR421" s="5">
        <v>1025.4000000000001</v>
      </c>
      <c r="AS421" s="5">
        <v>0</v>
      </c>
      <c r="AT421" s="5">
        <v>0</v>
      </c>
      <c r="AU421" s="5">
        <v>0</v>
      </c>
      <c r="AV421" s="5">
        <v>0</v>
      </c>
      <c r="AW421" s="5">
        <v>0</v>
      </c>
      <c r="AX421">
        <v>0.1</v>
      </c>
      <c r="AY421">
        <v>162.69999999999999</v>
      </c>
      <c r="AZ421">
        <v>-3.4</v>
      </c>
      <c r="BA421">
        <v>-2.8</v>
      </c>
      <c r="BB421" s="55">
        <v>0.28611111111111098</v>
      </c>
    </row>
    <row r="422" spans="2:54" x14ac:dyDescent="0.25">
      <c r="B422" s="5">
        <v>6.1</v>
      </c>
      <c r="C422" s="5">
        <v>88</v>
      </c>
      <c r="D422" s="5">
        <v>4.2</v>
      </c>
      <c r="E422" s="5">
        <v>6.1</v>
      </c>
      <c r="F422" s="5">
        <v>4.7</v>
      </c>
      <c r="G422" s="5">
        <v>7.2</v>
      </c>
      <c r="H422" s="5">
        <v>1033.0999999999999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>
        <v>19.2</v>
      </c>
      <c r="O422">
        <v>1047.5</v>
      </c>
      <c r="P422" t="s">
        <v>252</v>
      </c>
      <c r="Q422"/>
      <c r="R422" s="54">
        <v>0.28680555555555598</v>
      </c>
      <c r="T422" s="93">
        <f t="shared" si="9"/>
        <v>0</v>
      </c>
      <c r="U422" s="96">
        <f t="shared" si="10"/>
        <v>-8.1</v>
      </c>
      <c r="V422" s="92" t="str">
        <f t="shared" si="11"/>
        <v/>
      </c>
      <c r="W422" s="96" t="str">
        <f t="shared" si="8"/>
        <v/>
      </c>
      <c r="X422" s="93"/>
      <c r="Z422" s="5"/>
      <c r="AA422"/>
      <c r="AC422" s="375"/>
      <c r="AD422" s="54">
        <v>0.28680555555555598</v>
      </c>
      <c r="AL422" s="364">
        <v>-2.1</v>
      </c>
      <c r="AM422" s="5">
        <v>94</v>
      </c>
      <c r="AN422" s="5">
        <v>-3</v>
      </c>
      <c r="AO422" s="363">
        <v>-2.1</v>
      </c>
      <c r="AP422" s="5">
        <v>0</v>
      </c>
      <c r="AQ422" s="5">
        <v>0</v>
      </c>
      <c r="AR422" s="5">
        <v>1025.4000000000001</v>
      </c>
      <c r="AS422" s="5">
        <v>0</v>
      </c>
      <c r="AT422" s="5">
        <v>0</v>
      </c>
      <c r="AU422" s="5">
        <v>0</v>
      </c>
      <c r="AV422" s="5">
        <v>0</v>
      </c>
      <c r="AW422" s="5">
        <v>0</v>
      </c>
      <c r="AX422">
        <v>0.1</v>
      </c>
      <c r="AY422">
        <v>162.69999999999999</v>
      </c>
      <c r="AZ422">
        <v>-3.4</v>
      </c>
      <c r="BA422">
        <v>-2.8</v>
      </c>
      <c r="BB422" s="55">
        <v>0.28680555555555598</v>
      </c>
    </row>
    <row r="423" spans="2:54" x14ac:dyDescent="0.25">
      <c r="B423" s="5">
        <v>6.1</v>
      </c>
      <c r="C423" s="5">
        <v>88</v>
      </c>
      <c r="D423" s="5">
        <v>4.2</v>
      </c>
      <c r="E423" s="5">
        <v>5.3</v>
      </c>
      <c r="F423" s="5">
        <v>5</v>
      </c>
      <c r="G423" s="5">
        <v>11.2</v>
      </c>
      <c r="H423" s="5">
        <v>1033.0999999999999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>
        <v>19.2</v>
      </c>
      <c r="O423">
        <v>1047.5</v>
      </c>
      <c r="P423" t="s">
        <v>252</v>
      </c>
      <c r="Q423"/>
      <c r="R423" s="54">
        <v>0.28749999999999998</v>
      </c>
      <c r="T423" s="93">
        <f t="shared" si="9"/>
        <v>0</v>
      </c>
      <c r="U423" s="96">
        <f t="shared" si="10"/>
        <v>-8.1</v>
      </c>
      <c r="V423" s="92" t="str">
        <f t="shared" si="11"/>
        <v/>
      </c>
      <c r="W423" s="96" t="str">
        <f t="shared" si="8"/>
        <v/>
      </c>
      <c r="X423" s="93"/>
      <c r="Z423" s="5"/>
      <c r="AA423"/>
      <c r="AC423" s="375"/>
      <c r="AD423" s="54">
        <v>0.28749999999999998</v>
      </c>
      <c r="AL423" s="364">
        <v>-2.2000000000000002</v>
      </c>
      <c r="AM423" s="5">
        <v>94</v>
      </c>
      <c r="AN423" s="5">
        <v>-3.1</v>
      </c>
      <c r="AO423" s="363">
        <v>-2.2000000000000002</v>
      </c>
      <c r="AP423" s="5">
        <v>2.2000000000000002</v>
      </c>
      <c r="AQ423" s="5">
        <v>2.5</v>
      </c>
      <c r="AR423" s="5">
        <v>1025.2</v>
      </c>
      <c r="AS423" s="5">
        <v>0</v>
      </c>
      <c r="AT423" s="5">
        <v>0</v>
      </c>
      <c r="AU423" s="5">
        <v>0</v>
      </c>
      <c r="AV423" s="5">
        <v>0</v>
      </c>
      <c r="AW423" s="5">
        <v>0</v>
      </c>
      <c r="AX423">
        <v>0.1</v>
      </c>
      <c r="AY423">
        <v>162.69999999999999</v>
      </c>
      <c r="AZ423">
        <v>-3.4</v>
      </c>
      <c r="BA423">
        <v>-2.8</v>
      </c>
      <c r="BB423" s="55">
        <v>0.28749999999999998</v>
      </c>
    </row>
    <row r="424" spans="2:54" x14ac:dyDescent="0.25">
      <c r="B424" s="5">
        <v>6.1</v>
      </c>
      <c r="C424" s="5">
        <v>88</v>
      </c>
      <c r="D424" s="5">
        <v>4.2</v>
      </c>
      <c r="E424" s="5">
        <v>6.1</v>
      </c>
      <c r="F424" s="5">
        <v>2.9</v>
      </c>
      <c r="G424" s="5">
        <v>5.4</v>
      </c>
      <c r="H424" s="5">
        <v>1033.3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>
        <v>19.2</v>
      </c>
      <c r="O424">
        <v>1047.5</v>
      </c>
      <c r="P424" t="s">
        <v>252</v>
      </c>
      <c r="Q424"/>
      <c r="R424" s="54">
        <v>0.28819444444444398</v>
      </c>
      <c r="T424" s="93">
        <f t="shared" si="9"/>
        <v>0</v>
      </c>
      <c r="U424" s="96">
        <f t="shared" si="10"/>
        <v>-8.1</v>
      </c>
      <c r="V424" s="92" t="str">
        <f t="shared" si="11"/>
        <v/>
      </c>
      <c r="W424" s="96" t="str">
        <f t="shared" si="8"/>
        <v/>
      </c>
      <c r="X424" s="93"/>
      <c r="Z424" s="5"/>
      <c r="AA424"/>
      <c r="AC424" s="375"/>
      <c r="AD424" s="54">
        <v>0.28819444444444398</v>
      </c>
      <c r="AL424" s="364">
        <v>-2.2000000000000002</v>
      </c>
      <c r="AM424" s="5">
        <v>94</v>
      </c>
      <c r="AN424" s="5">
        <v>-3.1</v>
      </c>
      <c r="AO424" s="363">
        <v>-2.2000000000000002</v>
      </c>
      <c r="AP424" s="5">
        <v>0</v>
      </c>
      <c r="AQ424" s="5">
        <v>0</v>
      </c>
      <c r="AR424" s="5">
        <v>1025.3</v>
      </c>
      <c r="AS424" s="5">
        <v>0</v>
      </c>
      <c r="AT424" s="5">
        <v>0</v>
      </c>
      <c r="AU424" s="5">
        <v>0</v>
      </c>
      <c r="AV424" s="5">
        <v>0</v>
      </c>
      <c r="AW424" s="5">
        <v>0</v>
      </c>
      <c r="AX424">
        <v>0.1</v>
      </c>
      <c r="AY424">
        <v>162.69999999999999</v>
      </c>
      <c r="AZ424">
        <v>-3.4</v>
      </c>
      <c r="BA424">
        <v>-2.8</v>
      </c>
      <c r="BB424" s="55">
        <v>0.28819444444444398</v>
      </c>
    </row>
    <row r="425" spans="2:54" x14ac:dyDescent="0.25">
      <c r="B425" s="5">
        <v>6.1</v>
      </c>
      <c r="C425" s="5">
        <v>88</v>
      </c>
      <c r="D425" s="5">
        <v>4.2</v>
      </c>
      <c r="E425" s="5">
        <v>4.4000000000000004</v>
      </c>
      <c r="F425" s="5">
        <v>8.3000000000000007</v>
      </c>
      <c r="G425" s="5">
        <v>11.2</v>
      </c>
      <c r="H425" s="5">
        <v>1033.2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>
        <v>19.2</v>
      </c>
      <c r="O425">
        <v>1047.5</v>
      </c>
      <c r="P425" t="s">
        <v>252</v>
      </c>
      <c r="Q425"/>
      <c r="R425" s="54">
        <v>0.28888888888888897</v>
      </c>
      <c r="T425" s="93">
        <f t="shared" si="9"/>
        <v>0</v>
      </c>
      <c r="U425" s="96">
        <f t="shared" si="10"/>
        <v>-8.1</v>
      </c>
      <c r="V425" s="92" t="str">
        <f t="shared" si="11"/>
        <v/>
      </c>
      <c r="W425" s="96" t="str">
        <f t="shared" si="8"/>
        <v/>
      </c>
      <c r="X425" s="93"/>
      <c r="Z425" s="5"/>
      <c r="AA425"/>
      <c r="AC425" s="375"/>
      <c r="AD425" s="54">
        <v>0.28888888888888897</v>
      </c>
      <c r="AL425" s="364">
        <v>-2.2000000000000002</v>
      </c>
      <c r="AM425" s="5">
        <v>94</v>
      </c>
      <c r="AN425" s="5">
        <v>-3.1</v>
      </c>
      <c r="AO425" s="363">
        <v>-2.2000000000000002</v>
      </c>
      <c r="AP425" s="5">
        <v>0</v>
      </c>
      <c r="AQ425" s="5">
        <v>2.2000000000000002</v>
      </c>
      <c r="AR425" s="5">
        <v>1025.3</v>
      </c>
      <c r="AS425" s="5">
        <v>0</v>
      </c>
      <c r="AT425" s="5">
        <v>0</v>
      </c>
      <c r="AU425" s="5">
        <v>0</v>
      </c>
      <c r="AV425" s="5">
        <v>0</v>
      </c>
      <c r="AW425" s="5">
        <v>0</v>
      </c>
      <c r="AX425">
        <v>0.1</v>
      </c>
      <c r="AY425">
        <v>162.69999999999999</v>
      </c>
      <c r="AZ425">
        <v>-3.4</v>
      </c>
      <c r="BA425">
        <v>-2.8</v>
      </c>
      <c r="BB425" s="55">
        <v>0.28888888888888897</v>
      </c>
    </row>
    <row r="426" spans="2:54" x14ac:dyDescent="0.25">
      <c r="B426" s="5">
        <v>6</v>
      </c>
      <c r="C426" s="5">
        <v>88</v>
      </c>
      <c r="D426" s="5">
        <v>4.0999999999999996</v>
      </c>
      <c r="E426" s="5">
        <v>6</v>
      </c>
      <c r="F426" s="5">
        <v>4.3</v>
      </c>
      <c r="G426" s="5">
        <v>7.2</v>
      </c>
      <c r="H426" s="5">
        <v>1033.3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>
        <v>19.2</v>
      </c>
      <c r="O426">
        <v>1047.5</v>
      </c>
      <c r="P426" t="s">
        <v>252</v>
      </c>
      <c r="Q426"/>
      <c r="R426" s="54">
        <v>0.28958333333333303</v>
      </c>
      <c r="T426" s="93">
        <f t="shared" si="9"/>
        <v>0</v>
      </c>
      <c r="U426" s="96">
        <f t="shared" si="10"/>
        <v>-8</v>
      </c>
      <c r="V426" s="92" t="str">
        <f t="shared" si="11"/>
        <v/>
      </c>
      <c r="W426" s="96" t="str">
        <f t="shared" si="8"/>
        <v/>
      </c>
      <c r="X426" s="93"/>
      <c r="Z426" s="5"/>
      <c r="AA426"/>
      <c r="AC426" s="375"/>
      <c r="AD426" s="54">
        <v>0.28958333333333303</v>
      </c>
      <c r="AL426" s="364">
        <v>-2.2999999999999998</v>
      </c>
      <c r="AM426" s="5">
        <v>94</v>
      </c>
      <c r="AN426" s="5">
        <v>-3.2</v>
      </c>
      <c r="AO426" s="363">
        <v>-2.2999999999999998</v>
      </c>
      <c r="AP426" s="5">
        <v>1.8</v>
      </c>
      <c r="AQ426" s="5">
        <v>2.2000000000000002</v>
      </c>
      <c r="AR426" s="5">
        <v>1025.4000000000001</v>
      </c>
      <c r="AS426" s="5">
        <v>0</v>
      </c>
      <c r="AT426" s="5">
        <v>0</v>
      </c>
      <c r="AU426" s="5">
        <v>0</v>
      </c>
      <c r="AV426" s="5">
        <v>0</v>
      </c>
      <c r="AW426" s="5">
        <v>0</v>
      </c>
      <c r="AX426">
        <v>0.1</v>
      </c>
      <c r="AY426">
        <v>162.69999999999999</v>
      </c>
      <c r="AZ426">
        <v>-3.4</v>
      </c>
      <c r="BA426">
        <v>-2.8</v>
      </c>
      <c r="BB426" s="55">
        <v>0.28958333333333303</v>
      </c>
    </row>
    <row r="427" spans="2:54" x14ac:dyDescent="0.25">
      <c r="B427" s="5">
        <v>6</v>
      </c>
      <c r="C427" s="5">
        <v>88</v>
      </c>
      <c r="D427" s="5">
        <v>4.0999999999999996</v>
      </c>
      <c r="E427" s="5">
        <v>6</v>
      </c>
      <c r="F427" s="5">
        <v>4.3</v>
      </c>
      <c r="G427" s="5">
        <v>7.2</v>
      </c>
      <c r="H427" s="5">
        <v>1033.2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>
        <v>19.2</v>
      </c>
      <c r="O427">
        <v>1047.5</v>
      </c>
      <c r="P427" t="s">
        <v>252</v>
      </c>
      <c r="Q427"/>
      <c r="R427" s="54">
        <v>0.29027777777777802</v>
      </c>
      <c r="T427" s="93">
        <f t="shared" si="9"/>
        <v>0</v>
      </c>
      <c r="U427" s="96">
        <f t="shared" si="10"/>
        <v>-8</v>
      </c>
      <c r="V427" s="92" t="str">
        <f t="shared" si="11"/>
        <v/>
      </c>
      <c r="W427" s="96" t="str">
        <f t="shared" si="8"/>
        <v/>
      </c>
      <c r="X427" s="93"/>
      <c r="Z427" s="5"/>
      <c r="AA427"/>
      <c r="AC427" s="375"/>
      <c r="AD427" s="54">
        <v>0.29027777777777802</v>
      </c>
      <c r="AL427" s="364">
        <v>-2.2999999999999998</v>
      </c>
      <c r="AM427" s="5">
        <v>94</v>
      </c>
      <c r="AN427" s="5">
        <v>-3.2</v>
      </c>
      <c r="AO427" s="363">
        <v>-2.2999999999999998</v>
      </c>
      <c r="AP427" s="5">
        <v>3.2</v>
      </c>
      <c r="AQ427" s="5">
        <v>3.2</v>
      </c>
      <c r="AR427" s="5">
        <v>1025.2</v>
      </c>
      <c r="AS427" s="5">
        <v>0</v>
      </c>
      <c r="AT427" s="5">
        <v>0</v>
      </c>
      <c r="AU427" s="5">
        <v>0</v>
      </c>
      <c r="AV427" s="5">
        <v>0</v>
      </c>
      <c r="AW427" s="5">
        <v>0</v>
      </c>
      <c r="AX427">
        <v>0.1</v>
      </c>
      <c r="AY427">
        <v>162.69999999999999</v>
      </c>
      <c r="AZ427">
        <v>-3.5</v>
      </c>
      <c r="BA427">
        <v>-2.8</v>
      </c>
      <c r="BB427" s="55">
        <v>0.29027777777777802</v>
      </c>
    </row>
    <row r="428" spans="2:54" x14ac:dyDescent="0.25">
      <c r="B428" s="5">
        <v>6</v>
      </c>
      <c r="C428" s="5">
        <v>88</v>
      </c>
      <c r="D428" s="5">
        <v>4.0999999999999996</v>
      </c>
      <c r="E428" s="5">
        <v>4.5</v>
      </c>
      <c r="F428" s="5">
        <v>7.2</v>
      </c>
      <c r="G428" s="5">
        <v>13</v>
      </c>
      <c r="H428" s="5">
        <v>1033.3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>
        <v>19.2</v>
      </c>
      <c r="O428">
        <v>1047.5</v>
      </c>
      <c r="P428" t="s">
        <v>252</v>
      </c>
      <c r="Q428"/>
      <c r="R428" s="54">
        <v>0.29097222222222202</v>
      </c>
      <c r="T428" s="93">
        <f t="shared" si="9"/>
        <v>0</v>
      </c>
      <c r="U428" s="96">
        <f t="shared" si="10"/>
        <v>-8</v>
      </c>
      <c r="V428" s="92" t="str">
        <f t="shared" si="11"/>
        <v/>
      </c>
      <c r="W428" s="96" t="str">
        <f t="shared" si="8"/>
        <v/>
      </c>
      <c r="X428" s="93"/>
      <c r="Z428" s="5"/>
      <c r="AA428"/>
      <c r="AC428" s="375"/>
      <c r="AD428" s="54">
        <v>0.29097222222222202</v>
      </c>
      <c r="AL428" s="364">
        <v>-2.2999999999999998</v>
      </c>
      <c r="AM428" s="5">
        <v>94</v>
      </c>
      <c r="AN428" s="5">
        <v>-3.2</v>
      </c>
      <c r="AO428" s="363">
        <v>-2.2999999999999998</v>
      </c>
      <c r="AP428" s="5">
        <v>2.5</v>
      </c>
      <c r="AQ428" s="5">
        <v>2.5</v>
      </c>
      <c r="AR428" s="5">
        <v>1025.3</v>
      </c>
      <c r="AS428" s="5">
        <v>0</v>
      </c>
      <c r="AT428" s="5">
        <v>0</v>
      </c>
      <c r="AU428" s="5">
        <v>0</v>
      </c>
      <c r="AV428" s="5">
        <v>0</v>
      </c>
      <c r="AW428" s="5">
        <v>0</v>
      </c>
      <c r="AX428">
        <v>0.1</v>
      </c>
      <c r="AY428">
        <v>162.69999999999999</v>
      </c>
      <c r="AZ428">
        <v>-3.5</v>
      </c>
      <c r="BA428">
        <v>-2.9</v>
      </c>
      <c r="BB428" s="55">
        <v>0.29097222222222202</v>
      </c>
    </row>
    <row r="429" spans="2:54" x14ac:dyDescent="0.25">
      <c r="B429" s="5">
        <v>6</v>
      </c>
      <c r="C429" s="5">
        <v>88</v>
      </c>
      <c r="D429" s="5">
        <v>4.0999999999999996</v>
      </c>
      <c r="E429" s="5">
        <v>3.9</v>
      </c>
      <c r="F429" s="5">
        <v>9.6999999999999993</v>
      </c>
      <c r="G429" s="5">
        <v>14.8</v>
      </c>
      <c r="H429" s="5">
        <v>1033.5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>
        <v>19.2</v>
      </c>
      <c r="O429">
        <v>1047.5</v>
      </c>
      <c r="P429" t="s">
        <v>252</v>
      </c>
      <c r="Q429"/>
      <c r="R429" s="54">
        <v>0.29166666666666702</v>
      </c>
      <c r="T429" s="93">
        <f t="shared" si="9"/>
        <v>0</v>
      </c>
      <c r="U429" s="96">
        <f t="shared" si="10"/>
        <v>-8</v>
      </c>
      <c r="V429" s="92" t="str">
        <f t="shared" si="11"/>
        <v/>
      </c>
      <c r="W429" s="96" t="str">
        <f t="shared" si="8"/>
        <v/>
      </c>
      <c r="X429" s="93"/>
      <c r="Z429" s="5"/>
      <c r="AA429"/>
      <c r="AC429" s="375"/>
      <c r="AD429" s="54">
        <v>0.29166666666666702</v>
      </c>
      <c r="AL429" s="364">
        <v>-2.2999999999999998</v>
      </c>
      <c r="AM429" s="5">
        <v>94</v>
      </c>
      <c r="AN429" s="5">
        <v>-3.2</v>
      </c>
      <c r="AO429" s="363">
        <v>-2.2999999999999998</v>
      </c>
      <c r="AP429" s="5">
        <v>0</v>
      </c>
      <c r="AQ429" s="5">
        <v>2.2000000000000002</v>
      </c>
      <c r="AR429" s="5">
        <v>1025.5</v>
      </c>
      <c r="AS429" s="5">
        <v>0</v>
      </c>
      <c r="AT429" s="5">
        <v>0</v>
      </c>
      <c r="AU429" s="5">
        <v>0</v>
      </c>
      <c r="AV429" s="5">
        <v>0</v>
      </c>
      <c r="AW429" s="5">
        <v>0</v>
      </c>
      <c r="AX429">
        <v>0.1</v>
      </c>
      <c r="AY429">
        <v>162.69999999999999</v>
      </c>
      <c r="AZ429">
        <v>-3.5</v>
      </c>
      <c r="BA429">
        <v>-2.9</v>
      </c>
      <c r="BB429" s="55">
        <v>0.29166666666666702</v>
      </c>
    </row>
    <row r="430" spans="2:54" x14ac:dyDescent="0.25">
      <c r="B430" s="5">
        <v>6</v>
      </c>
      <c r="C430" s="5">
        <v>88</v>
      </c>
      <c r="D430" s="5">
        <v>4.0999999999999996</v>
      </c>
      <c r="E430" s="5">
        <v>4.5</v>
      </c>
      <c r="F430" s="5">
        <v>7.2</v>
      </c>
      <c r="G430" s="5">
        <v>9.4</v>
      </c>
      <c r="H430" s="5">
        <v>1033.3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>
        <v>19.2</v>
      </c>
      <c r="O430">
        <v>1047.5</v>
      </c>
      <c r="P430" t="s">
        <v>252</v>
      </c>
      <c r="Q430"/>
      <c r="R430" s="54">
        <v>0.29236111111111102</v>
      </c>
      <c r="T430" s="93">
        <f t="shared" si="9"/>
        <v>0</v>
      </c>
      <c r="U430" s="96">
        <f t="shared" si="10"/>
        <v>-8</v>
      </c>
      <c r="V430" s="92" t="str">
        <f t="shared" si="11"/>
        <v/>
      </c>
      <c r="W430" s="96" t="str">
        <f t="shared" si="8"/>
        <v/>
      </c>
      <c r="X430" s="93"/>
      <c r="Z430" s="5"/>
      <c r="AA430"/>
      <c r="AC430" s="375"/>
      <c r="AD430" s="54">
        <v>0.29236111111111102</v>
      </c>
      <c r="AL430" s="364">
        <v>-2.2999999999999998</v>
      </c>
      <c r="AM430" s="5">
        <v>94</v>
      </c>
      <c r="AN430" s="5">
        <v>-3.2</v>
      </c>
      <c r="AO430" s="363">
        <v>-2.2999999999999998</v>
      </c>
      <c r="AP430" s="5">
        <v>3.2</v>
      </c>
      <c r="AQ430" s="5">
        <v>4.3</v>
      </c>
      <c r="AR430" s="5">
        <v>1025.5</v>
      </c>
      <c r="AS430" s="5">
        <v>0</v>
      </c>
      <c r="AT430" s="5">
        <v>0</v>
      </c>
      <c r="AU430" s="5">
        <v>0</v>
      </c>
      <c r="AV430" s="5">
        <v>0</v>
      </c>
      <c r="AW430" s="5">
        <v>0</v>
      </c>
      <c r="AX430">
        <v>0.1</v>
      </c>
      <c r="AY430">
        <v>162.69999999999999</v>
      </c>
      <c r="AZ430">
        <v>-3.6</v>
      </c>
      <c r="BA430">
        <v>-2.9</v>
      </c>
      <c r="BB430" s="55">
        <v>0.29236111111111102</v>
      </c>
    </row>
    <row r="431" spans="2:54" x14ac:dyDescent="0.25">
      <c r="B431" s="5">
        <v>6</v>
      </c>
      <c r="C431" s="5">
        <v>88</v>
      </c>
      <c r="D431" s="5">
        <v>4.0999999999999996</v>
      </c>
      <c r="E431" s="5">
        <v>4.7</v>
      </c>
      <c r="F431" s="5">
        <v>6.5</v>
      </c>
      <c r="G431" s="5">
        <v>9.4</v>
      </c>
      <c r="H431" s="5">
        <v>1033.0999999999999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>
        <v>19.2</v>
      </c>
      <c r="O431">
        <v>1047.5</v>
      </c>
      <c r="P431" t="s">
        <v>252</v>
      </c>
      <c r="Q431"/>
      <c r="R431" s="54">
        <v>0.29305555555555601</v>
      </c>
      <c r="T431" s="93">
        <f t="shared" si="9"/>
        <v>0</v>
      </c>
      <c r="U431" s="96">
        <f t="shared" si="10"/>
        <v>-8</v>
      </c>
      <c r="V431" s="92" t="str">
        <f t="shared" si="11"/>
        <v/>
      </c>
      <c r="W431" s="96" t="str">
        <f t="shared" si="8"/>
        <v/>
      </c>
      <c r="X431" s="93"/>
      <c r="Z431" s="5"/>
      <c r="AA431"/>
      <c r="AC431" s="375"/>
      <c r="AD431" s="54">
        <v>0.29305555555555601</v>
      </c>
      <c r="AL431" s="364">
        <v>-2.2000000000000002</v>
      </c>
      <c r="AM431" s="5">
        <v>94</v>
      </c>
      <c r="AN431" s="5">
        <v>-3.1</v>
      </c>
      <c r="AO431" s="363">
        <v>-2.2000000000000002</v>
      </c>
      <c r="AP431" s="5">
        <v>2.5</v>
      </c>
      <c r="AQ431" s="5">
        <v>4</v>
      </c>
      <c r="AR431" s="5">
        <v>1025.5</v>
      </c>
      <c r="AS431" s="5">
        <v>0</v>
      </c>
      <c r="AT431" s="5">
        <v>0</v>
      </c>
      <c r="AU431" s="5">
        <v>0</v>
      </c>
      <c r="AV431" s="5">
        <v>0</v>
      </c>
      <c r="AW431" s="5">
        <v>0</v>
      </c>
      <c r="AX431">
        <v>0.1</v>
      </c>
      <c r="AY431">
        <v>162.69999999999999</v>
      </c>
      <c r="AZ431">
        <v>-3.6</v>
      </c>
      <c r="BA431">
        <v>-2.9</v>
      </c>
      <c r="BB431" s="55">
        <v>0.29305555555555601</v>
      </c>
    </row>
    <row r="432" spans="2:54" x14ac:dyDescent="0.25">
      <c r="B432" s="5">
        <v>6</v>
      </c>
      <c r="C432" s="5">
        <v>88</v>
      </c>
      <c r="D432" s="5">
        <v>4.0999999999999996</v>
      </c>
      <c r="E432" s="5">
        <v>6</v>
      </c>
      <c r="F432" s="5">
        <v>3.6</v>
      </c>
      <c r="G432" s="5">
        <v>5.4</v>
      </c>
      <c r="H432" s="5">
        <v>1033.3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>
        <v>19.2</v>
      </c>
      <c r="O432">
        <v>1047.5</v>
      </c>
      <c r="P432" t="s">
        <v>252</v>
      </c>
      <c r="Q432"/>
      <c r="R432" s="54">
        <v>0.29375000000000001</v>
      </c>
      <c r="T432" s="93">
        <f t="shared" si="9"/>
        <v>0</v>
      </c>
      <c r="U432" s="96">
        <f t="shared" si="10"/>
        <v>-8</v>
      </c>
      <c r="V432" s="92" t="str">
        <f t="shared" si="11"/>
        <v/>
      </c>
      <c r="W432" s="96" t="str">
        <f t="shared" si="8"/>
        <v/>
      </c>
      <c r="X432" s="93"/>
      <c r="Z432" s="5"/>
      <c r="AA432"/>
      <c r="AC432" s="375"/>
      <c r="AD432" s="54">
        <v>0.29375000000000001</v>
      </c>
      <c r="AL432" s="364">
        <v>-2.2000000000000002</v>
      </c>
      <c r="AM432" s="5">
        <v>94</v>
      </c>
      <c r="AN432" s="5">
        <v>-3.1</v>
      </c>
      <c r="AO432" s="363">
        <v>-2.2000000000000002</v>
      </c>
      <c r="AP432" s="5">
        <v>2.2000000000000002</v>
      </c>
      <c r="AQ432" s="5">
        <v>3.2</v>
      </c>
      <c r="AR432" s="5">
        <v>1025.5</v>
      </c>
      <c r="AS432" s="5">
        <v>0</v>
      </c>
      <c r="AT432" s="5">
        <v>0</v>
      </c>
      <c r="AU432" s="5">
        <v>0</v>
      </c>
      <c r="AV432" s="5">
        <v>0</v>
      </c>
      <c r="AW432" s="5">
        <v>0</v>
      </c>
      <c r="AX432">
        <v>0.1</v>
      </c>
      <c r="AY432">
        <v>162.69999999999999</v>
      </c>
      <c r="AZ432">
        <v>-3.6</v>
      </c>
      <c r="BA432">
        <v>-2.9</v>
      </c>
      <c r="BB432" s="55">
        <v>0.29375000000000001</v>
      </c>
    </row>
    <row r="433" spans="2:54" x14ac:dyDescent="0.25">
      <c r="B433" s="5">
        <v>6</v>
      </c>
      <c r="C433" s="5">
        <v>88</v>
      </c>
      <c r="D433" s="5">
        <v>4.0999999999999996</v>
      </c>
      <c r="E433" s="5">
        <v>5.0999999999999996</v>
      </c>
      <c r="F433" s="5">
        <v>5.4</v>
      </c>
      <c r="G433" s="5">
        <v>9.4</v>
      </c>
      <c r="H433" s="5">
        <v>1033.4000000000001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>
        <v>19.2</v>
      </c>
      <c r="O433">
        <v>1047.5</v>
      </c>
      <c r="P433" t="s">
        <v>252</v>
      </c>
      <c r="Q433"/>
      <c r="R433" s="54">
        <v>0.29444444444444401</v>
      </c>
      <c r="T433" s="93">
        <f t="shared" si="9"/>
        <v>0</v>
      </c>
      <c r="U433" s="96">
        <f t="shared" si="10"/>
        <v>-8</v>
      </c>
      <c r="V433" s="92" t="str">
        <f t="shared" si="11"/>
        <v/>
      </c>
      <c r="W433" s="96" t="str">
        <f t="shared" si="8"/>
        <v/>
      </c>
      <c r="X433" s="93"/>
      <c r="Z433" s="5"/>
      <c r="AA433"/>
      <c r="AC433" s="375"/>
      <c r="AD433" s="54">
        <v>0.29444444444444401</v>
      </c>
      <c r="AL433" s="364">
        <v>-2.2000000000000002</v>
      </c>
      <c r="AM433" s="5">
        <v>94</v>
      </c>
      <c r="AN433" s="5">
        <v>-3.1</v>
      </c>
      <c r="AO433" s="363">
        <v>-2.2000000000000002</v>
      </c>
      <c r="AP433" s="5">
        <v>1.8</v>
      </c>
      <c r="AQ433" s="5">
        <v>2.5</v>
      </c>
      <c r="AR433" s="5">
        <v>1025.4000000000001</v>
      </c>
      <c r="AS433" s="5">
        <v>0</v>
      </c>
      <c r="AT433" s="5">
        <v>0</v>
      </c>
      <c r="AU433" s="5">
        <v>0</v>
      </c>
      <c r="AV433" s="5">
        <v>0</v>
      </c>
      <c r="AW433" s="5">
        <v>0</v>
      </c>
      <c r="AX433">
        <v>0.1</v>
      </c>
      <c r="AY433">
        <v>162.69999999999999</v>
      </c>
      <c r="AZ433">
        <v>-3.6</v>
      </c>
      <c r="BA433">
        <v>-2.9</v>
      </c>
      <c r="BB433" s="55">
        <v>0.29444444444444401</v>
      </c>
    </row>
    <row r="434" spans="2:54" x14ac:dyDescent="0.25">
      <c r="B434" s="5">
        <v>6</v>
      </c>
      <c r="C434" s="5">
        <v>88</v>
      </c>
      <c r="D434" s="5">
        <v>4.0999999999999996</v>
      </c>
      <c r="E434" s="5">
        <v>3.7</v>
      </c>
      <c r="F434" s="5">
        <v>10.8</v>
      </c>
      <c r="G434" s="5">
        <v>13</v>
      </c>
      <c r="H434" s="5">
        <v>1033.3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>
        <v>19.2</v>
      </c>
      <c r="O434">
        <v>1047.5</v>
      </c>
      <c r="P434" t="s">
        <v>252</v>
      </c>
      <c r="Q434"/>
      <c r="R434" s="54">
        <v>0.29513888888888901</v>
      </c>
      <c r="T434" s="93">
        <f t="shared" ref="T434:T497" si="12">MAX($P434,$Q434)</f>
        <v>0</v>
      </c>
      <c r="U434" s="96">
        <f t="shared" si="10"/>
        <v>-8</v>
      </c>
      <c r="V434" s="92" t="str">
        <f t="shared" si="11"/>
        <v/>
      </c>
      <c r="W434" s="96" t="str">
        <f t="shared" ref="W434:W497" si="13">IF($T434&gt;$B434+1,1,"")</f>
        <v/>
      </c>
      <c r="X434" s="93"/>
      <c r="Z434" s="5"/>
      <c r="AA434"/>
      <c r="AC434" s="375"/>
      <c r="AD434" s="54">
        <v>0.29513888888888901</v>
      </c>
      <c r="AL434" s="364">
        <v>-2.2000000000000002</v>
      </c>
      <c r="AM434" s="5">
        <v>94</v>
      </c>
      <c r="AN434" s="5">
        <v>-3.1</v>
      </c>
      <c r="AO434" s="363">
        <v>-2.2000000000000002</v>
      </c>
      <c r="AP434" s="5">
        <v>1.8</v>
      </c>
      <c r="AQ434" s="5">
        <v>2.5</v>
      </c>
      <c r="AR434" s="5">
        <v>1025.5</v>
      </c>
      <c r="AS434" s="5">
        <v>0</v>
      </c>
      <c r="AT434" s="5">
        <v>0</v>
      </c>
      <c r="AU434" s="5">
        <v>0</v>
      </c>
      <c r="AV434" s="5">
        <v>0</v>
      </c>
      <c r="AW434" s="5">
        <v>0</v>
      </c>
      <c r="AX434">
        <v>0.1</v>
      </c>
      <c r="AY434">
        <v>162.69999999999999</v>
      </c>
      <c r="AZ434">
        <v>-3.6</v>
      </c>
      <c r="BA434">
        <v>-2.9</v>
      </c>
      <c r="BB434" s="55">
        <v>0.29513888888888901</v>
      </c>
    </row>
    <row r="435" spans="2:54" x14ac:dyDescent="0.25">
      <c r="B435" s="5">
        <v>6</v>
      </c>
      <c r="C435" s="5">
        <v>88</v>
      </c>
      <c r="D435" s="5">
        <v>4.0999999999999996</v>
      </c>
      <c r="E435" s="5">
        <v>4.0999999999999996</v>
      </c>
      <c r="F435" s="5">
        <v>8.6</v>
      </c>
      <c r="G435" s="5">
        <v>13</v>
      </c>
      <c r="H435" s="5">
        <v>1033.4000000000001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>
        <v>19.2</v>
      </c>
      <c r="O435">
        <v>1047.5</v>
      </c>
      <c r="P435" t="s">
        <v>252</v>
      </c>
      <c r="Q435"/>
      <c r="R435" s="54">
        <v>0.295833333333333</v>
      </c>
      <c r="T435" s="93">
        <f t="shared" si="12"/>
        <v>0</v>
      </c>
      <c r="U435" s="96">
        <f t="shared" ref="U435:U458" si="14">(T435-B435)-2</f>
        <v>-8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5"/>
      <c r="AD435" s="54">
        <v>0.295833333333333</v>
      </c>
      <c r="AL435" s="364">
        <v>-2.2999999999999998</v>
      </c>
      <c r="AM435" s="5">
        <v>94</v>
      </c>
      <c r="AN435" s="5">
        <v>-3.2</v>
      </c>
      <c r="AO435" s="363">
        <v>-2.2999999999999998</v>
      </c>
      <c r="AP435" s="5">
        <v>0</v>
      </c>
      <c r="AQ435" s="5">
        <v>0</v>
      </c>
      <c r="AR435" s="5">
        <v>1025.5</v>
      </c>
      <c r="AS435" s="5">
        <v>0</v>
      </c>
      <c r="AT435" s="5">
        <v>0</v>
      </c>
      <c r="AU435" s="5">
        <v>0</v>
      </c>
      <c r="AV435" s="5">
        <v>0</v>
      </c>
      <c r="AW435" s="5">
        <v>0</v>
      </c>
      <c r="AX435">
        <v>0.1</v>
      </c>
      <c r="AY435">
        <v>162.69999999999999</v>
      </c>
      <c r="AZ435">
        <v>-3.6</v>
      </c>
      <c r="BA435">
        <v>-2.9</v>
      </c>
      <c r="BB435" s="55">
        <v>0.295833333333333</v>
      </c>
    </row>
    <row r="436" spans="2:54" x14ac:dyDescent="0.25">
      <c r="B436" s="5">
        <v>6</v>
      </c>
      <c r="C436" s="5">
        <v>88</v>
      </c>
      <c r="D436" s="5">
        <v>4.0999999999999996</v>
      </c>
      <c r="E436" s="5">
        <v>6</v>
      </c>
      <c r="F436" s="5">
        <v>4.7</v>
      </c>
      <c r="G436" s="5">
        <v>7.2</v>
      </c>
      <c r="H436" s="5">
        <v>1033.0999999999999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>
        <v>19.2</v>
      </c>
      <c r="O436">
        <v>1047.5</v>
      </c>
      <c r="P436" t="s">
        <v>252</v>
      </c>
      <c r="Q436"/>
      <c r="R436" s="54">
        <v>0.296527777777778</v>
      </c>
      <c r="T436" s="93">
        <f t="shared" si="12"/>
        <v>0</v>
      </c>
      <c r="U436" s="96">
        <f t="shared" si="14"/>
        <v>-8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5"/>
      <c r="AD436" s="54">
        <v>0.296527777777778</v>
      </c>
      <c r="AL436" s="364">
        <v>-2.2999999999999998</v>
      </c>
      <c r="AM436" s="5">
        <v>94</v>
      </c>
      <c r="AN436" s="5">
        <v>-3.2</v>
      </c>
      <c r="AO436" s="363">
        <v>-2.2999999999999998</v>
      </c>
      <c r="AP436" s="5">
        <v>0</v>
      </c>
      <c r="AQ436" s="5">
        <v>4.3</v>
      </c>
      <c r="AR436" s="5">
        <v>1025.3</v>
      </c>
      <c r="AS436" s="5">
        <v>0</v>
      </c>
      <c r="AT436" s="5">
        <v>0</v>
      </c>
      <c r="AU436" s="5">
        <v>0</v>
      </c>
      <c r="AV436" s="5">
        <v>0</v>
      </c>
      <c r="AW436" s="5">
        <v>0</v>
      </c>
      <c r="AX436">
        <v>0.1</v>
      </c>
      <c r="AY436">
        <v>162.69999999999999</v>
      </c>
      <c r="AZ436">
        <v>-3.6</v>
      </c>
      <c r="BA436">
        <v>-2.9</v>
      </c>
      <c r="BB436" s="55">
        <v>0.296527777777778</v>
      </c>
    </row>
    <row r="437" spans="2:54" x14ac:dyDescent="0.25">
      <c r="B437" s="5">
        <v>6</v>
      </c>
      <c r="C437" s="5">
        <v>88</v>
      </c>
      <c r="D437" s="5">
        <v>4.0999999999999996</v>
      </c>
      <c r="E437" s="5">
        <v>4.7</v>
      </c>
      <c r="F437" s="5">
        <v>6.5</v>
      </c>
      <c r="G437" s="5">
        <v>9.4</v>
      </c>
      <c r="H437" s="5">
        <v>1033.2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>
        <v>19.2</v>
      </c>
      <c r="O437">
        <v>1047.5</v>
      </c>
      <c r="P437" t="s">
        <v>252</v>
      </c>
      <c r="Q437"/>
      <c r="R437" s="54">
        <v>0.297222222222222</v>
      </c>
      <c r="T437" s="93">
        <f t="shared" si="12"/>
        <v>0</v>
      </c>
      <c r="U437" s="96">
        <f t="shared" si="14"/>
        <v>-8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5"/>
      <c r="AD437" s="54">
        <v>0.297222222222222</v>
      </c>
      <c r="AL437" s="364">
        <v>-2.2999999999999998</v>
      </c>
      <c r="AM437" s="5">
        <v>94</v>
      </c>
      <c r="AN437" s="5">
        <v>-3.2</v>
      </c>
      <c r="AO437" s="363">
        <v>-2.2999999999999998</v>
      </c>
      <c r="AP437" s="5">
        <v>3.2</v>
      </c>
      <c r="AQ437" s="5">
        <v>4.7</v>
      </c>
      <c r="AR437" s="5">
        <v>1025.4000000000001</v>
      </c>
      <c r="AS437" s="5">
        <v>0</v>
      </c>
      <c r="AT437" s="5">
        <v>0</v>
      </c>
      <c r="AU437" s="5">
        <v>0</v>
      </c>
      <c r="AV437" s="5">
        <v>0</v>
      </c>
      <c r="AW437" s="5">
        <v>0</v>
      </c>
      <c r="AX437">
        <v>0.1</v>
      </c>
      <c r="AY437">
        <v>162.69999999999999</v>
      </c>
      <c r="AZ437">
        <v>-3.6</v>
      </c>
      <c r="BA437">
        <v>-2.9</v>
      </c>
      <c r="BB437" s="55">
        <v>0.297222222222222</v>
      </c>
    </row>
    <row r="438" spans="2:54" x14ac:dyDescent="0.25">
      <c r="B438" s="5">
        <v>6</v>
      </c>
      <c r="C438" s="5">
        <v>88</v>
      </c>
      <c r="D438" s="5">
        <v>4.0999999999999996</v>
      </c>
      <c r="E438" s="5">
        <v>4.7</v>
      </c>
      <c r="F438" s="5">
        <v>6.5</v>
      </c>
      <c r="G438" s="5">
        <v>9.4</v>
      </c>
      <c r="H438" s="5">
        <v>1033.3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>
        <v>19.2</v>
      </c>
      <c r="O438">
        <v>1047.5</v>
      </c>
      <c r="P438" t="s">
        <v>252</v>
      </c>
      <c r="Q438"/>
      <c r="R438" s="54">
        <v>0.297916666666667</v>
      </c>
      <c r="T438" s="93">
        <f t="shared" si="12"/>
        <v>0</v>
      </c>
      <c r="U438" s="96">
        <f t="shared" si="14"/>
        <v>-8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5"/>
      <c r="AD438" s="54">
        <v>0.297916666666667</v>
      </c>
      <c r="AL438" s="364">
        <v>-2.2999999999999998</v>
      </c>
      <c r="AM438" s="5">
        <v>94</v>
      </c>
      <c r="AN438" s="5">
        <v>-3.2</v>
      </c>
      <c r="AO438" s="363">
        <v>-2.2999999999999998</v>
      </c>
      <c r="AP438" s="5">
        <v>2.5</v>
      </c>
      <c r="AQ438" s="5">
        <v>3.2</v>
      </c>
      <c r="AR438" s="5">
        <v>1025.5999999999999</v>
      </c>
      <c r="AS438" s="5">
        <v>0</v>
      </c>
      <c r="AT438" s="5">
        <v>0</v>
      </c>
      <c r="AU438" s="5">
        <v>0</v>
      </c>
      <c r="AV438" s="5">
        <v>0</v>
      </c>
      <c r="AW438" s="5">
        <v>0</v>
      </c>
      <c r="AX438">
        <v>0.1</v>
      </c>
      <c r="AY438">
        <v>162.69999999999999</v>
      </c>
      <c r="AZ438">
        <v>-3.6</v>
      </c>
      <c r="BA438">
        <v>-2.9</v>
      </c>
      <c r="BB438" s="55">
        <v>0.297916666666667</v>
      </c>
    </row>
    <row r="439" spans="2:54" x14ac:dyDescent="0.25">
      <c r="B439" s="5">
        <v>6</v>
      </c>
      <c r="C439" s="5">
        <v>88</v>
      </c>
      <c r="D439" s="5">
        <v>4.0999999999999996</v>
      </c>
      <c r="E439" s="5">
        <v>4.3</v>
      </c>
      <c r="F439" s="5">
        <v>8.3000000000000007</v>
      </c>
      <c r="G439" s="5">
        <v>11.2</v>
      </c>
      <c r="H439" s="5">
        <v>1033.2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>
        <v>19.2</v>
      </c>
      <c r="O439">
        <v>1047.5</v>
      </c>
      <c r="P439" t="s">
        <v>252</v>
      </c>
      <c r="Q439"/>
      <c r="R439" s="54">
        <v>0.29861111111111099</v>
      </c>
      <c r="T439" s="93">
        <f t="shared" si="12"/>
        <v>0</v>
      </c>
      <c r="U439" s="96">
        <f t="shared" si="14"/>
        <v>-8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5"/>
      <c r="AD439" s="54">
        <v>0.29861111111111099</v>
      </c>
      <c r="AL439" s="364">
        <v>-2.2000000000000002</v>
      </c>
      <c r="AM439" s="5">
        <v>94</v>
      </c>
      <c r="AN439" s="5">
        <v>-3.1</v>
      </c>
      <c r="AO439" s="363">
        <v>-2.2000000000000002</v>
      </c>
      <c r="AP439" s="5">
        <v>3.6</v>
      </c>
      <c r="AQ439" s="5">
        <v>5</v>
      </c>
      <c r="AR439" s="5">
        <v>1025.5</v>
      </c>
      <c r="AS439" s="5">
        <v>0</v>
      </c>
      <c r="AT439" s="5">
        <v>0</v>
      </c>
      <c r="AU439" s="5">
        <v>0</v>
      </c>
      <c r="AV439" s="5">
        <v>0</v>
      </c>
      <c r="AW439" s="5">
        <v>0</v>
      </c>
      <c r="AX439">
        <v>0.1</v>
      </c>
      <c r="AY439">
        <v>162.69999999999999</v>
      </c>
      <c r="AZ439">
        <v>-3.6</v>
      </c>
      <c r="BA439">
        <v>-2.9</v>
      </c>
      <c r="BB439" s="55">
        <v>0.29861111111111099</v>
      </c>
    </row>
    <row r="440" spans="2:54" x14ac:dyDescent="0.25">
      <c r="B440" s="5">
        <v>6</v>
      </c>
      <c r="C440" s="5">
        <v>88</v>
      </c>
      <c r="D440" s="5">
        <v>4.0999999999999996</v>
      </c>
      <c r="E440" s="5">
        <v>4.3</v>
      </c>
      <c r="F440" s="5">
        <v>8.3000000000000007</v>
      </c>
      <c r="G440" s="5">
        <v>11.2</v>
      </c>
      <c r="H440" s="5">
        <v>1033.3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>
        <v>19.2</v>
      </c>
      <c r="O440">
        <v>1047.5</v>
      </c>
      <c r="P440" t="s">
        <v>252</v>
      </c>
      <c r="Q440"/>
      <c r="R440" s="54">
        <v>0.29930555555555599</v>
      </c>
      <c r="T440" s="93">
        <f t="shared" si="12"/>
        <v>0</v>
      </c>
      <c r="U440" s="96">
        <f t="shared" si="14"/>
        <v>-8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5"/>
      <c r="AD440" s="54">
        <v>0.29930555555555599</v>
      </c>
      <c r="AL440" s="364">
        <v>-2.2000000000000002</v>
      </c>
      <c r="AM440" s="5">
        <v>94</v>
      </c>
      <c r="AN440" s="5">
        <v>-3.1</v>
      </c>
      <c r="AO440" s="363">
        <v>-2.2000000000000002</v>
      </c>
      <c r="AP440" s="5">
        <v>4</v>
      </c>
      <c r="AQ440" s="5">
        <v>6.5</v>
      </c>
      <c r="AR440" s="5">
        <v>1025.5</v>
      </c>
      <c r="AS440" s="5">
        <v>0</v>
      </c>
      <c r="AT440" s="5">
        <v>0</v>
      </c>
      <c r="AU440" s="5">
        <v>0</v>
      </c>
      <c r="AV440" s="5">
        <v>0</v>
      </c>
      <c r="AW440" s="5">
        <v>0</v>
      </c>
      <c r="AX440">
        <v>0.1</v>
      </c>
      <c r="AY440">
        <v>162.69999999999999</v>
      </c>
      <c r="AZ440">
        <v>-3.6</v>
      </c>
      <c r="BA440">
        <v>-2.9</v>
      </c>
      <c r="BB440" s="55">
        <v>0.29930555555555599</v>
      </c>
    </row>
    <row r="441" spans="2:54" x14ac:dyDescent="0.25">
      <c r="B441" s="5">
        <v>6</v>
      </c>
      <c r="C441" s="5">
        <v>88</v>
      </c>
      <c r="D441" s="5">
        <v>4.0999999999999996</v>
      </c>
      <c r="E441" s="5">
        <v>6</v>
      </c>
      <c r="F441" s="5">
        <v>4.7</v>
      </c>
      <c r="G441" s="5">
        <v>9.4</v>
      </c>
      <c r="H441" s="5">
        <v>1033.3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>
        <v>19.2</v>
      </c>
      <c r="O441">
        <v>1047.5</v>
      </c>
      <c r="P441" t="s">
        <v>252</v>
      </c>
      <c r="Q441"/>
      <c r="R441" s="54">
        <v>0.3</v>
      </c>
      <c r="T441" s="93">
        <f t="shared" si="12"/>
        <v>0</v>
      </c>
      <c r="U441" s="96">
        <f t="shared" si="14"/>
        <v>-8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5"/>
      <c r="AD441" s="54">
        <v>0.3</v>
      </c>
      <c r="AL441" s="364">
        <v>-2.2000000000000002</v>
      </c>
      <c r="AM441" s="5">
        <v>94</v>
      </c>
      <c r="AN441" s="5">
        <v>-3.1</v>
      </c>
      <c r="AO441" s="363">
        <v>-4.3</v>
      </c>
      <c r="AP441" s="5">
        <v>5.4</v>
      </c>
      <c r="AQ441" s="5">
        <v>6.1</v>
      </c>
      <c r="AR441" s="5">
        <v>1025.7</v>
      </c>
      <c r="AS441" s="5">
        <v>0</v>
      </c>
      <c r="AT441" s="5">
        <v>0</v>
      </c>
      <c r="AU441" s="5">
        <v>0</v>
      </c>
      <c r="AV441" s="5">
        <v>0</v>
      </c>
      <c r="AW441" s="5">
        <v>0</v>
      </c>
      <c r="AX441">
        <v>0.1</v>
      </c>
      <c r="AY441">
        <v>162.69999999999999</v>
      </c>
      <c r="AZ441">
        <v>-3.6</v>
      </c>
      <c r="BA441">
        <v>-2.9</v>
      </c>
      <c r="BB441" s="55">
        <v>0.3</v>
      </c>
    </row>
    <row r="442" spans="2:54" x14ac:dyDescent="0.25">
      <c r="B442" s="5">
        <v>6</v>
      </c>
      <c r="C442" s="5">
        <v>88</v>
      </c>
      <c r="D442" s="5">
        <v>4.0999999999999996</v>
      </c>
      <c r="E442" s="5">
        <v>6</v>
      </c>
      <c r="F442" s="5">
        <v>4.7</v>
      </c>
      <c r="G442" s="5">
        <v>9.4</v>
      </c>
      <c r="H442" s="5">
        <v>1033.4000000000001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>
        <v>19.2</v>
      </c>
      <c r="O442">
        <v>1047.5</v>
      </c>
      <c r="P442" t="s">
        <v>252</v>
      </c>
      <c r="Q442"/>
      <c r="R442" s="54">
        <v>0.30069444444444399</v>
      </c>
      <c r="T442" s="93">
        <f t="shared" si="12"/>
        <v>0</v>
      </c>
      <c r="U442" s="96">
        <f t="shared" si="14"/>
        <v>-8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5"/>
      <c r="AD442" s="54">
        <v>0.30069444444444399</v>
      </c>
      <c r="AL442" s="364">
        <v>-2.2000000000000002</v>
      </c>
      <c r="AM442" s="5">
        <v>94</v>
      </c>
      <c r="AN442" s="5">
        <v>-3.1</v>
      </c>
      <c r="AO442" s="363">
        <v>-2.2000000000000002</v>
      </c>
      <c r="AP442" s="5">
        <v>3.2</v>
      </c>
      <c r="AQ442" s="5">
        <v>4</v>
      </c>
      <c r="AR442" s="5">
        <v>1025.5</v>
      </c>
      <c r="AS442" s="5">
        <v>0</v>
      </c>
      <c r="AT442" s="5">
        <v>0</v>
      </c>
      <c r="AU442" s="5">
        <v>0</v>
      </c>
      <c r="AV442" s="5">
        <v>0</v>
      </c>
      <c r="AW442" s="5">
        <v>0</v>
      </c>
      <c r="AX442">
        <v>0.1</v>
      </c>
      <c r="AY442">
        <v>162.69999999999999</v>
      </c>
      <c r="AZ442">
        <v>-3.6</v>
      </c>
      <c r="BA442">
        <v>-2.9</v>
      </c>
      <c r="BB442" s="55">
        <v>0.30069444444444399</v>
      </c>
    </row>
    <row r="443" spans="2:54" x14ac:dyDescent="0.25">
      <c r="B443" s="5">
        <v>6</v>
      </c>
      <c r="C443" s="5">
        <v>88</v>
      </c>
      <c r="D443" s="5">
        <v>4.0999999999999996</v>
      </c>
      <c r="E443" s="5">
        <v>4.0999999999999996</v>
      </c>
      <c r="F443" s="5">
        <v>8.6</v>
      </c>
      <c r="G443" s="5">
        <v>13</v>
      </c>
      <c r="H443" s="5">
        <v>1033.3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>
        <v>19.2</v>
      </c>
      <c r="O443">
        <v>1047.5</v>
      </c>
      <c r="P443" t="s">
        <v>252</v>
      </c>
      <c r="Q443"/>
      <c r="R443" s="54">
        <v>0.30138888888888898</v>
      </c>
      <c r="T443" s="93">
        <f t="shared" si="12"/>
        <v>0</v>
      </c>
      <c r="U443" s="96">
        <f t="shared" si="14"/>
        <v>-8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5"/>
      <c r="AD443" s="54">
        <v>0.30138888888888898</v>
      </c>
      <c r="AL443" s="364">
        <v>-2.2999999999999998</v>
      </c>
      <c r="AM443" s="5">
        <v>94</v>
      </c>
      <c r="AN443" s="5">
        <v>-3.2</v>
      </c>
      <c r="AO443" s="363">
        <v>-2.2999999999999998</v>
      </c>
      <c r="AP443" s="5">
        <v>1.8</v>
      </c>
      <c r="AQ443" s="5">
        <v>3.2</v>
      </c>
      <c r="AR443" s="5">
        <v>1025.5</v>
      </c>
      <c r="AS443" s="5">
        <v>0</v>
      </c>
      <c r="AT443" s="5">
        <v>0</v>
      </c>
      <c r="AU443" s="5">
        <v>0</v>
      </c>
      <c r="AV443" s="5">
        <v>0</v>
      </c>
      <c r="AW443" s="5">
        <v>0</v>
      </c>
      <c r="AX443">
        <v>0.1</v>
      </c>
      <c r="AY443">
        <v>162.69999999999999</v>
      </c>
      <c r="AZ443">
        <v>-3.6</v>
      </c>
      <c r="BA443">
        <v>-2.9</v>
      </c>
      <c r="BB443" s="55">
        <v>0.30138888888888898</v>
      </c>
    </row>
    <row r="444" spans="2:54" x14ac:dyDescent="0.25">
      <c r="B444" s="5">
        <v>5.9</v>
      </c>
      <c r="C444" s="5">
        <v>88</v>
      </c>
      <c r="D444" s="5">
        <v>4</v>
      </c>
      <c r="E444" s="5">
        <v>4.7</v>
      </c>
      <c r="F444" s="5">
        <v>6.1</v>
      </c>
      <c r="G444" s="5">
        <v>7.2</v>
      </c>
      <c r="H444" s="5">
        <v>1033.3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>
        <v>19.2</v>
      </c>
      <c r="O444">
        <v>1047.5</v>
      </c>
      <c r="P444" t="s">
        <v>252</v>
      </c>
      <c r="Q444"/>
      <c r="R444" s="54">
        <v>0.30208333333333298</v>
      </c>
      <c r="T444" s="93">
        <f t="shared" si="12"/>
        <v>0</v>
      </c>
      <c r="U444" s="96">
        <f t="shared" si="14"/>
        <v>-7.9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5"/>
      <c r="AD444" s="54">
        <v>0.30208333333333298</v>
      </c>
      <c r="AL444" s="364">
        <v>-2.2999999999999998</v>
      </c>
      <c r="AM444" s="5">
        <v>94</v>
      </c>
      <c r="AN444" s="5">
        <v>-3.2</v>
      </c>
      <c r="AO444" s="363">
        <v>-2.2999999999999998</v>
      </c>
      <c r="AP444" s="5">
        <v>0</v>
      </c>
      <c r="AQ444" s="5">
        <v>2.2000000000000002</v>
      </c>
      <c r="AR444" s="5">
        <v>1025.5999999999999</v>
      </c>
      <c r="AS444" s="5">
        <v>0</v>
      </c>
      <c r="AT444" s="5">
        <v>0</v>
      </c>
      <c r="AU444" s="5">
        <v>0</v>
      </c>
      <c r="AV444" s="5">
        <v>0</v>
      </c>
      <c r="AW444" s="5">
        <v>0</v>
      </c>
      <c r="AX444">
        <v>0.1</v>
      </c>
      <c r="AY444">
        <v>162.69999999999999</v>
      </c>
      <c r="AZ444">
        <v>-3.6</v>
      </c>
      <c r="BA444">
        <v>-2.9</v>
      </c>
      <c r="BB444" s="55">
        <v>0.30208333333333298</v>
      </c>
    </row>
    <row r="445" spans="2:54" x14ac:dyDescent="0.25">
      <c r="B445" s="5">
        <v>5.9</v>
      </c>
      <c r="C445" s="5">
        <v>88</v>
      </c>
      <c r="D445" s="5">
        <v>4</v>
      </c>
      <c r="E445" s="5">
        <v>5.9</v>
      </c>
      <c r="F445" s="5">
        <v>3.6</v>
      </c>
      <c r="G445" s="5">
        <v>5.4</v>
      </c>
      <c r="H445" s="5">
        <v>1033.4000000000001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>
        <v>19.2</v>
      </c>
      <c r="O445">
        <v>1047.5</v>
      </c>
      <c r="P445" t="s">
        <v>252</v>
      </c>
      <c r="Q445"/>
      <c r="R445" s="54">
        <v>0.30277777777777798</v>
      </c>
      <c r="T445" s="93">
        <f t="shared" si="12"/>
        <v>0</v>
      </c>
      <c r="U445" s="96">
        <f t="shared" si="14"/>
        <v>-7.9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5"/>
      <c r="AD445" s="54">
        <v>0.30277777777777798</v>
      </c>
      <c r="AL445" s="364">
        <v>-2.2999999999999998</v>
      </c>
      <c r="AM445" s="5">
        <v>94</v>
      </c>
      <c r="AN445" s="5">
        <v>-3.2</v>
      </c>
      <c r="AO445" s="363">
        <v>-2.2999999999999998</v>
      </c>
      <c r="AP445" s="5">
        <v>1.8</v>
      </c>
      <c r="AQ445" s="5">
        <v>2.5</v>
      </c>
      <c r="AR445" s="5">
        <v>1025.7</v>
      </c>
      <c r="AS445" s="5">
        <v>0</v>
      </c>
      <c r="AT445" s="5">
        <v>0</v>
      </c>
      <c r="AU445" s="5">
        <v>0</v>
      </c>
      <c r="AV445" s="5">
        <v>0</v>
      </c>
      <c r="AW445" s="5">
        <v>0</v>
      </c>
      <c r="AX445">
        <v>0.1</v>
      </c>
      <c r="AY445">
        <v>162.69999999999999</v>
      </c>
      <c r="AZ445">
        <v>-3.6</v>
      </c>
      <c r="BA445">
        <v>-2.9</v>
      </c>
      <c r="BB445" s="55">
        <v>0.30277777777777798</v>
      </c>
    </row>
    <row r="446" spans="2:54" x14ac:dyDescent="0.25">
      <c r="B446" s="5">
        <v>5.9</v>
      </c>
      <c r="C446" s="5">
        <v>88</v>
      </c>
      <c r="D446" s="5">
        <v>4</v>
      </c>
      <c r="E446" s="5">
        <v>4.5999999999999996</v>
      </c>
      <c r="F446" s="5">
        <v>6.5</v>
      </c>
      <c r="G446" s="5">
        <v>9.4</v>
      </c>
      <c r="H446" s="5">
        <v>1033.2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>
        <v>19.2</v>
      </c>
      <c r="O446">
        <v>1047.5</v>
      </c>
      <c r="P446" t="s">
        <v>252</v>
      </c>
      <c r="Q446"/>
      <c r="R446" s="54">
        <v>0.30347222222222198</v>
      </c>
      <c r="T446" s="93">
        <f t="shared" si="12"/>
        <v>0</v>
      </c>
      <c r="U446" s="96">
        <f t="shared" si="14"/>
        <v>-7.9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5"/>
      <c r="AD446" s="54">
        <v>0.30347222222222198</v>
      </c>
      <c r="AL446" s="364">
        <v>-2.2999999999999998</v>
      </c>
      <c r="AM446" s="5">
        <v>94</v>
      </c>
      <c r="AN446" s="5">
        <v>-3.2</v>
      </c>
      <c r="AO446" s="363">
        <v>-2.2999999999999998</v>
      </c>
      <c r="AP446" s="5">
        <v>3.2</v>
      </c>
      <c r="AQ446" s="5">
        <v>3.2</v>
      </c>
      <c r="AR446" s="5">
        <v>1025.7</v>
      </c>
      <c r="AS446" s="5">
        <v>0</v>
      </c>
      <c r="AT446" s="5">
        <v>0</v>
      </c>
      <c r="AU446" s="5">
        <v>0</v>
      </c>
      <c r="AV446" s="5">
        <v>0</v>
      </c>
      <c r="AW446" s="5">
        <v>0</v>
      </c>
      <c r="AX446">
        <v>0.1</v>
      </c>
      <c r="AY446">
        <v>162.69999999999999</v>
      </c>
      <c r="AZ446">
        <v>-3.6</v>
      </c>
      <c r="BA446">
        <v>-2.9</v>
      </c>
      <c r="BB446" s="55">
        <v>0.30347222222222198</v>
      </c>
    </row>
    <row r="447" spans="2:54" x14ac:dyDescent="0.25">
      <c r="B447" s="5">
        <v>5.9</v>
      </c>
      <c r="C447" s="5">
        <v>88</v>
      </c>
      <c r="D447" s="5">
        <v>4</v>
      </c>
      <c r="E447" s="5">
        <v>5</v>
      </c>
      <c r="F447" s="5">
        <v>5.4</v>
      </c>
      <c r="G447" s="5">
        <v>7.2</v>
      </c>
      <c r="H447" s="5">
        <v>1033.2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>
        <v>19.2</v>
      </c>
      <c r="O447">
        <v>1047.5</v>
      </c>
      <c r="P447" t="s">
        <v>252</v>
      </c>
      <c r="Q447"/>
      <c r="R447" s="54">
        <v>0.30416666666666697</v>
      </c>
      <c r="T447" s="93">
        <f t="shared" si="12"/>
        <v>0</v>
      </c>
      <c r="U447" s="96">
        <f t="shared" si="14"/>
        <v>-7.9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5"/>
      <c r="AD447" s="54">
        <v>0.30416666666666697</v>
      </c>
      <c r="AL447" s="364">
        <v>-2.4</v>
      </c>
      <c r="AM447" s="5">
        <v>94</v>
      </c>
      <c r="AN447" s="5">
        <v>-3.3</v>
      </c>
      <c r="AO447" s="363">
        <v>-2.4</v>
      </c>
      <c r="AP447" s="5">
        <v>3.2</v>
      </c>
      <c r="AQ447" s="5">
        <v>3.2</v>
      </c>
      <c r="AR447" s="5">
        <v>1025.4000000000001</v>
      </c>
      <c r="AS447" s="5">
        <v>0</v>
      </c>
      <c r="AT447" s="5">
        <v>0</v>
      </c>
      <c r="AU447" s="5">
        <v>0</v>
      </c>
      <c r="AV447" s="5">
        <v>0</v>
      </c>
      <c r="AW447" s="5">
        <v>0</v>
      </c>
      <c r="AX447">
        <v>0.1</v>
      </c>
      <c r="AY447">
        <v>162.69999999999999</v>
      </c>
      <c r="AZ447">
        <v>-3.6</v>
      </c>
      <c r="BA447">
        <v>-2.9</v>
      </c>
      <c r="BB447" s="55">
        <v>0.30416666666666697</v>
      </c>
    </row>
    <row r="448" spans="2:54" x14ac:dyDescent="0.25">
      <c r="B448" s="5">
        <v>5.9</v>
      </c>
      <c r="C448" s="5">
        <v>88</v>
      </c>
      <c r="D448" s="5">
        <v>4</v>
      </c>
      <c r="E448" s="5">
        <v>4.5999999999999996</v>
      </c>
      <c r="F448" s="5">
        <v>6.5</v>
      </c>
      <c r="G448" s="5">
        <v>9.4</v>
      </c>
      <c r="H448" s="5">
        <v>1033.0999999999999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>
        <v>19.2</v>
      </c>
      <c r="O448">
        <v>1047.5</v>
      </c>
      <c r="P448" t="s">
        <v>252</v>
      </c>
      <c r="Q448"/>
      <c r="R448" s="54">
        <v>0.30486111111111103</v>
      </c>
      <c r="T448" s="93">
        <f t="shared" si="12"/>
        <v>0</v>
      </c>
      <c r="U448" s="96">
        <f t="shared" si="14"/>
        <v>-7.9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5"/>
      <c r="AD448" s="54">
        <v>0.30486111111111103</v>
      </c>
      <c r="AL448" s="364">
        <v>-2.4</v>
      </c>
      <c r="AM448" s="5">
        <v>94</v>
      </c>
      <c r="AN448" s="5">
        <v>-3.3</v>
      </c>
      <c r="AO448" s="363">
        <v>-2.4</v>
      </c>
      <c r="AP448" s="5">
        <v>2.5</v>
      </c>
      <c r="AQ448" s="5">
        <v>4</v>
      </c>
      <c r="AR448" s="5">
        <v>1025.8</v>
      </c>
      <c r="AS448" s="5">
        <v>0</v>
      </c>
      <c r="AT448" s="5">
        <v>0</v>
      </c>
      <c r="AU448" s="5">
        <v>0</v>
      </c>
      <c r="AV448" s="5">
        <v>0</v>
      </c>
      <c r="AW448" s="5">
        <v>0</v>
      </c>
      <c r="AX448">
        <v>0.1</v>
      </c>
      <c r="AY448">
        <v>162.69999999999999</v>
      </c>
      <c r="AZ448">
        <v>-3.5</v>
      </c>
      <c r="BA448">
        <v>-2.9</v>
      </c>
      <c r="BB448" s="55">
        <v>0.30486111111111103</v>
      </c>
    </row>
    <row r="449" spans="2:54" x14ac:dyDescent="0.25">
      <c r="B449" s="5">
        <v>5.9</v>
      </c>
      <c r="C449" s="5">
        <v>88</v>
      </c>
      <c r="D449" s="5">
        <v>4</v>
      </c>
      <c r="E449" s="5">
        <v>4.8</v>
      </c>
      <c r="F449" s="5">
        <v>5.8</v>
      </c>
      <c r="G449" s="5">
        <v>7.2</v>
      </c>
      <c r="H449" s="5">
        <v>1033.2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>
        <v>19.2</v>
      </c>
      <c r="O449">
        <v>1047.5</v>
      </c>
      <c r="P449" t="s">
        <v>252</v>
      </c>
      <c r="Q449"/>
      <c r="R449" s="54">
        <v>0.30555555555555602</v>
      </c>
      <c r="T449" s="93">
        <f t="shared" si="12"/>
        <v>0</v>
      </c>
      <c r="U449" s="96">
        <f t="shared" si="14"/>
        <v>-7.9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5"/>
      <c r="AD449" s="54">
        <v>0.30555555555555602</v>
      </c>
      <c r="AL449" s="364">
        <v>-2.4</v>
      </c>
      <c r="AM449" s="5">
        <v>94</v>
      </c>
      <c r="AN449" s="5">
        <v>-3.3</v>
      </c>
      <c r="AO449" s="363">
        <v>-2.4</v>
      </c>
      <c r="AP449" s="5">
        <v>3.2</v>
      </c>
      <c r="AQ449" s="5">
        <v>4</v>
      </c>
      <c r="AR449" s="5">
        <v>1025.5999999999999</v>
      </c>
      <c r="AS449" s="5">
        <v>0</v>
      </c>
      <c r="AT449" s="5">
        <v>0</v>
      </c>
      <c r="AU449" s="5">
        <v>0</v>
      </c>
      <c r="AV449" s="5">
        <v>0</v>
      </c>
      <c r="AW449" s="5">
        <v>0</v>
      </c>
      <c r="AX449">
        <v>0.1</v>
      </c>
      <c r="AY449">
        <v>162.69999999999999</v>
      </c>
      <c r="AZ449">
        <v>-3.6</v>
      </c>
      <c r="BA449">
        <v>-2.9</v>
      </c>
      <c r="BB449" s="55">
        <v>0.30555555555555602</v>
      </c>
    </row>
    <row r="450" spans="2:54" x14ac:dyDescent="0.25">
      <c r="B450" s="5">
        <v>5.8</v>
      </c>
      <c r="C450" s="5">
        <v>88</v>
      </c>
      <c r="D450" s="5">
        <v>3.9</v>
      </c>
      <c r="E450" s="5">
        <v>4.5999999999999996</v>
      </c>
      <c r="F450" s="5">
        <v>6.1</v>
      </c>
      <c r="G450" s="5">
        <v>7.2</v>
      </c>
      <c r="H450" s="5">
        <v>1033.3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>
        <v>19.2</v>
      </c>
      <c r="O450">
        <v>1047.5</v>
      </c>
      <c r="P450" t="s">
        <v>252</v>
      </c>
      <c r="Q450"/>
      <c r="R450" s="54">
        <v>0.30625000000000002</v>
      </c>
      <c r="T450" s="93">
        <f t="shared" si="12"/>
        <v>0</v>
      </c>
      <c r="U450" s="96">
        <f t="shared" si="14"/>
        <v>-7.8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5"/>
      <c r="AD450" s="54">
        <v>0.30625000000000002</v>
      </c>
      <c r="AL450" s="364">
        <v>-2.4</v>
      </c>
      <c r="AM450" s="5">
        <v>94</v>
      </c>
      <c r="AN450" s="5">
        <v>-3.3</v>
      </c>
      <c r="AO450" s="363">
        <v>-2.4</v>
      </c>
      <c r="AP450" s="5">
        <v>3.6</v>
      </c>
      <c r="AQ450" s="5">
        <v>4.3</v>
      </c>
      <c r="AR450" s="5">
        <v>1025.5</v>
      </c>
      <c r="AS450" s="5">
        <v>0</v>
      </c>
      <c r="AT450" s="5">
        <v>0</v>
      </c>
      <c r="AU450" s="5">
        <v>0</v>
      </c>
      <c r="AV450" s="5">
        <v>0</v>
      </c>
      <c r="AW450" s="5">
        <v>0</v>
      </c>
      <c r="AX450">
        <v>0.1</v>
      </c>
      <c r="AY450">
        <v>162.69999999999999</v>
      </c>
      <c r="AZ450">
        <v>-3.5</v>
      </c>
      <c r="BA450">
        <v>-2.9</v>
      </c>
      <c r="BB450" s="55">
        <v>0.30625000000000002</v>
      </c>
    </row>
    <row r="451" spans="2:54" x14ac:dyDescent="0.25">
      <c r="B451" s="5">
        <v>5.8</v>
      </c>
      <c r="C451" s="5">
        <v>88</v>
      </c>
      <c r="D451" s="5">
        <v>3.9</v>
      </c>
      <c r="E451" s="5">
        <v>4.0999999999999996</v>
      </c>
      <c r="F451" s="5">
        <v>7.9</v>
      </c>
      <c r="G451" s="5">
        <v>9.4</v>
      </c>
      <c r="H451" s="5">
        <v>1033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>
        <v>19.2</v>
      </c>
      <c r="O451">
        <v>1047.5</v>
      </c>
      <c r="P451" t="s">
        <v>252</v>
      </c>
      <c r="Q451"/>
      <c r="R451" s="54">
        <v>0.30694444444444402</v>
      </c>
      <c r="T451" s="93">
        <f t="shared" si="12"/>
        <v>0</v>
      </c>
      <c r="U451" s="96">
        <f t="shared" si="14"/>
        <v>-7.8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5"/>
      <c r="AD451" s="54">
        <v>0.30694444444444402</v>
      </c>
      <c r="AL451" s="364">
        <v>-2.4</v>
      </c>
      <c r="AM451" s="5">
        <v>94</v>
      </c>
      <c r="AN451" s="5">
        <v>-3.3</v>
      </c>
      <c r="AO451" s="363">
        <v>-2.4</v>
      </c>
      <c r="AP451" s="5">
        <v>2.2000000000000002</v>
      </c>
      <c r="AQ451" s="5">
        <v>2.9</v>
      </c>
      <c r="AR451" s="5">
        <v>1025.7</v>
      </c>
      <c r="AS451" s="5">
        <v>0</v>
      </c>
      <c r="AT451" s="5">
        <v>0</v>
      </c>
      <c r="AU451" s="5">
        <v>0</v>
      </c>
      <c r="AV451" s="5">
        <v>0</v>
      </c>
      <c r="AW451" s="5">
        <v>0</v>
      </c>
      <c r="AX451">
        <v>0.1</v>
      </c>
      <c r="AY451">
        <v>162.69999999999999</v>
      </c>
      <c r="AZ451">
        <v>-3.5</v>
      </c>
      <c r="BA451">
        <v>-2.9</v>
      </c>
      <c r="BB451" s="55">
        <v>0.30694444444444402</v>
      </c>
    </row>
    <row r="452" spans="2:54" x14ac:dyDescent="0.25">
      <c r="B452" s="5">
        <v>5.8</v>
      </c>
      <c r="C452" s="5">
        <v>88</v>
      </c>
      <c r="D452" s="5">
        <v>3.9</v>
      </c>
      <c r="E452" s="5">
        <v>3.7</v>
      </c>
      <c r="F452" s="5">
        <v>9.4</v>
      </c>
      <c r="G452" s="5">
        <v>11.2</v>
      </c>
      <c r="H452" s="5">
        <v>1033.0999999999999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>
        <v>19.2</v>
      </c>
      <c r="O452">
        <v>1047.5</v>
      </c>
      <c r="P452" t="s">
        <v>252</v>
      </c>
      <c r="Q452"/>
      <c r="R452" s="54">
        <v>0.30763888888888902</v>
      </c>
      <c r="T452" s="93">
        <f t="shared" si="12"/>
        <v>0</v>
      </c>
      <c r="U452" s="96">
        <f t="shared" si="14"/>
        <v>-7.8</v>
      </c>
      <c r="V452" s="92" t="str">
        <f t="shared" si="11"/>
        <v/>
      </c>
      <c r="W452" s="96" t="str">
        <f t="shared" si="13"/>
        <v/>
      </c>
      <c r="X452" s="93"/>
      <c r="Z452" s="5"/>
      <c r="AA452"/>
      <c r="AC452" s="375"/>
      <c r="AD452" s="54">
        <v>0.30763888888888902</v>
      </c>
      <c r="AL452" s="364">
        <v>-2.4</v>
      </c>
      <c r="AM452" s="5">
        <v>94</v>
      </c>
      <c r="AN452" s="5">
        <v>-3.3</v>
      </c>
      <c r="AO452" s="363">
        <v>-2.4</v>
      </c>
      <c r="AP452" s="5">
        <v>2.9</v>
      </c>
      <c r="AQ452" s="5">
        <v>3.2</v>
      </c>
      <c r="AR452" s="5">
        <v>1025.5999999999999</v>
      </c>
      <c r="AS452" s="5">
        <v>0</v>
      </c>
      <c r="AT452" s="5">
        <v>0</v>
      </c>
      <c r="AU452" s="5">
        <v>0</v>
      </c>
      <c r="AV452" s="5">
        <v>0</v>
      </c>
      <c r="AW452" s="5">
        <v>0</v>
      </c>
      <c r="AX452">
        <v>0.1</v>
      </c>
      <c r="AY452">
        <v>162.69999999999999</v>
      </c>
      <c r="AZ452">
        <v>-3.5</v>
      </c>
      <c r="BA452">
        <v>-2.9</v>
      </c>
      <c r="BB452" s="55">
        <v>0.30763888888888902</v>
      </c>
    </row>
    <row r="453" spans="2:54" x14ac:dyDescent="0.25">
      <c r="B453" s="5">
        <v>5.7</v>
      </c>
      <c r="C453" s="5">
        <v>88</v>
      </c>
      <c r="D453" s="5">
        <v>3.8</v>
      </c>
      <c r="E453" s="5">
        <v>3.5</v>
      </c>
      <c r="F453" s="5">
        <v>10.1</v>
      </c>
      <c r="G453" s="5">
        <v>13</v>
      </c>
      <c r="H453" s="5">
        <v>1033.0999999999999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>
        <v>19.2</v>
      </c>
      <c r="O453">
        <v>1047.5</v>
      </c>
      <c r="P453" t="s">
        <v>252</v>
      </c>
      <c r="Q453"/>
      <c r="R453" s="54">
        <v>0.30833333333333302</v>
      </c>
      <c r="T453" s="93">
        <f t="shared" si="12"/>
        <v>0</v>
      </c>
      <c r="U453" s="96">
        <f t="shared" si="14"/>
        <v>-7.7</v>
      </c>
      <c r="V453" s="92" t="str">
        <f t="shared" si="11"/>
        <v/>
      </c>
      <c r="W453" s="96" t="str">
        <f t="shared" si="13"/>
        <v/>
      </c>
      <c r="X453" s="93"/>
      <c r="Z453" s="5"/>
      <c r="AA453"/>
      <c r="AC453" s="375"/>
      <c r="AD453" s="54">
        <v>0.30833333333333302</v>
      </c>
      <c r="AL453" s="364">
        <v>-2.5</v>
      </c>
      <c r="AM453" s="5">
        <v>94</v>
      </c>
      <c r="AN453" s="5">
        <v>-3.4</v>
      </c>
      <c r="AO453" s="363">
        <v>-2.5</v>
      </c>
      <c r="AP453" s="5">
        <v>0</v>
      </c>
      <c r="AQ453" s="5">
        <v>3.2</v>
      </c>
      <c r="AR453" s="5">
        <v>1025.5999999999999</v>
      </c>
      <c r="AS453" s="5">
        <v>0</v>
      </c>
      <c r="AT453" s="5">
        <v>0</v>
      </c>
      <c r="AU453" s="5">
        <v>0</v>
      </c>
      <c r="AV453" s="5">
        <v>0</v>
      </c>
      <c r="AW453" s="5">
        <v>0</v>
      </c>
      <c r="AX453">
        <v>0.1</v>
      </c>
      <c r="AY453">
        <v>162.69999999999999</v>
      </c>
      <c r="AZ453">
        <v>-3.5</v>
      </c>
      <c r="BA453">
        <v>-2.9</v>
      </c>
      <c r="BB453" s="55">
        <v>0.30833333333333302</v>
      </c>
    </row>
    <row r="454" spans="2:54" x14ac:dyDescent="0.25">
      <c r="B454" s="5">
        <v>5.7</v>
      </c>
      <c r="C454" s="5">
        <v>88</v>
      </c>
      <c r="D454" s="5">
        <v>3.8</v>
      </c>
      <c r="E454" s="5">
        <v>4.3</v>
      </c>
      <c r="F454" s="5">
        <v>6.5</v>
      </c>
      <c r="G454" s="5">
        <v>9.4</v>
      </c>
      <c r="H454" s="5">
        <v>1033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>
        <v>19.2</v>
      </c>
      <c r="O454">
        <v>1047.5</v>
      </c>
      <c r="P454" t="s">
        <v>252</v>
      </c>
      <c r="Q454"/>
      <c r="R454" s="54">
        <v>0.30902777777777801</v>
      </c>
      <c r="T454" s="93">
        <f t="shared" si="12"/>
        <v>0</v>
      </c>
      <c r="U454" s="96">
        <f t="shared" si="14"/>
        <v>-7.7</v>
      </c>
      <c r="V454" s="92" t="str">
        <f t="shared" si="11"/>
        <v/>
      </c>
      <c r="W454" s="96" t="str">
        <f t="shared" si="13"/>
        <v/>
      </c>
      <c r="X454" s="93"/>
      <c r="Z454" s="5"/>
      <c r="AA454"/>
      <c r="AC454" s="375"/>
      <c r="AD454" s="54">
        <v>0.30902777777777801</v>
      </c>
      <c r="AL454" s="364">
        <v>-2.4</v>
      </c>
      <c r="AM454" s="5">
        <v>94</v>
      </c>
      <c r="AN454" s="5">
        <v>-3.3</v>
      </c>
      <c r="AO454" s="363">
        <v>-2.4</v>
      </c>
      <c r="AP454" s="5">
        <v>2.5</v>
      </c>
      <c r="AQ454" s="5">
        <v>5</v>
      </c>
      <c r="AR454" s="5">
        <v>1025.7</v>
      </c>
      <c r="AS454" s="5">
        <v>0</v>
      </c>
      <c r="AT454" s="5">
        <v>0</v>
      </c>
      <c r="AU454" s="5">
        <v>0</v>
      </c>
      <c r="AV454" s="5">
        <v>0</v>
      </c>
      <c r="AW454" s="5">
        <v>0</v>
      </c>
      <c r="AX454">
        <v>0.1</v>
      </c>
      <c r="AY454">
        <v>162.69999999999999</v>
      </c>
      <c r="AZ454">
        <v>-3.6</v>
      </c>
      <c r="BA454">
        <v>-2.9</v>
      </c>
      <c r="BB454" s="55">
        <v>0.30902777777777801</v>
      </c>
    </row>
    <row r="455" spans="2:54" x14ac:dyDescent="0.25">
      <c r="B455" s="5">
        <v>5.7</v>
      </c>
      <c r="C455" s="5">
        <v>88</v>
      </c>
      <c r="D455" s="5">
        <v>3.8</v>
      </c>
      <c r="E455" s="5">
        <v>4.2</v>
      </c>
      <c r="F455" s="5">
        <v>6.8</v>
      </c>
      <c r="G455" s="5">
        <v>9.4</v>
      </c>
      <c r="H455" s="5">
        <v>1033.2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>
        <v>19.2</v>
      </c>
      <c r="O455">
        <v>1047.5</v>
      </c>
      <c r="P455" t="s">
        <v>252</v>
      </c>
      <c r="Q455"/>
      <c r="R455" s="54">
        <v>0.30972222222222201</v>
      </c>
      <c r="T455" s="93">
        <f t="shared" si="12"/>
        <v>0</v>
      </c>
      <c r="U455" s="96">
        <f t="shared" si="14"/>
        <v>-7.7</v>
      </c>
      <c r="V455" s="92" t="str">
        <f t="shared" si="11"/>
        <v/>
      </c>
      <c r="W455" s="96" t="str">
        <f t="shared" si="13"/>
        <v/>
      </c>
      <c r="X455" s="93"/>
      <c r="Z455" s="5"/>
      <c r="AA455"/>
      <c r="AC455" s="375"/>
      <c r="AD455" s="54">
        <v>0.30972222222222201</v>
      </c>
      <c r="AL455" s="364">
        <v>-2.4</v>
      </c>
      <c r="AM455" s="5">
        <v>94</v>
      </c>
      <c r="AN455" s="5">
        <v>-3.3</v>
      </c>
      <c r="AO455" s="363">
        <v>-2.4</v>
      </c>
      <c r="AP455" s="5">
        <v>2.5</v>
      </c>
      <c r="AQ455" s="5">
        <v>2.9</v>
      </c>
      <c r="AR455" s="5">
        <v>1025.5999999999999</v>
      </c>
      <c r="AS455" s="5">
        <v>0</v>
      </c>
      <c r="AT455" s="5">
        <v>0</v>
      </c>
      <c r="AU455" s="5">
        <v>0</v>
      </c>
      <c r="AV455" s="5">
        <v>0</v>
      </c>
      <c r="AW455" s="5">
        <v>0</v>
      </c>
      <c r="AX455">
        <v>0.1</v>
      </c>
      <c r="AY455">
        <v>162.69999999999999</v>
      </c>
      <c r="AZ455">
        <v>-3.6</v>
      </c>
      <c r="BA455">
        <v>-2.9</v>
      </c>
      <c r="BB455" s="55">
        <v>0.30972222222222201</v>
      </c>
    </row>
    <row r="456" spans="2:54" x14ac:dyDescent="0.25">
      <c r="B456" s="5">
        <v>5.7</v>
      </c>
      <c r="C456" s="5">
        <v>88</v>
      </c>
      <c r="D456" s="5">
        <v>3.8</v>
      </c>
      <c r="E456" s="5">
        <v>5.7</v>
      </c>
      <c r="F456" s="5">
        <v>4.7</v>
      </c>
      <c r="G456" s="5">
        <v>7.2</v>
      </c>
      <c r="H456" s="5">
        <v>1033.0999999999999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>
        <v>19.2</v>
      </c>
      <c r="O456">
        <v>1047.5</v>
      </c>
      <c r="P456" t="s">
        <v>252</v>
      </c>
      <c r="Q456"/>
      <c r="R456" s="54">
        <v>0.31041666666666701</v>
      </c>
      <c r="T456" s="93">
        <f t="shared" si="12"/>
        <v>0</v>
      </c>
      <c r="U456" s="96">
        <f t="shared" si="14"/>
        <v>-7.7</v>
      </c>
      <c r="V456" s="92" t="str">
        <f t="shared" si="11"/>
        <v/>
      </c>
      <c r="W456" s="96" t="str">
        <f t="shared" si="13"/>
        <v/>
      </c>
      <c r="X456" s="93"/>
      <c r="Z456" s="5"/>
      <c r="AA456"/>
      <c r="AC456" s="375"/>
      <c r="AD456" s="54">
        <v>0.31041666666666701</v>
      </c>
      <c r="AL456" s="364">
        <v>-2.4</v>
      </c>
      <c r="AM456" s="5">
        <v>94</v>
      </c>
      <c r="AN456" s="5">
        <v>-3.3</v>
      </c>
      <c r="AO456" s="363">
        <v>-2.4</v>
      </c>
      <c r="AP456" s="5">
        <v>2.9</v>
      </c>
      <c r="AQ456" s="5">
        <v>4.3</v>
      </c>
      <c r="AR456" s="5">
        <v>1025.7</v>
      </c>
      <c r="AS456" s="5">
        <v>0</v>
      </c>
      <c r="AT456" s="5">
        <v>0</v>
      </c>
      <c r="AU456" s="5">
        <v>0</v>
      </c>
      <c r="AV456" s="5">
        <v>0</v>
      </c>
      <c r="AW456" s="5">
        <v>0</v>
      </c>
      <c r="AX456">
        <v>0.1</v>
      </c>
      <c r="AY456">
        <v>162.69999999999999</v>
      </c>
      <c r="AZ456">
        <v>-3.5</v>
      </c>
      <c r="BA456">
        <v>-2.9</v>
      </c>
      <c r="BB456" s="55">
        <v>0.31041666666666701</v>
      </c>
    </row>
    <row r="457" spans="2:54" x14ac:dyDescent="0.25">
      <c r="B457" s="5">
        <v>5.7</v>
      </c>
      <c r="C457" s="5">
        <v>88</v>
      </c>
      <c r="D457" s="5">
        <v>3.8</v>
      </c>
      <c r="E457" s="5">
        <v>4.3</v>
      </c>
      <c r="F457" s="5">
        <v>6.5</v>
      </c>
      <c r="G457" s="5">
        <v>9.4</v>
      </c>
      <c r="H457" s="5">
        <v>1033.5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>
        <v>19.2</v>
      </c>
      <c r="O457">
        <v>1047.5</v>
      </c>
      <c r="P457" t="s">
        <v>252</v>
      </c>
      <c r="Q457"/>
      <c r="R457" s="54">
        <v>0.31111111111111101</v>
      </c>
      <c r="T457" s="93">
        <f t="shared" si="12"/>
        <v>0</v>
      </c>
      <c r="U457" s="96">
        <f t="shared" si="14"/>
        <v>-7.7</v>
      </c>
      <c r="V457" s="92" t="str">
        <f t="shared" si="11"/>
        <v/>
      </c>
      <c r="W457" s="96" t="str">
        <f t="shared" si="13"/>
        <v/>
      </c>
      <c r="X457" s="93"/>
      <c r="Z457" s="5"/>
      <c r="AA457"/>
      <c r="AC457" s="375"/>
      <c r="AD457" s="54">
        <v>0.31111111111111101</v>
      </c>
      <c r="AL457" s="364">
        <v>-2.4</v>
      </c>
      <c r="AM457" s="5">
        <v>94</v>
      </c>
      <c r="AN457" s="5">
        <v>-3.3</v>
      </c>
      <c r="AO457" s="363">
        <v>-2.4</v>
      </c>
      <c r="AP457" s="5">
        <v>3.6</v>
      </c>
      <c r="AQ457" s="5">
        <v>4.3</v>
      </c>
      <c r="AR457" s="5">
        <v>1025.8</v>
      </c>
      <c r="AS457" s="5">
        <v>0</v>
      </c>
      <c r="AT457" s="5">
        <v>0</v>
      </c>
      <c r="AU457" s="5">
        <v>0</v>
      </c>
      <c r="AV457" s="5">
        <v>0</v>
      </c>
      <c r="AW457" s="5">
        <v>0</v>
      </c>
      <c r="AX457">
        <v>0.1</v>
      </c>
      <c r="AY457">
        <v>162.69999999999999</v>
      </c>
      <c r="AZ457">
        <v>-3.6</v>
      </c>
      <c r="BA457">
        <v>-3</v>
      </c>
      <c r="BB457" s="55">
        <v>0.31111111111111101</v>
      </c>
    </row>
    <row r="458" spans="2:54" x14ac:dyDescent="0.25">
      <c r="B458" s="5">
        <v>5.6</v>
      </c>
      <c r="C458" s="5">
        <v>88</v>
      </c>
      <c r="D458" s="5">
        <v>3.7</v>
      </c>
      <c r="E458" s="5">
        <v>5.6</v>
      </c>
      <c r="F458" s="5">
        <v>3.6</v>
      </c>
      <c r="G458" s="5">
        <v>7.2</v>
      </c>
      <c r="H458" s="5">
        <v>1033.3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>
        <v>19.2</v>
      </c>
      <c r="O458">
        <v>1047.5</v>
      </c>
      <c r="P458" t="s">
        <v>252</v>
      </c>
      <c r="Q458"/>
      <c r="R458" s="54">
        <v>0.311805555555556</v>
      </c>
      <c r="T458" s="93">
        <f t="shared" si="12"/>
        <v>0</v>
      </c>
      <c r="U458" s="96">
        <f t="shared" si="14"/>
        <v>-7.6</v>
      </c>
      <c r="V458" s="92" t="str">
        <f t="shared" si="11"/>
        <v/>
      </c>
      <c r="W458" s="96" t="str">
        <f t="shared" si="13"/>
        <v/>
      </c>
      <c r="X458" s="93"/>
      <c r="Z458" s="5"/>
      <c r="AA458"/>
      <c r="AC458" s="375"/>
      <c r="AD458" s="54">
        <v>0.311805555555556</v>
      </c>
      <c r="AL458" s="364">
        <v>-2.4</v>
      </c>
      <c r="AM458" s="5">
        <v>94</v>
      </c>
      <c r="AN458" s="5">
        <v>-3.3</v>
      </c>
      <c r="AO458" s="363">
        <v>-2.4</v>
      </c>
      <c r="AP458" s="5">
        <v>2.9</v>
      </c>
      <c r="AQ458" s="5">
        <v>2.9</v>
      </c>
      <c r="AR458" s="5">
        <v>1025.7</v>
      </c>
      <c r="AS458" s="5">
        <v>0</v>
      </c>
      <c r="AT458" s="5">
        <v>0</v>
      </c>
      <c r="AU458" s="5">
        <v>0</v>
      </c>
      <c r="AV458" s="5">
        <v>0</v>
      </c>
      <c r="AW458" s="5">
        <v>0</v>
      </c>
      <c r="AX458">
        <v>0.1</v>
      </c>
      <c r="AY458">
        <v>162.69999999999999</v>
      </c>
      <c r="AZ458">
        <v>-3.6</v>
      </c>
      <c r="BA458">
        <v>-3</v>
      </c>
      <c r="BB458" s="55">
        <v>0.311805555555556</v>
      </c>
    </row>
    <row r="459" spans="2:54" x14ac:dyDescent="0.25">
      <c r="B459" s="5">
        <v>5.6</v>
      </c>
      <c r="C459" s="5">
        <v>88</v>
      </c>
      <c r="D459" s="5">
        <v>3.7</v>
      </c>
      <c r="E459" s="5">
        <v>4.5999999999999996</v>
      </c>
      <c r="F459" s="5">
        <v>5.4</v>
      </c>
      <c r="G459" s="5">
        <v>7.2</v>
      </c>
      <c r="H459" s="5">
        <v>1033.2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>
        <v>19.2</v>
      </c>
      <c r="O459">
        <v>1047.5</v>
      </c>
      <c r="P459" t="s">
        <v>252</v>
      </c>
      <c r="Q459"/>
      <c r="R459" s="54">
        <v>0.3125</v>
      </c>
      <c r="T459" s="93">
        <f t="shared" si="12"/>
        <v>0</v>
      </c>
      <c r="U459" s="96">
        <f>(T459-B459)-3</f>
        <v>-8.6</v>
      </c>
      <c r="V459" s="92" t="str">
        <f t="shared" ref="V459:V522" si="15">IF($K459&gt;0,1,"")</f>
        <v/>
      </c>
      <c r="W459" s="96" t="str">
        <f t="shared" si="13"/>
        <v/>
      </c>
      <c r="X459" s="93"/>
      <c r="Z459" s="5"/>
      <c r="AA459"/>
      <c r="AC459" s="375"/>
      <c r="AD459" s="54">
        <v>0.3125</v>
      </c>
      <c r="AL459" s="364">
        <v>-2.4</v>
      </c>
      <c r="AM459" s="5">
        <v>94</v>
      </c>
      <c r="AN459" s="5">
        <v>-3.3</v>
      </c>
      <c r="AO459" s="363">
        <v>-2.4</v>
      </c>
      <c r="AP459" s="5">
        <v>2.9</v>
      </c>
      <c r="AQ459" s="5">
        <v>5</v>
      </c>
      <c r="AR459" s="5">
        <v>1025.8</v>
      </c>
      <c r="AS459" s="5">
        <v>0</v>
      </c>
      <c r="AT459" s="5">
        <v>0</v>
      </c>
      <c r="AU459" s="5">
        <v>0</v>
      </c>
      <c r="AV459" s="5">
        <v>0</v>
      </c>
      <c r="AW459" s="5">
        <v>0</v>
      </c>
      <c r="AX459">
        <v>0.1</v>
      </c>
      <c r="AY459">
        <v>162.69999999999999</v>
      </c>
      <c r="AZ459">
        <v>-3.6</v>
      </c>
      <c r="BA459">
        <v>-3</v>
      </c>
      <c r="BB459" s="55">
        <v>0.3125</v>
      </c>
    </row>
    <row r="460" spans="2:54" x14ac:dyDescent="0.25">
      <c r="B460" s="5">
        <v>5.6</v>
      </c>
      <c r="C460" s="5">
        <v>88</v>
      </c>
      <c r="D460" s="5">
        <v>3.7</v>
      </c>
      <c r="E460" s="5">
        <v>4.2</v>
      </c>
      <c r="F460" s="5">
        <v>6.5</v>
      </c>
      <c r="G460" s="5">
        <v>7.2</v>
      </c>
      <c r="H460" s="5">
        <v>1033.3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>
        <v>19.2</v>
      </c>
      <c r="O460">
        <v>1047.5</v>
      </c>
      <c r="P460" t="s">
        <v>252</v>
      </c>
      <c r="Q460"/>
      <c r="R460" s="54">
        <v>0.313194444444444</v>
      </c>
      <c r="T460" s="93">
        <f t="shared" si="12"/>
        <v>0</v>
      </c>
      <c r="U460" s="96">
        <f>(T460-B460)-3</f>
        <v>-8.6</v>
      </c>
      <c r="V460" s="92" t="str">
        <f t="shared" si="15"/>
        <v/>
      </c>
      <c r="W460" s="96" t="str">
        <f t="shared" si="13"/>
        <v/>
      </c>
      <c r="X460" s="93"/>
      <c r="Z460" s="5"/>
      <c r="AA460"/>
      <c r="AC460" s="375"/>
      <c r="AD460" s="54">
        <v>0.313194444444444</v>
      </c>
      <c r="AL460" s="364">
        <v>-2.4</v>
      </c>
      <c r="AM460" s="5">
        <v>94</v>
      </c>
      <c r="AN460" s="5">
        <v>-3.3</v>
      </c>
      <c r="AO460" s="363">
        <v>-4.8</v>
      </c>
      <c r="AP460" s="5">
        <v>6.1</v>
      </c>
      <c r="AQ460" s="5">
        <v>6.1</v>
      </c>
      <c r="AR460" s="5">
        <v>1025.8</v>
      </c>
      <c r="AS460" s="5">
        <v>0</v>
      </c>
      <c r="AT460" s="5">
        <v>0</v>
      </c>
      <c r="AU460" s="5">
        <v>0</v>
      </c>
      <c r="AV460" s="5">
        <v>0</v>
      </c>
      <c r="AW460" s="5">
        <v>0</v>
      </c>
      <c r="AX460">
        <v>0.1</v>
      </c>
      <c r="AY460">
        <v>162.69999999999999</v>
      </c>
      <c r="AZ460">
        <v>-3.6</v>
      </c>
      <c r="BA460">
        <v>-3</v>
      </c>
      <c r="BB460" s="55">
        <v>0.313194444444444</v>
      </c>
    </row>
    <row r="461" spans="2:54" x14ac:dyDescent="0.25">
      <c r="B461" s="5">
        <v>5.6</v>
      </c>
      <c r="C461" s="5">
        <v>88</v>
      </c>
      <c r="D461" s="5">
        <v>3.7</v>
      </c>
      <c r="E461" s="5">
        <v>4.5999999999999996</v>
      </c>
      <c r="F461" s="5">
        <v>5.4</v>
      </c>
      <c r="G461" s="5">
        <v>7.2</v>
      </c>
      <c r="H461" s="5">
        <v>1033.0999999999999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>
        <v>19.2</v>
      </c>
      <c r="O461">
        <v>1047.5</v>
      </c>
      <c r="P461" t="s">
        <v>252</v>
      </c>
      <c r="Q461"/>
      <c r="R461" s="54">
        <v>0.31388888888888899</v>
      </c>
      <c r="T461" s="93">
        <f t="shared" si="12"/>
        <v>0</v>
      </c>
      <c r="U461" s="96">
        <f>(T461-B461)-4</f>
        <v>-9.6</v>
      </c>
      <c r="V461" s="92" t="str">
        <f t="shared" si="15"/>
        <v/>
      </c>
      <c r="W461" s="96" t="str">
        <f t="shared" si="13"/>
        <v/>
      </c>
      <c r="X461" s="93"/>
      <c r="Z461" s="5"/>
      <c r="AA461"/>
      <c r="AC461" s="375"/>
      <c r="AD461" s="54">
        <v>0.31388888888888899</v>
      </c>
      <c r="AL461" s="364">
        <v>-2.2999999999999998</v>
      </c>
      <c r="AM461" s="5">
        <v>94</v>
      </c>
      <c r="AN461" s="5">
        <v>-3.2</v>
      </c>
      <c r="AO461" s="363">
        <v>-2.2999999999999998</v>
      </c>
      <c r="AP461" s="5">
        <v>4</v>
      </c>
      <c r="AQ461" s="5">
        <v>5.8</v>
      </c>
      <c r="AR461" s="5">
        <v>1025.7</v>
      </c>
      <c r="AS461" s="5">
        <v>0</v>
      </c>
      <c r="AT461" s="5">
        <v>0</v>
      </c>
      <c r="AU461" s="5">
        <v>0</v>
      </c>
      <c r="AV461" s="5">
        <v>0</v>
      </c>
      <c r="AW461" s="5">
        <v>0</v>
      </c>
      <c r="AX461">
        <v>0.1</v>
      </c>
      <c r="AY461">
        <v>162.69999999999999</v>
      </c>
      <c r="AZ461">
        <v>-3.5</v>
      </c>
      <c r="BA461">
        <v>-2.9</v>
      </c>
      <c r="BB461" s="55">
        <v>0.31388888888888899</v>
      </c>
    </row>
    <row r="462" spans="2:54" x14ac:dyDescent="0.25">
      <c r="B462" s="5">
        <v>5.6</v>
      </c>
      <c r="C462" s="5">
        <v>88</v>
      </c>
      <c r="D462" s="5">
        <v>3.7</v>
      </c>
      <c r="E462" s="5">
        <v>5.6</v>
      </c>
      <c r="F462" s="5">
        <v>4.7</v>
      </c>
      <c r="G462" s="5">
        <v>7.2</v>
      </c>
      <c r="H462" s="5">
        <v>1033.2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>
        <v>19.2</v>
      </c>
      <c r="O462">
        <v>1047.5</v>
      </c>
      <c r="P462" t="s">
        <v>252</v>
      </c>
      <c r="Q462"/>
      <c r="R462" s="54">
        <v>0.31458333333333299</v>
      </c>
      <c r="T462" s="93">
        <f t="shared" si="12"/>
        <v>0</v>
      </c>
      <c r="U462" s="96">
        <f t="shared" ref="U462:U525" si="16">(T462-B462)-4</f>
        <v>-9.6</v>
      </c>
      <c r="V462" s="92" t="str">
        <f t="shared" si="15"/>
        <v/>
      </c>
      <c r="W462" s="96" t="str">
        <f t="shared" si="13"/>
        <v/>
      </c>
      <c r="X462" s="93"/>
      <c r="Z462" s="5"/>
      <c r="AA462"/>
      <c r="AC462" s="375"/>
      <c r="AD462" s="54">
        <v>0.31458333333333299</v>
      </c>
      <c r="AL462" s="364">
        <v>-2.4</v>
      </c>
      <c r="AM462" s="5">
        <v>94</v>
      </c>
      <c r="AN462" s="5">
        <v>-3.3</v>
      </c>
      <c r="AO462" s="363">
        <v>-2.4</v>
      </c>
      <c r="AP462" s="5">
        <v>2.2000000000000002</v>
      </c>
      <c r="AQ462" s="5">
        <v>2.9</v>
      </c>
      <c r="AR462" s="5">
        <v>1025.9000000000001</v>
      </c>
      <c r="AS462" s="5">
        <v>0</v>
      </c>
      <c r="AT462" s="5">
        <v>0</v>
      </c>
      <c r="AU462" s="5">
        <v>0</v>
      </c>
      <c r="AV462" s="5">
        <v>0</v>
      </c>
      <c r="AW462" s="5">
        <v>0</v>
      </c>
      <c r="AX462">
        <v>0.1</v>
      </c>
      <c r="AY462">
        <v>162.69999999999999</v>
      </c>
      <c r="AZ462">
        <v>-3.5</v>
      </c>
      <c r="BA462">
        <v>-3</v>
      </c>
      <c r="BB462" s="55">
        <v>0.31458333333333299</v>
      </c>
    </row>
    <row r="463" spans="2:54" x14ac:dyDescent="0.25">
      <c r="B463" s="5">
        <v>5.5</v>
      </c>
      <c r="C463" s="5">
        <v>88</v>
      </c>
      <c r="D463" s="5">
        <v>3.6</v>
      </c>
      <c r="E463" s="5">
        <v>5.5</v>
      </c>
      <c r="F463" s="5">
        <v>4.7</v>
      </c>
      <c r="G463" s="5">
        <v>7.2</v>
      </c>
      <c r="H463" s="5">
        <v>1033.2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>
        <v>19.2</v>
      </c>
      <c r="O463">
        <v>1047.5</v>
      </c>
      <c r="P463" t="s">
        <v>252</v>
      </c>
      <c r="Q463"/>
      <c r="R463" s="54">
        <v>0.31527777777777799</v>
      </c>
      <c r="T463" s="93">
        <f t="shared" si="12"/>
        <v>0</v>
      </c>
      <c r="U463" s="96">
        <f t="shared" si="16"/>
        <v>-9.5</v>
      </c>
      <c r="V463" s="92" t="str">
        <f t="shared" si="15"/>
        <v/>
      </c>
      <c r="W463" s="96" t="str">
        <f t="shared" si="13"/>
        <v/>
      </c>
      <c r="X463" s="93"/>
      <c r="Z463" s="5"/>
      <c r="AA463"/>
      <c r="AC463" s="375"/>
      <c r="AD463" s="54">
        <v>0.31527777777777799</v>
      </c>
      <c r="AL463" s="364">
        <v>-2.4</v>
      </c>
      <c r="AM463" s="5">
        <v>94</v>
      </c>
      <c r="AN463" s="5">
        <v>-3.3</v>
      </c>
      <c r="AO463" s="363">
        <v>-2.4</v>
      </c>
      <c r="AP463" s="5">
        <v>0</v>
      </c>
      <c r="AQ463" s="5">
        <v>0</v>
      </c>
      <c r="AR463" s="5">
        <v>1025.9000000000001</v>
      </c>
      <c r="AS463" s="5">
        <v>0</v>
      </c>
      <c r="AT463" s="5">
        <v>0</v>
      </c>
      <c r="AU463" s="5">
        <v>0</v>
      </c>
      <c r="AV463" s="5">
        <v>0</v>
      </c>
      <c r="AW463" s="5">
        <v>0</v>
      </c>
      <c r="AX463">
        <v>0.1</v>
      </c>
      <c r="AY463">
        <v>162.69999999999999</v>
      </c>
      <c r="AZ463">
        <v>-3.5</v>
      </c>
      <c r="BA463">
        <v>-3</v>
      </c>
      <c r="BB463" s="55">
        <v>0.31527777777777799</v>
      </c>
    </row>
    <row r="464" spans="2:54" x14ac:dyDescent="0.25">
      <c r="B464" s="5">
        <v>5.5</v>
      </c>
      <c r="C464" s="5">
        <v>89</v>
      </c>
      <c r="D464" s="5">
        <v>3.8</v>
      </c>
      <c r="E464" s="5">
        <v>4.0999999999999996</v>
      </c>
      <c r="F464" s="5">
        <v>6.5</v>
      </c>
      <c r="G464" s="5">
        <v>9.4</v>
      </c>
      <c r="H464" s="5">
        <v>1033.2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>
        <v>19.2</v>
      </c>
      <c r="O464">
        <v>1047.5</v>
      </c>
      <c r="P464" t="s">
        <v>252</v>
      </c>
      <c r="Q464"/>
      <c r="R464" s="54">
        <v>0.31597222222222199</v>
      </c>
      <c r="T464" s="93">
        <f t="shared" si="12"/>
        <v>0</v>
      </c>
      <c r="U464" s="96">
        <f t="shared" si="16"/>
        <v>-9.5</v>
      </c>
      <c r="V464" s="92" t="str">
        <f t="shared" si="15"/>
        <v/>
      </c>
      <c r="W464" s="96" t="str">
        <f t="shared" si="13"/>
        <v/>
      </c>
      <c r="X464" s="93"/>
      <c r="Z464" s="5"/>
      <c r="AA464"/>
      <c r="AC464" s="375"/>
      <c r="AD464" s="54">
        <v>0.31597222222222199</v>
      </c>
      <c r="AL464" s="364">
        <v>-2.4</v>
      </c>
      <c r="AM464" s="5">
        <v>94</v>
      </c>
      <c r="AN464" s="5">
        <v>-3.3</v>
      </c>
      <c r="AO464" s="363">
        <v>-2.4</v>
      </c>
      <c r="AP464" s="5">
        <v>4.7</v>
      </c>
      <c r="AQ464" s="5">
        <v>4.7</v>
      </c>
      <c r="AR464" s="5">
        <v>1025.5999999999999</v>
      </c>
      <c r="AS464" s="5">
        <v>0</v>
      </c>
      <c r="AT464" s="5">
        <v>0</v>
      </c>
      <c r="AU464" s="5">
        <v>0</v>
      </c>
      <c r="AV464" s="5">
        <v>0</v>
      </c>
      <c r="AW464" s="5">
        <v>0</v>
      </c>
      <c r="AX464">
        <v>0.1</v>
      </c>
      <c r="AY464">
        <v>162.69999999999999</v>
      </c>
      <c r="AZ464">
        <v>-3.5</v>
      </c>
      <c r="BA464">
        <v>-2.9</v>
      </c>
      <c r="BB464" s="55">
        <v>0.31597222222222199</v>
      </c>
    </row>
    <row r="465" spans="2:54" x14ac:dyDescent="0.25">
      <c r="B465" s="5">
        <v>5.5</v>
      </c>
      <c r="C465" s="5">
        <v>89</v>
      </c>
      <c r="D465" s="5">
        <v>3.8</v>
      </c>
      <c r="E465" s="5">
        <v>5.5</v>
      </c>
      <c r="F465" s="5">
        <v>4</v>
      </c>
      <c r="G465" s="5">
        <v>5.4</v>
      </c>
      <c r="H465" s="5">
        <v>1033.4000000000001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>
        <v>19.2</v>
      </c>
      <c r="O465">
        <v>1047.5</v>
      </c>
      <c r="P465" t="s">
        <v>252</v>
      </c>
      <c r="Q465"/>
      <c r="R465" s="54">
        <v>0.31666666666666698</v>
      </c>
      <c r="T465" s="93">
        <f t="shared" si="12"/>
        <v>0</v>
      </c>
      <c r="U465" s="96">
        <f t="shared" si="16"/>
        <v>-9.5</v>
      </c>
      <c r="V465" s="92" t="str">
        <f t="shared" si="15"/>
        <v/>
      </c>
      <c r="W465" s="96" t="str">
        <f t="shared" si="13"/>
        <v/>
      </c>
      <c r="X465" s="93"/>
      <c r="Z465" s="5"/>
      <c r="AA465"/>
      <c r="AC465" s="375"/>
      <c r="AD465" s="54">
        <v>0.31666666666666698</v>
      </c>
      <c r="AL465" s="364">
        <v>-2.4</v>
      </c>
      <c r="AM465" s="5">
        <v>94</v>
      </c>
      <c r="AN465" s="5">
        <v>-3.3</v>
      </c>
      <c r="AO465" s="363">
        <v>-2.4</v>
      </c>
      <c r="AP465" s="5">
        <v>0</v>
      </c>
      <c r="AQ465" s="5">
        <v>2.5</v>
      </c>
      <c r="AR465" s="5">
        <v>1025.8</v>
      </c>
      <c r="AS465" s="5">
        <v>0</v>
      </c>
      <c r="AT465" s="5">
        <v>0</v>
      </c>
      <c r="AU465" s="5">
        <v>0</v>
      </c>
      <c r="AV465" s="5">
        <v>0</v>
      </c>
      <c r="AW465" s="5">
        <v>0</v>
      </c>
      <c r="AX465">
        <v>0.1</v>
      </c>
      <c r="AY465">
        <v>162.69999999999999</v>
      </c>
      <c r="AZ465">
        <v>-3.5</v>
      </c>
      <c r="BA465">
        <v>-3</v>
      </c>
      <c r="BB465" s="55">
        <v>0.31666666666666698</v>
      </c>
    </row>
    <row r="466" spans="2:54" x14ac:dyDescent="0.25">
      <c r="B466" s="5">
        <v>5.5</v>
      </c>
      <c r="C466" s="5">
        <v>89</v>
      </c>
      <c r="D466" s="5">
        <v>3.8</v>
      </c>
      <c r="E466" s="5">
        <v>5.5</v>
      </c>
      <c r="F466" s="5">
        <v>3.6</v>
      </c>
      <c r="G466" s="5">
        <v>5.4</v>
      </c>
      <c r="H466" s="5">
        <v>1033.4000000000001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>
        <v>19.2</v>
      </c>
      <c r="O466">
        <v>1047.5</v>
      </c>
      <c r="P466" t="s">
        <v>252</v>
      </c>
      <c r="Q466"/>
      <c r="R466" s="54">
        <v>0.31736111111111098</v>
      </c>
      <c r="T466" s="93">
        <f t="shared" si="12"/>
        <v>0</v>
      </c>
      <c r="U466" s="96">
        <f t="shared" si="16"/>
        <v>-9.5</v>
      </c>
      <c r="V466" s="92" t="str">
        <f t="shared" si="15"/>
        <v/>
      </c>
      <c r="W466" s="96" t="str">
        <f t="shared" si="13"/>
        <v/>
      </c>
      <c r="X466" s="93"/>
      <c r="Z466" s="5"/>
      <c r="AA466"/>
      <c r="AC466" s="375"/>
      <c r="AD466" s="54">
        <v>0.31736111111111098</v>
      </c>
      <c r="AL466" s="364">
        <v>-2.4</v>
      </c>
      <c r="AM466" s="5">
        <v>94</v>
      </c>
      <c r="AN466" s="5">
        <v>-3.3</v>
      </c>
      <c r="AO466" s="363">
        <v>-2.4</v>
      </c>
      <c r="AP466" s="5">
        <v>0</v>
      </c>
      <c r="AQ466" s="5">
        <v>3.6</v>
      </c>
      <c r="AR466" s="5">
        <v>1025.8</v>
      </c>
      <c r="AS466" s="5">
        <v>0</v>
      </c>
      <c r="AT466" s="5">
        <v>0</v>
      </c>
      <c r="AU466" s="5">
        <v>0</v>
      </c>
      <c r="AV466" s="5">
        <v>0</v>
      </c>
      <c r="AW466" s="5">
        <v>0</v>
      </c>
      <c r="AX466">
        <v>0.1</v>
      </c>
      <c r="AY466">
        <v>162.69999999999999</v>
      </c>
      <c r="AZ466">
        <v>-3.6</v>
      </c>
      <c r="BA466">
        <v>-3</v>
      </c>
      <c r="BB466" s="55">
        <v>0.31736111111111098</v>
      </c>
    </row>
    <row r="467" spans="2:54" x14ac:dyDescent="0.25">
      <c r="B467" s="5">
        <v>5.5</v>
      </c>
      <c r="C467" s="5">
        <v>89</v>
      </c>
      <c r="D467" s="5">
        <v>3.8</v>
      </c>
      <c r="E467" s="5">
        <v>5.5</v>
      </c>
      <c r="F467" s="5">
        <v>2.2000000000000002</v>
      </c>
      <c r="G467" s="5">
        <v>5.4</v>
      </c>
      <c r="H467" s="5">
        <v>1033.3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>
        <v>19.2</v>
      </c>
      <c r="O467">
        <v>1047.5</v>
      </c>
      <c r="P467" t="s">
        <v>252</v>
      </c>
      <c r="Q467"/>
      <c r="R467" s="54">
        <v>0.31805555555555598</v>
      </c>
      <c r="T467" s="93">
        <f t="shared" si="12"/>
        <v>0</v>
      </c>
      <c r="U467" s="96">
        <f t="shared" si="16"/>
        <v>-9.5</v>
      </c>
      <c r="V467" s="92" t="str">
        <f t="shared" si="15"/>
        <v/>
      </c>
      <c r="W467" s="96" t="str">
        <f t="shared" si="13"/>
        <v/>
      </c>
      <c r="X467" s="93"/>
      <c r="Z467" s="5"/>
      <c r="AA467"/>
      <c r="AC467" s="375"/>
      <c r="AD467" s="54">
        <v>0.31805555555555598</v>
      </c>
      <c r="AL467" s="364">
        <v>-2.4</v>
      </c>
      <c r="AM467" s="5">
        <v>94</v>
      </c>
      <c r="AN467" s="5">
        <v>-3.3</v>
      </c>
      <c r="AO467" s="363">
        <v>-2.4</v>
      </c>
      <c r="AP467" s="5">
        <v>3.2</v>
      </c>
      <c r="AQ467" s="5">
        <v>4</v>
      </c>
      <c r="AR467" s="5">
        <v>1025.9000000000001</v>
      </c>
      <c r="AS467" s="5">
        <v>0</v>
      </c>
      <c r="AT467" s="5">
        <v>0</v>
      </c>
      <c r="AU467" s="5">
        <v>0</v>
      </c>
      <c r="AV467" s="5">
        <v>0</v>
      </c>
      <c r="AW467" s="5">
        <v>0</v>
      </c>
      <c r="AX467">
        <v>0.1</v>
      </c>
      <c r="AY467">
        <v>162.69999999999999</v>
      </c>
      <c r="AZ467">
        <v>-3.6</v>
      </c>
      <c r="BA467">
        <v>-3</v>
      </c>
      <c r="BB467" s="55">
        <v>0.31805555555555598</v>
      </c>
    </row>
    <row r="468" spans="2:54" x14ac:dyDescent="0.25">
      <c r="B468" s="5">
        <v>5.4</v>
      </c>
      <c r="C468" s="5">
        <v>89</v>
      </c>
      <c r="D468" s="5">
        <v>3.7</v>
      </c>
      <c r="E468" s="5">
        <v>4.2</v>
      </c>
      <c r="F468" s="5">
        <v>5.8</v>
      </c>
      <c r="G468" s="5">
        <v>9.4</v>
      </c>
      <c r="H468" s="5">
        <v>1033.5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>
        <v>19.2</v>
      </c>
      <c r="O468">
        <v>1047.5</v>
      </c>
      <c r="P468" t="s">
        <v>252</v>
      </c>
      <c r="Q468"/>
      <c r="R468" s="54">
        <v>0.31874999999999998</v>
      </c>
      <c r="T468" s="93">
        <f t="shared" si="12"/>
        <v>0</v>
      </c>
      <c r="U468" s="96">
        <f t="shared" si="16"/>
        <v>-9.4</v>
      </c>
      <c r="V468" s="92" t="str">
        <f t="shared" si="15"/>
        <v/>
      </c>
      <c r="W468" s="96" t="str">
        <f t="shared" si="13"/>
        <v/>
      </c>
      <c r="X468" s="93"/>
      <c r="Z468" s="5"/>
      <c r="AA468"/>
      <c r="AC468" s="375"/>
      <c r="AD468" s="54">
        <v>0.31874999999999998</v>
      </c>
      <c r="AL468" s="364">
        <v>-2.4</v>
      </c>
      <c r="AM468" s="5">
        <v>94</v>
      </c>
      <c r="AN468" s="5">
        <v>-3.3</v>
      </c>
      <c r="AO468" s="363">
        <v>-2.4</v>
      </c>
      <c r="AP468" s="5">
        <v>1.8</v>
      </c>
      <c r="AQ468" s="5">
        <v>3.2</v>
      </c>
      <c r="AR468" s="5">
        <v>1026</v>
      </c>
      <c r="AS468" s="5">
        <v>0</v>
      </c>
      <c r="AT468" s="5">
        <v>0</v>
      </c>
      <c r="AU468" s="5">
        <v>0</v>
      </c>
      <c r="AV468" s="5">
        <v>0</v>
      </c>
      <c r="AW468" s="5">
        <v>0</v>
      </c>
      <c r="AX468">
        <v>0.1</v>
      </c>
      <c r="AY468">
        <v>162.69999999999999</v>
      </c>
      <c r="AZ468">
        <v>-3.6</v>
      </c>
      <c r="BA468">
        <v>-3</v>
      </c>
      <c r="BB468" s="55">
        <v>0.31874999999999998</v>
      </c>
    </row>
    <row r="469" spans="2:54" x14ac:dyDescent="0.25">
      <c r="B469" s="5">
        <v>5.4</v>
      </c>
      <c r="C469" s="5">
        <v>89</v>
      </c>
      <c r="D469" s="5">
        <v>3.7</v>
      </c>
      <c r="E469" s="5">
        <v>3.8</v>
      </c>
      <c r="F469" s="5">
        <v>7.2</v>
      </c>
      <c r="G469" s="5">
        <v>11.2</v>
      </c>
      <c r="H469" s="5">
        <v>1033.3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>
        <v>19.2</v>
      </c>
      <c r="O469">
        <v>1047.5</v>
      </c>
      <c r="P469" t="s">
        <v>252</v>
      </c>
      <c r="Q469"/>
      <c r="R469" s="54">
        <v>0.31944444444444398</v>
      </c>
      <c r="T469" s="93">
        <f t="shared" si="12"/>
        <v>0</v>
      </c>
      <c r="U469" s="96">
        <f t="shared" si="16"/>
        <v>-9.4</v>
      </c>
      <c r="V469" s="92" t="str">
        <f t="shared" si="15"/>
        <v/>
      </c>
      <c r="W469" s="96" t="str">
        <f t="shared" si="13"/>
        <v/>
      </c>
      <c r="X469" s="93"/>
      <c r="Z469" s="5"/>
      <c r="AA469"/>
      <c r="AC469" s="375"/>
      <c r="AD469" s="54">
        <v>0.31944444444444398</v>
      </c>
      <c r="AL469" s="364">
        <v>-2.4</v>
      </c>
      <c r="AM469" s="5">
        <v>94</v>
      </c>
      <c r="AN469" s="5">
        <v>-3.3</v>
      </c>
      <c r="AO469" s="363">
        <v>-4.5</v>
      </c>
      <c r="AP469" s="5">
        <v>5.4</v>
      </c>
      <c r="AQ469" s="5">
        <v>6.1</v>
      </c>
      <c r="AR469" s="5">
        <v>1025.8</v>
      </c>
      <c r="AS469" s="5">
        <v>0</v>
      </c>
      <c r="AT469" s="5">
        <v>0</v>
      </c>
      <c r="AU469" s="5">
        <v>0</v>
      </c>
      <c r="AV469" s="5">
        <v>0</v>
      </c>
      <c r="AW469" s="5">
        <v>0</v>
      </c>
      <c r="AX469">
        <v>0.1</v>
      </c>
      <c r="AY469">
        <v>162.69999999999999</v>
      </c>
      <c r="AZ469">
        <v>-3.6</v>
      </c>
      <c r="BA469">
        <v>-3</v>
      </c>
      <c r="BB469" s="55">
        <v>0.31944444444444398</v>
      </c>
    </row>
    <row r="470" spans="2:54" x14ac:dyDescent="0.25">
      <c r="B470" s="5">
        <v>5.4</v>
      </c>
      <c r="C470" s="5">
        <v>89</v>
      </c>
      <c r="D470" s="5">
        <v>3.7</v>
      </c>
      <c r="E470" s="5">
        <v>2.8</v>
      </c>
      <c r="F470" s="5">
        <v>11.5</v>
      </c>
      <c r="G470" s="5">
        <v>14.8</v>
      </c>
      <c r="H470" s="5">
        <v>1033.5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>
        <v>19.2</v>
      </c>
      <c r="O470">
        <v>1047.5</v>
      </c>
      <c r="P470" t="s">
        <v>252</v>
      </c>
      <c r="Q470"/>
      <c r="R470" s="54">
        <v>0.32013888888888897</v>
      </c>
      <c r="T470" s="93">
        <f t="shared" si="12"/>
        <v>0</v>
      </c>
      <c r="U470" s="96">
        <f t="shared" si="16"/>
        <v>-9.4</v>
      </c>
      <c r="V470" s="92" t="str">
        <f t="shared" si="15"/>
        <v/>
      </c>
      <c r="W470" s="96" t="str">
        <f t="shared" si="13"/>
        <v/>
      </c>
      <c r="X470" s="93"/>
      <c r="Z470" s="5"/>
      <c r="AA470"/>
      <c r="AC470" s="375"/>
      <c r="AD470" s="54">
        <v>0.32013888888888897</v>
      </c>
      <c r="AL470" s="364">
        <v>-2.2999999999999998</v>
      </c>
      <c r="AM470" s="5">
        <v>94</v>
      </c>
      <c r="AN470" s="5">
        <v>-3.2</v>
      </c>
      <c r="AO470" s="363">
        <v>-2.2999999999999998</v>
      </c>
      <c r="AP470" s="5">
        <v>0</v>
      </c>
      <c r="AQ470" s="5">
        <v>2.9</v>
      </c>
      <c r="AR470" s="5">
        <v>1025.8</v>
      </c>
      <c r="AS470" s="5">
        <v>0</v>
      </c>
      <c r="AT470" s="5">
        <v>0</v>
      </c>
      <c r="AU470" s="5">
        <v>0</v>
      </c>
      <c r="AV470" s="5">
        <v>0</v>
      </c>
      <c r="AW470" s="5">
        <v>0</v>
      </c>
      <c r="AX470">
        <v>0.1</v>
      </c>
      <c r="AY470">
        <v>162.69999999999999</v>
      </c>
      <c r="AZ470">
        <v>-3.6</v>
      </c>
      <c r="BA470">
        <v>-3</v>
      </c>
      <c r="BB470" s="55">
        <v>0.32013888888888897</v>
      </c>
    </row>
    <row r="471" spans="2:54" x14ac:dyDescent="0.25">
      <c r="B471" s="5">
        <v>5.4</v>
      </c>
      <c r="C471" s="5">
        <v>89</v>
      </c>
      <c r="D471" s="5">
        <v>3.7</v>
      </c>
      <c r="E471" s="5">
        <v>4.2</v>
      </c>
      <c r="F471" s="5">
        <v>6.1</v>
      </c>
      <c r="G471" s="5">
        <v>7.2</v>
      </c>
      <c r="H471" s="5">
        <v>1033.3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>
        <v>19.2</v>
      </c>
      <c r="O471">
        <v>1047.5</v>
      </c>
      <c r="P471" t="s">
        <v>252</v>
      </c>
      <c r="Q471"/>
      <c r="R471" s="54">
        <v>0.32083333333333303</v>
      </c>
      <c r="T471" s="93">
        <f t="shared" si="12"/>
        <v>0</v>
      </c>
      <c r="U471" s="96">
        <f t="shared" si="16"/>
        <v>-9.4</v>
      </c>
      <c r="V471" s="92" t="str">
        <f t="shared" si="15"/>
        <v/>
      </c>
      <c r="W471" s="96" t="str">
        <f t="shared" si="13"/>
        <v/>
      </c>
      <c r="X471" s="93"/>
      <c r="Z471" s="5"/>
      <c r="AA471"/>
      <c r="AC471" s="375"/>
      <c r="AD471" s="54">
        <v>0.32083333333333303</v>
      </c>
      <c r="AL471" s="364">
        <v>-2.2999999999999998</v>
      </c>
      <c r="AM471" s="5">
        <v>94</v>
      </c>
      <c r="AN471" s="5">
        <v>-3.2</v>
      </c>
      <c r="AO471" s="363">
        <v>-2.2999999999999998</v>
      </c>
      <c r="AP471" s="5">
        <v>2.9</v>
      </c>
      <c r="AQ471" s="5">
        <v>3.6</v>
      </c>
      <c r="AR471" s="5">
        <v>1025.7</v>
      </c>
      <c r="AS471" s="5">
        <v>0</v>
      </c>
      <c r="AT471" s="5">
        <v>0</v>
      </c>
      <c r="AU471" s="5">
        <v>0</v>
      </c>
      <c r="AV471" s="5">
        <v>0</v>
      </c>
      <c r="AW471" s="5">
        <v>0</v>
      </c>
      <c r="AX471">
        <v>0.1</v>
      </c>
      <c r="AY471">
        <v>162.69999999999999</v>
      </c>
      <c r="AZ471">
        <v>-3.6</v>
      </c>
      <c r="BA471">
        <v>-3</v>
      </c>
      <c r="BB471" s="55">
        <v>0.32083333333333303</v>
      </c>
    </row>
    <row r="472" spans="2:54" x14ac:dyDescent="0.25">
      <c r="B472" s="5">
        <v>5.3</v>
      </c>
      <c r="C472" s="5">
        <v>89</v>
      </c>
      <c r="D472" s="5">
        <v>3.6</v>
      </c>
      <c r="E472" s="5">
        <v>5.3</v>
      </c>
      <c r="F472" s="5">
        <v>3.6</v>
      </c>
      <c r="G472" s="5">
        <v>5.4</v>
      </c>
      <c r="H472" s="5">
        <v>1033.0999999999999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>
        <v>19.2</v>
      </c>
      <c r="O472">
        <v>1047.5</v>
      </c>
      <c r="P472" t="s">
        <v>252</v>
      </c>
      <c r="Q472"/>
      <c r="R472" s="54">
        <v>0.32152777777777802</v>
      </c>
      <c r="T472" s="93">
        <f t="shared" si="12"/>
        <v>0</v>
      </c>
      <c r="U472" s="96">
        <f t="shared" si="16"/>
        <v>-9.3000000000000007</v>
      </c>
      <c r="V472" s="92" t="str">
        <f t="shared" si="15"/>
        <v/>
      </c>
      <c r="W472" s="96" t="str">
        <f t="shared" si="13"/>
        <v/>
      </c>
      <c r="X472" s="93"/>
      <c r="Z472" s="5"/>
      <c r="AA472"/>
      <c r="AC472" s="375"/>
      <c r="AD472" s="54">
        <v>0.32152777777777802</v>
      </c>
      <c r="AL472" s="364">
        <v>-2.2999999999999998</v>
      </c>
      <c r="AM472" s="5">
        <v>94</v>
      </c>
      <c r="AN472" s="5">
        <v>-3.2</v>
      </c>
      <c r="AO472" s="363">
        <v>-2.2999999999999998</v>
      </c>
      <c r="AP472" s="5">
        <v>3.6</v>
      </c>
      <c r="AQ472" s="5">
        <v>4.3</v>
      </c>
      <c r="AR472" s="5">
        <v>1025.9000000000001</v>
      </c>
      <c r="AS472" s="5">
        <v>0</v>
      </c>
      <c r="AT472" s="5">
        <v>0</v>
      </c>
      <c r="AU472" s="5">
        <v>0</v>
      </c>
      <c r="AV472" s="5">
        <v>0</v>
      </c>
      <c r="AW472" s="5">
        <v>0</v>
      </c>
      <c r="AX472">
        <v>0.1</v>
      </c>
      <c r="AY472">
        <v>162.69999999999999</v>
      </c>
      <c r="AZ472">
        <v>-3.6</v>
      </c>
      <c r="BA472">
        <v>-3</v>
      </c>
      <c r="BB472" s="55">
        <v>0.32152777777777802</v>
      </c>
    </row>
    <row r="473" spans="2:54" x14ac:dyDescent="0.25">
      <c r="B473" s="5">
        <v>5.3</v>
      </c>
      <c r="C473" s="5">
        <v>89</v>
      </c>
      <c r="D473" s="5">
        <v>3.6</v>
      </c>
      <c r="E473" s="5">
        <v>4.3</v>
      </c>
      <c r="F473" s="5">
        <v>5.4</v>
      </c>
      <c r="G473" s="5">
        <v>7.2</v>
      </c>
      <c r="H473" s="5">
        <v>1033.3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>
        <v>19.2</v>
      </c>
      <c r="O473">
        <v>1047.5</v>
      </c>
      <c r="P473" t="s">
        <v>252</v>
      </c>
      <c r="Q473"/>
      <c r="R473" s="54">
        <v>0.32222222222222202</v>
      </c>
      <c r="T473" s="93">
        <f t="shared" si="12"/>
        <v>0</v>
      </c>
      <c r="U473" s="96">
        <f t="shared" si="16"/>
        <v>-9.3000000000000007</v>
      </c>
      <c r="V473" s="92" t="str">
        <f t="shared" si="15"/>
        <v/>
      </c>
      <c r="W473" s="96" t="str">
        <f t="shared" si="13"/>
        <v/>
      </c>
      <c r="X473" s="93"/>
      <c r="Z473" s="5"/>
      <c r="AA473"/>
      <c r="AC473" s="375"/>
      <c r="AD473" s="54">
        <v>0.32222222222222202</v>
      </c>
      <c r="AL473" s="364">
        <v>-2.2999999999999998</v>
      </c>
      <c r="AM473" s="5">
        <v>94</v>
      </c>
      <c r="AN473" s="5">
        <v>-3.2</v>
      </c>
      <c r="AO473" s="363">
        <v>-2.2999999999999998</v>
      </c>
      <c r="AP473" s="5">
        <v>4</v>
      </c>
      <c r="AQ473" s="5">
        <v>4</v>
      </c>
      <c r="AR473" s="5">
        <v>1026</v>
      </c>
      <c r="AS473" s="5">
        <v>0</v>
      </c>
      <c r="AT473" s="5">
        <v>0</v>
      </c>
      <c r="AU473" s="5">
        <v>0</v>
      </c>
      <c r="AV473" s="5">
        <v>0</v>
      </c>
      <c r="AW473" s="5">
        <v>0</v>
      </c>
      <c r="AX473">
        <v>0.1</v>
      </c>
      <c r="AY473">
        <v>162.69999999999999</v>
      </c>
      <c r="AZ473">
        <v>-3.6</v>
      </c>
      <c r="BA473">
        <v>-3</v>
      </c>
      <c r="BB473" s="55">
        <v>0.32222222222222202</v>
      </c>
    </row>
    <row r="474" spans="2:54" x14ac:dyDescent="0.25">
      <c r="B474" s="5">
        <v>5.3</v>
      </c>
      <c r="C474" s="5">
        <v>89</v>
      </c>
      <c r="D474" s="5">
        <v>3.6</v>
      </c>
      <c r="E474" s="5">
        <v>5.3</v>
      </c>
      <c r="F474" s="5">
        <v>3.6</v>
      </c>
      <c r="G474" s="5">
        <v>5.4</v>
      </c>
      <c r="H474" s="5">
        <v>1033.4000000000001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>
        <v>19.2</v>
      </c>
      <c r="O474">
        <v>1047.5</v>
      </c>
      <c r="P474" t="s">
        <v>252</v>
      </c>
      <c r="Q474"/>
      <c r="R474" s="54">
        <v>0.32291666666666702</v>
      </c>
      <c r="T474" s="93">
        <f t="shared" si="12"/>
        <v>0</v>
      </c>
      <c r="U474" s="96">
        <f t="shared" si="16"/>
        <v>-9.3000000000000007</v>
      </c>
      <c r="V474" s="92" t="str">
        <f t="shared" si="15"/>
        <v/>
      </c>
      <c r="W474" s="96" t="str">
        <f t="shared" si="13"/>
        <v/>
      </c>
      <c r="X474" s="93"/>
      <c r="Z474" s="5"/>
      <c r="AA474"/>
      <c r="AC474" s="375"/>
      <c r="AD474" s="54">
        <v>0.32291666666666702</v>
      </c>
      <c r="AL474" s="364">
        <v>-2.2999999999999998</v>
      </c>
      <c r="AM474" s="5">
        <v>94</v>
      </c>
      <c r="AN474" s="5">
        <v>-3.2</v>
      </c>
      <c r="AO474" s="363">
        <v>-2.2999999999999998</v>
      </c>
      <c r="AP474" s="5">
        <v>2.9</v>
      </c>
      <c r="AQ474" s="5">
        <v>4.7</v>
      </c>
      <c r="AR474" s="5">
        <v>1025.9000000000001</v>
      </c>
      <c r="AS474" s="5">
        <v>0</v>
      </c>
      <c r="AT474" s="5">
        <v>0</v>
      </c>
      <c r="AU474" s="5">
        <v>0</v>
      </c>
      <c r="AV474" s="5">
        <v>0</v>
      </c>
      <c r="AW474" s="5">
        <v>0</v>
      </c>
      <c r="AX474">
        <v>0.1</v>
      </c>
      <c r="AY474">
        <v>162.69999999999999</v>
      </c>
      <c r="AZ474">
        <v>-3.6</v>
      </c>
      <c r="BA474">
        <v>-3</v>
      </c>
      <c r="BB474" s="55">
        <v>0.32291666666666702</v>
      </c>
    </row>
    <row r="475" spans="2:54" x14ac:dyDescent="0.25">
      <c r="B475" s="5">
        <v>5.3</v>
      </c>
      <c r="C475" s="5">
        <v>89</v>
      </c>
      <c r="D475" s="5">
        <v>3.6</v>
      </c>
      <c r="E475" s="5">
        <v>5.3</v>
      </c>
      <c r="F475" s="5">
        <v>4.7</v>
      </c>
      <c r="G475" s="5">
        <v>7.2</v>
      </c>
      <c r="H475" s="5">
        <v>1033.2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>
        <v>19.2</v>
      </c>
      <c r="O475">
        <v>1047.5</v>
      </c>
      <c r="P475" t="s">
        <v>252</v>
      </c>
      <c r="Q475"/>
      <c r="R475" s="54">
        <v>0.32361111111111102</v>
      </c>
      <c r="T475" s="93">
        <f t="shared" si="12"/>
        <v>0</v>
      </c>
      <c r="U475" s="96">
        <f t="shared" si="16"/>
        <v>-9.3000000000000007</v>
      </c>
      <c r="V475" s="92" t="str">
        <f t="shared" si="15"/>
        <v/>
      </c>
      <c r="W475" s="96" t="str">
        <f t="shared" si="13"/>
        <v/>
      </c>
      <c r="X475" s="93"/>
      <c r="Z475" s="5"/>
      <c r="AA475"/>
      <c r="AC475" s="375"/>
      <c r="AD475" s="54">
        <v>0.32361111111111102</v>
      </c>
      <c r="AL475" s="364">
        <v>-2.2999999999999998</v>
      </c>
      <c r="AM475" s="5">
        <v>94</v>
      </c>
      <c r="AN475" s="5">
        <v>-3.2</v>
      </c>
      <c r="AO475" s="363">
        <v>-2.2999999999999998</v>
      </c>
      <c r="AP475" s="5">
        <v>0</v>
      </c>
      <c r="AQ475" s="5">
        <v>2.2000000000000002</v>
      </c>
      <c r="AR475" s="5">
        <v>1025.5999999999999</v>
      </c>
      <c r="AS475" s="5">
        <v>0</v>
      </c>
      <c r="AT475" s="5">
        <v>0</v>
      </c>
      <c r="AU475" s="5">
        <v>0</v>
      </c>
      <c r="AV475" s="5">
        <v>0</v>
      </c>
      <c r="AW475" s="5">
        <v>0</v>
      </c>
      <c r="AX475">
        <v>0.1</v>
      </c>
      <c r="AY475">
        <v>162.69999999999999</v>
      </c>
      <c r="AZ475">
        <v>-3.5</v>
      </c>
      <c r="BA475">
        <v>-3</v>
      </c>
      <c r="BB475" s="55">
        <v>0.32361111111111102</v>
      </c>
    </row>
    <row r="476" spans="2:54" x14ac:dyDescent="0.25">
      <c r="B476" s="5">
        <v>5.3</v>
      </c>
      <c r="C476" s="5">
        <v>88</v>
      </c>
      <c r="D476" s="5">
        <v>3.4</v>
      </c>
      <c r="E476" s="5">
        <v>2.6</v>
      </c>
      <c r="F476" s="5">
        <v>11.9</v>
      </c>
      <c r="G476" s="5">
        <v>16.600000000000001</v>
      </c>
      <c r="H476" s="5">
        <v>1033.0999999999999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>
        <v>19.2</v>
      </c>
      <c r="O476">
        <v>1047.5</v>
      </c>
      <c r="P476" t="s">
        <v>252</v>
      </c>
      <c r="Q476"/>
      <c r="R476" s="54">
        <v>0.32430555555555601</v>
      </c>
      <c r="T476" s="93">
        <f t="shared" si="12"/>
        <v>0</v>
      </c>
      <c r="U476" s="96">
        <f t="shared" si="16"/>
        <v>-9.3000000000000007</v>
      </c>
      <c r="V476" s="92" t="str">
        <f t="shared" si="15"/>
        <v/>
      </c>
      <c r="W476" s="96" t="str">
        <f t="shared" si="13"/>
        <v/>
      </c>
      <c r="X476" s="93"/>
      <c r="Z476" s="5"/>
      <c r="AA476"/>
      <c r="AC476" s="375"/>
      <c r="AD476" s="54">
        <v>0.32430555555555601</v>
      </c>
      <c r="AL476" s="364">
        <v>-2.2999999999999998</v>
      </c>
      <c r="AM476" s="5">
        <v>94</v>
      </c>
      <c r="AN476" s="5">
        <v>-3.2</v>
      </c>
      <c r="AO476" s="363">
        <v>-2.2999999999999998</v>
      </c>
      <c r="AP476" s="5">
        <v>2.9</v>
      </c>
      <c r="AQ476" s="5">
        <v>2.9</v>
      </c>
      <c r="AR476" s="5">
        <v>1025.7</v>
      </c>
      <c r="AS476" s="5">
        <v>0</v>
      </c>
      <c r="AT476" s="5">
        <v>0</v>
      </c>
      <c r="AU476" s="5">
        <v>0</v>
      </c>
      <c r="AV476" s="5">
        <v>0</v>
      </c>
      <c r="AW476" s="5">
        <v>0</v>
      </c>
      <c r="AX476">
        <v>0.1</v>
      </c>
      <c r="AY476">
        <v>162.69999999999999</v>
      </c>
      <c r="AZ476">
        <v>-3.6</v>
      </c>
      <c r="BA476">
        <v>-3</v>
      </c>
      <c r="BB476" s="55">
        <v>0.32430555555555601</v>
      </c>
    </row>
    <row r="477" spans="2:54" x14ac:dyDescent="0.25">
      <c r="B477" s="5">
        <v>5.3</v>
      </c>
      <c r="C477" s="5">
        <v>88</v>
      </c>
      <c r="D477" s="5">
        <v>3.4</v>
      </c>
      <c r="E477" s="5">
        <v>3.1</v>
      </c>
      <c r="F477" s="5">
        <v>9.4</v>
      </c>
      <c r="G477" s="5">
        <v>14.8</v>
      </c>
      <c r="H477" s="5">
        <v>1033.4000000000001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>
        <v>19.2</v>
      </c>
      <c r="O477">
        <v>1047.5</v>
      </c>
      <c r="P477" t="s">
        <v>252</v>
      </c>
      <c r="Q477"/>
      <c r="R477" s="54">
        <v>0.32500000000000001</v>
      </c>
      <c r="T477" s="93">
        <f t="shared" si="12"/>
        <v>0</v>
      </c>
      <c r="U477" s="96">
        <f t="shared" si="16"/>
        <v>-9.3000000000000007</v>
      </c>
      <c r="V477" s="92" t="str">
        <f t="shared" si="15"/>
        <v/>
      </c>
      <c r="W477" s="96" t="str">
        <f t="shared" si="13"/>
        <v/>
      </c>
      <c r="X477" s="93"/>
      <c r="Z477" s="5"/>
      <c r="AA477"/>
      <c r="AC477" s="375"/>
      <c r="AD477" s="54">
        <v>0.32500000000000001</v>
      </c>
      <c r="AL477" s="364">
        <v>-2.2999999999999998</v>
      </c>
      <c r="AM477" s="5">
        <v>94</v>
      </c>
      <c r="AN477" s="5">
        <v>-3.2</v>
      </c>
      <c r="AO477" s="363">
        <v>-2.2999999999999998</v>
      </c>
      <c r="AP477" s="5">
        <v>2.5</v>
      </c>
      <c r="AQ477" s="5">
        <v>2.5</v>
      </c>
      <c r="AR477" s="5">
        <v>1025.5999999999999</v>
      </c>
      <c r="AS477" s="5">
        <v>0</v>
      </c>
      <c r="AT477" s="5">
        <v>0</v>
      </c>
      <c r="AU477" s="5">
        <v>0</v>
      </c>
      <c r="AV477" s="5">
        <v>0</v>
      </c>
      <c r="AW477" s="5">
        <v>0</v>
      </c>
      <c r="AX477">
        <v>0.1</v>
      </c>
      <c r="AY477">
        <v>162.69999999999999</v>
      </c>
      <c r="AZ477">
        <v>-3.6</v>
      </c>
      <c r="BA477">
        <v>-3</v>
      </c>
      <c r="BB477" s="55">
        <v>0.32500000000000001</v>
      </c>
    </row>
    <row r="478" spans="2:54" x14ac:dyDescent="0.25">
      <c r="B478" s="5">
        <v>5.3</v>
      </c>
      <c r="C478" s="5">
        <v>88</v>
      </c>
      <c r="D478" s="5">
        <v>3.4</v>
      </c>
      <c r="E478" s="5">
        <v>4.3</v>
      </c>
      <c r="F478" s="5">
        <v>5.4</v>
      </c>
      <c r="G478" s="5">
        <v>7.2</v>
      </c>
      <c r="H478" s="5">
        <v>1033.3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>
        <v>19.2</v>
      </c>
      <c r="O478">
        <v>1047.5</v>
      </c>
      <c r="P478" t="s">
        <v>252</v>
      </c>
      <c r="Q478"/>
      <c r="R478" s="54">
        <v>0.32569444444444401</v>
      </c>
      <c r="T478" s="93">
        <f t="shared" si="12"/>
        <v>0</v>
      </c>
      <c r="U478" s="96">
        <f t="shared" si="16"/>
        <v>-9.3000000000000007</v>
      </c>
      <c r="V478" s="92" t="str">
        <f t="shared" si="15"/>
        <v/>
      </c>
      <c r="W478" s="96" t="str">
        <f t="shared" si="13"/>
        <v/>
      </c>
      <c r="X478" s="93"/>
      <c r="Z478" s="5"/>
      <c r="AA478"/>
      <c r="AC478" s="375"/>
      <c r="AD478" s="54">
        <v>0.32569444444444401</v>
      </c>
      <c r="AL478" s="364">
        <v>-2.4</v>
      </c>
      <c r="AM478" s="5">
        <v>94</v>
      </c>
      <c r="AN478" s="5">
        <v>-3.3</v>
      </c>
      <c r="AO478" s="363">
        <v>-2.4</v>
      </c>
      <c r="AP478" s="5">
        <v>4.3</v>
      </c>
      <c r="AQ478" s="5">
        <v>4.3</v>
      </c>
      <c r="AR478" s="5">
        <v>1025.9000000000001</v>
      </c>
      <c r="AS478" s="5">
        <v>0</v>
      </c>
      <c r="AT478" s="5">
        <v>0</v>
      </c>
      <c r="AU478" s="5">
        <v>0</v>
      </c>
      <c r="AV478" s="5">
        <v>0</v>
      </c>
      <c r="AW478" s="5">
        <v>0</v>
      </c>
      <c r="AX478">
        <v>0.1</v>
      </c>
      <c r="AY478">
        <v>162.69999999999999</v>
      </c>
      <c r="AZ478">
        <v>-3.5</v>
      </c>
      <c r="BA478">
        <v>-3</v>
      </c>
      <c r="BB478" s="55">
        <v>0.32569444444444401</v>
      </c>
    </row>
    <row r="479" spans="2:54" x14ac:dyDescent="0.25">
      <c r="B479" s="5">
        <v>5.3</v>
      </c>
      <c r="C479" s="5">
        <v>88</v>
      </c>
      <c r="D479" s="5">
        <v>3.4</v>
      </c>
      <c r="E479" s="5">
        <v>4.0999999999999996</v>
      </c>
      <c r="F479" s="5">
        <v>6.1</v>
      </c>
      <c r="G479" s="5">
        <v>9.4</v>
      </c>
      <c r="H479" s="5">
        <v>1033.4000000000001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>
        <v>19.2</v>
      </c>
      <c r="O479">
        <v>1047.5</v>
      </c>
      <c r="P479" t="s">
        <v>252</v>
      </c>
      <c r="Q479"/>
      <c r="R479" s="54">
        <v>0.32638888888888901</v>
      </c>
      <c r="T479" s="93">
        <f t="shared" si="12"/>
        <v>0</v>
      </c>
      <c r="U479" s="96">
        <f t="shared" si="16"/>
        <v>-9.3000000000000007</v>
      </c>
      <c r="V479" s="92" t="str">
        <f t="shared" si="15"/>
        <v/>
      </c>
      <c r="W479" s="96" t="str">
        <f t="shared" si="13"/>
        <v/>
      </c>
      <c r="X479" s="93"/>
      <c r="Z479" s="5"/>
      <c r="AA479"/>
      <c r="AC479" s="375"/>
      <c r="AD479" s="54">
        <v>0.32638888888888901</v>
      </c>
      <c r="AL479" s="364">
        <v>-2.4</v>
      </c>
      <c r="AM479" s="5">
        <v>94</v>
      </c>
      <c r="AN479" s="5">
        <v>-3.3</v>
      </c>
      <c r="AO479" s="363">
        <v>-2.4</v>
      </c>
      <c r="AP479" s="5">
        <v>1.8</v>
      </c>
      <c r="AQ479" s="5">
        <v>2.9</v>
      </c>
      <c r="AR479" s="5">
        <v>1025.7</v>
      </c>
      <c r="AS479" s="5">
        <v>0</v>
      </c>
      <c r="AT479" s="5">
        <v>0</v>
      </c>
      <c r="AU479" s="5">
        <v>0</v>
      </c>
      <c r="AV479" s="5">
        <v>0</v>
      </c>
      <c r="AW479" s="5">
        <v>0</v>
      </c>
      <c r="AX479">
        <v>0.1</v>
      </c>
      <c r="AY479">
        <v>162.69999999999999</v>
      </c>
      <c r="AZ479">
        <v>-3.6</v>
      </c>
      <c r="BA479">
        <v>-3</v>
      </c>
      <c r="BB479" s="55">
        <v>0.32638888888888901</v>
      </c>
    </row>
    <row r="480" spans="2:54" x14ac:dyDescent="0.25">
      <c r="B480" s="5">
        <v>5.3</v>
      </c>
      <c r="C480" s="5">
        <v>88</v>
      </c>
      <c r="D480" s="5">
        <v>3.4</v>
      </c>
      <c r="E480" s="5">
        <v>5.3</v>
      </c>
      <c r="F480" s="5">
        <v>3.6</v>
      </c>
      <c r="G480" s="5">
        <v>7.2</v>
      </c>
      <c r="H480" s="5">
        <v>1033.2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>
        <v>19.2</v>
      </c>
      <c r="O480">
        <v>1047.5</v>
      </c>
      <c r="P480" t="s">
        <v>252</v>
      </c>
      <c r="Q480"/>
      <c r="R480" s="54">
        <v>0.327083333333333</v>
      </c>
      <c r="T480" s="93">
        <f t="shared" si="12"/>
        <v>0</v>
      </c>
      <c r="U480" s="96">
        <f t="shared" si="16"/>
        <v>-9.3000000000000007</v>
      </c>
      <c r="V480" s="92" t="str">
        <f t="shared" si="15"/>
        <v/>
      </c>
      <c r="W480" s="96" t="str">
        <f t="shared" si="13"/>
        <v/>
      </c>
      <c r="X480" s="93"/>
      <c r="Z480" s="5"/>
      <c r="AA480"/>
      <c r="AC480" s="375"/>
      <c r="AD480" s="54">
        <v>0.327083333333333</v>
      </c>
      <c r="AL480" s="364">
        <v>-2.4</v>
      </c>
      <c r="AM480" s="5">
        <v>94</v>
      </c>
      <c r="AN480" s="5">
        <v>-3.3</v>
      </c>
      <c r="AO480" s="363">
        <v>-2.4</v>
      </c>
      <c r="AP480" s="5">
        <v>0</v>
      </c>
      <c r="AQ480" s="5">
        <v>2.5</v>
      </c>
      <c r="AR480" s="5">
        <v>1025.7</v>
      </c>
      <c r="AS480" s="5">
        <v>0</v>
      </c>
      <c r="AT480" s="5">
        <v>0</v>
      </c>
      <c r="AU480" s="5">
        <v>0</v>
      </c>
      <c r="AV480" s="5">
        <v>0</v>
      </c>
      <c r="AW480" s="5">
        <v>0</v>
      </c>
      <c r="AX480">
        <v>0.1</v>
      </c>
      <c r="AY480">
        <v>162.69999999999999</v>
      </c>
      <c r="AZ480">
        <v>-3.6</v>
      </c>
      <c r="BA480">
        <v>-3</v>
      </c>
      <c r="BB480" s="55">
        <v>0.327083333333333</v>
      </c>
    </row>
    <row r="481" spans="2:54" x14ac:dyDescent="0.25">
      <c r="B481" s="5">
        <v>5.3</v>
      </c>
      <c r="C481" s="5">
        <v>88</v>
      </c>
      <c r="D481" s="5">
        <v>3.4</v>
      </c>
      <c r="E481" s="5">
        <v>5.3</v>
      </c>
      <c r="F481" s="5">
        <v>4.7</v>
      </c>
      <c r="G481" s="5">
        <v>5.4</v>
      </c>
      <c r="H481" s="5">
        <v>1033.3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>
        <v>19.2</v>
      </c>
      <c r="O481">
        <v>1047.5</v>
      </c>
      <c r="P481" t="s">
        <v>252</v>
      </c>
      <c r="Q481"/>
      <c r="R481" s="54">
        <v>0.327777777777778</v>
      </c>
      <c r="T481" s="93">
        <f t="shared" si="12"/>
        <v>0</v>
      </c>
      <c r="U481" s="96">
        <f t="shared" si="16"/>
        <v>-9.3000000000000007</v>
      </c>
      <c r="V481" s="92" t="str">
        <f t="shared" si="15"/>
        <v/>
      </c>
      <c r="W481" s="96" t="str">
        <f t="shared" si="13"/>
        <v/>
      </c>
      <c r="X481" s="93"/>
      <c r="Z481" s="5"/>
      <c r="AA481"/>
      <c r="AC481" s="375"/>
      <c r="AD481" s="54">
        <v>0.327777777777778</v>
      </c>
      <c r="AL481" s="364">
        <v>-2.4</v>
      </c>
      <c r="AM481" s="5">
        <v>94</v>
      </c>
      <c r="AN481" s="5">
        <v>-3.3</v>
      </c>
      <c r="AO481" s="363">
        <v>-2.4</v>
      </c>
      <c r="AP481" s="5">
        <v>0</v>
      </c>
      <c r="AQ481" s="5">
        <v>1.8</v>
      </c>
      <c r="AR481" s="5">
        <v>1025.8</v>
      </c>
      <c r="AS481" s="5">
        <v>0</v>
      </c>
      <c r="AT481" s="5">
        <v>0</v>
      </c>
      <c r="AU481" s="5">
        <v>0</v>
      </c>
      <c r="AV481" s="5">
        <v>0</v>
      </c>
      <c r="AW481" s="5">
        <v>0</v>
      </c>
      <c r="AX481">
        <v>0.1</v>
      </c>
      <c r="AY481">
        <v>162.69999999999999</v>
      </c>
      <c r="AZ481">
        <v>-3.6</v>
      </c>
      <c r="BA481">
        <v>-3</v>
      </c>
      <c r="BB481" s="55">
        <v>0.327777777777778</v>
      </c>
    </row>
    <row r="482" spans="2:54" x14ac:dyDescent="0.25">
      <c r="B482" s="5">
        <v>5.3</v>
      </c>
      <c r="C482" s="5">
        <v>88</v>
      </c>
      <c r="D482" s="5">
        <v>3.4</v>
      </c>
      <c r="E482" s="5">
        <v>5.3</v>
      </c>
      <c r="F482" s="5">
        <v>4.7</v>
      </c>
      <c r="G482" s="5">
        <v>9.4</v>
      </c>
      <c r="H482" s="5">
        <v>1033.3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>
        <v>19.2</v>
      </c>
      <c r="O482">
        <v>1047.5</v>
      </c>
      <c r="P482" t="s">
        <v>252</v>
      </c>
      <c r="Q482"/>
      <c r="R482" s="54">
        <v>0.328472222222222</v>
      </c>
      <c r="T482" s="93">
        <f t="shared" si="12"/>
        <v>0</v>
      </c>
      <c r="U482" s="96">
        <f t="shared" si="16"/>
        <v>-9.3000000000000007</v>
      </c>
      <c r="V482" s="92" t="str">
        <f t="shared" si="15"/>
        <v/>
      </c>
      <c r="W482" s="96" t="str">
        <f t="shared" si="13"/>
        <v/>
      </c>
      <c r="X482" s="93"/>
      <c r="Z482" s="5"/>
      <c r="AA482"/>
      <c r="AC482" s="375"/>
      <c r="AD482" s="54">
        <v>0.328472222222222</v>
      </c>
      <c r="AL482" s="364">
        <v>-2.4</v>
      </c>
      <c r="AM482" s="5">
        <v>94</v>
      </c>
      <c r="AN482" s="5">
        <v>-3.3</v>
      </c>
      <c r="AO482" s="363">
        <v>-2.4</v>
      </c>
      <c r="AP482" s="5">
        <v>0</v>
      </c>
      <c r="AQ482" s="5">
        <v>1.8</v>
      </c>
      <c r="AR482" s="5">
        <v>1025.5999999999999</v>
      </c>
      <c r="AS482" s="5">
        <v>0</v>
      </c>
      <c r="AT482" s="5">
        <v>0</v>
      </c>
      <c r="AU482" s="5">
        <v>0</v>
      </c>
      <c r="AV482" s="5">
        <v>0</v>
      </c>
      <c r="AW482" s="5">
        <v>0</v>
      </c>
      <c r="AX482">
        <v>0.1</v>
      </c>
      <c r="AY482">
        <v>162.69999999999999</v>
      </c>
      <c r="AZ482">
        <v>-3.6</v>
      </c>
      <c r="BA482">
        <v>-3</v>
      </c>
      <c r="BB482" s="55">
        <v>0.328472222222222</v>
      </c>
    </row>
    <row r="483" spans="2:54" x14ac:dyDescent="0.25">
      <c r="B483" s="5">
        <v>5.3</v>
      </c>
      <c r="C483" s="5">
        <v>88</v>
      </c>
      <c r="D483" s="5">
        <v>3.4</v>
      </c>
      <c r="E483" s="5">
        <v>3.3</v>
      </c>
      <c r="F483" s="5">
        <v>8.6</v>
      </c>
      <c r="G483" s="5">
        <v>11.2</v>
      </c>
      <c r="H483" s="5">
        <v>1033.3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>
        <v>19.2</v>
      </c>
      <c r="O483">
        <v>1047.5</v>
      </c>
      <c r="P483" t="s">
        <v>252</v>
      </c>
      <c r="Q483"/>
      <c r="R483" s="54">
        <v>0.329166666666667</v>
      </c>
      <c r="T483" s="93">
        <f t="shared" si="12"/>
        <v>0</v>
      </c>
      <c r="U483" s="96">
        <f t="shared" si="16"/>
        <v>-9.3000000000000007</v>
      </c>
      <c r="V483" s="92" t="str">
        <f t="shared" si="15"/>
        <v/>
      </c>
      <c r="W483" s="96" t="str">
        <f t="shared" si="13"/>
        <v/>
      </c>
      <c r="X483" s="93"/>
      <c r="Z483" s="5"/>
      <c r="AA483"/>
      <c r="AC483" s="375"/>
      <c r="AD483" s="54">
        <v>0.329166666666667</v>
      </c>
      <c r="AL483" s="364">
        <v>-2.4</v>
      </c>
      <c r="AM483" s="5">
        <v>94</v>
      </c>
      <c r="AN483" s="5">
        <v>-3.3</v>
      </c>
      <c r="AO483" s="363">
        <v>-2.4</v>
      </c>
      <c r="AP483" s="5">
        <v>0</v>
      </c>
      <c r="AQ483" s="5">
        <v>2.2000000000000002</v>
      </c>
      <c r="AR483" s="5">
        <v>1025.7</v>
      </c>
      <c r="AS483" s="5">
        <v>0</v>
      </c>
      <c r="AT483" s="5">
        <v>0</v>
      </c>
      <c r="AU483" s="5">
        <v>0</v>
      </c>
      <c r="AV483" s="5">
        <v>0</v>
      </c>
      <c r="AW483" s="5">
        <v>0</v>
      </c>
      <c r="AX483">
        <v>0.1</v>
      </c>
      <c r="AY483">
        <v>162.69999999999999</v>
      </c>
      <c r="AZ483">
        <v>-3.6</v>
      </c>
      <c r="BA483">
        <v>-3</v>
      </c>
      <c r="BB483" s="55">
        <v>0.329166666666667</v>
      </c>
    </row>
    <row r="484" spans="2:54" x14ac:dyDescent="0.25">
      <c r="B484" s="5">
        <v>5.3</v>
      </c>
      <c r="C484" s="5">
        <v>88</v>
      </c>
      <c r="D484" s="5">
        <v>3.4</v>
      </c>
      <c r="E484" s="5">
        <v>3.9</v>
      </c>
      <c r="F484" s="5">
        <v>6.5</v>
      </c>
      <c r="G484" s="5">
        <v>9.4</v>
      </c>
      <c r="H484" s="5">
        <v>1033.0999999999999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>
        <v>19.2</v>
      </c>
      <c r="O484">
        <v>1047.5</v>
      </c>
      <c r="P484" t="s">
        <v>252</v>
      </c>
      <c r="Q484"/>
      <c r="R484" s="54">
        <v>0.32986111111111099</v>
      </c>
      <c r="T484" s="93">
        <f t="shared" si="12"/>
        <v>0</v>
      </c>
      <c r="U484" s="96">
        <f t="shared" si="16"/>
        <v>-9.3000000000000007</v>
      </c>
      <c r="V484" s="92" t="str">
        <f t="shared" si="15"/>
        <v/>
      </c>
      <c r="W484" s="96" t="str">
        <f t="shared" si="13"/>
        <v/>
      </c>
      <c r="X484" s="93"/>
      <c r="Z484" s="5"/>
      <c r="AA484"/>
      <c r="AC484" s="375"/>
      <c r="AD484" s="54">
        <v>0.32986111111111099</v>
      </c>
      <c r="AL484" s="364">
        <v>-2.5</v>
      </c>
      <c r="AM484" s="5">
        <v>94</v>
      </c>
      <c r="AN484" s="5">
        <v>-3.4</v>
      </c>
      <c r="AO484" s="363">
        <v>-2.5</v>
      </c>
      <c r="AP484" s="5">
        <v>0</v>
      </c>
      <c r="AQ484" s="5">
        <v>0</v>
      </c>
      <c r="AR484" s="5">
        <v>1025.8</v>
      </c>
      <c r="AS484" s="5">
        <v>0</v>
      </c>
      <c r="AT484" s="5">
        <v>0</v>
      </c>
      <c r="AU484" s="5">
        <v>0</v>
      </c>
      <c r="AV484" s="5">
        <v>0</v>
      </c>
      <c r="AW484" s="5">
        <v>0</v>
      </c>
      <c r="AX484">
        <v>0.1</v>
      </c>
      <c r="AY484">
        <v>162.69999999999999</v>
      </c>
      <c r="AZ484">
        <v>-3.6</v>
      </c>
      <c r="BA484">
        <v>-3</v>
      </c>
      <c r="BB484" s="55">
        <v>0.32986111111111099</v>
      </c>
    </row>
    <row r="485" spans="2:54" x14ac:dyDescent="0.25">
      <c r="B485" s="5">
        <v>5.3</v>
      </c>
      <c r="C485" s="5">
        <v>88</v>
      </c>
      <c r="D485" s="5">
        <v>3.4</v>
      </c>
      <c r="E485" s="5">
        <v>5.3</v>
      </c>
      <c r="F485" s="5">
        <v>4</v>
      </c>
      <c r="G485" s="5">
        <v>7.2</v>
      </c>
      <c r="H485" s="5">
        <v>1033.3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>
        <v>19.2</v>
      </c>
      <c r="O485">
        <v>1047.5</v>
      </c>
      <c r="P485" t="s">
        <v>252</v>
      </c>
      <c r="Q485"/>
      <c r="R485" s="54">
        <v>0.33055555555555599</v>
      </c>
      <c r="T485" s="93">
        <f t="shared" si="12"/>
        <v>0</v>
      </c>
      <c r="U485" s="96">
        <f t="shared" si="16"/>
        <v>-9.3000000000000007</v>
      </c>
      <c r="V485" s="92" t="str">
        <f t="shared" si="15"/>
        <v/>
      </c>
      <c r="W485" s="96" t="str">
        <f t="shared" si="13"/>
        <v/>
      </c>
      <c r="X485" s="93"/>
      <c r="Z485" s="5"/>
      <c r="AA485"/>
      <c r="AC485" s="375"/>
      <c r="AD485" s="54">
        <v>0.33055555555555599</v>
      </c>
      <c r="AL485" s="364">
        <v>-2.5</v>
      </c>
      <c r="AM485" s="5">
        <v>94</v>
      </c>
      <c r="AN485" s="5">
        <v>-3.4</v>
      </c>
      <c r="AO485" s="363">
        <v>-2.5</v>
      </c>
      <c r="AP485" s="5">
        <v>1.8</v>
      </c>
      <c r="AQ485" s="5">
        <v>2.9</v>
      </c>
      <c r="AR485" s="5">
        <v>1025.5999999999999</v>
      </c>
      <c r="AS485" s="5">
        <v>0</v>
      </c>
      <c r="AT485" s="5">
        <v>0</v>
      </c>
      <c r="AU485" s="5">
        <v>0</v>
      </c>
      <c r="AV485" s="5">
        <v>0</v>
      </c>
      <c r="AW485" s="5">
        <v>0</v>
      </c>
      <c r="AX485">
        <v>0.1</v>
      </c>
      <c r="AY485">
        <v>162.69999999999999</v>
      </c>
      <c r="AZ485">
        <v>-3.7</v>
      </c>
      <c r="BA485">
        <v>-3</v>
      </c>
      <c r="BB485" s="55">
        <v>0.33055555555555599</v>
      </c>
    </row>
    <row r="486" spans="2:54" x14ac:dyDescent="0.25">
      <c r="B486" s="5">
        <v>5.3</v>
      </c>
      <c r="C486" s="5">
        <v>88</v>
      </c>
      <c r="D486" s="5">
        <v>3.4</v>
      </c>
      <c r="E486" s="5">
        <v>2.7</v>
      </c>
      <c r="F486" s="5">
        <v>11.5</v>
      </c>
      <c r="G486" s="5">
        <v>18.399999999999999</v>
      </c>
      <c r="H486" s="5">
        <v>1033.3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>
        <v>19.2</v>
      </c>
      <c r="O486">
        <v>1047.5</v>
      </c>
      <c r="P486" t="s">
        <v>252</v>
      </c>
      <c r="Q486"/>
      <c r="R486" s="54">
        <v>0.33124999999999999</v>
      </c>
      <c r="T486" s="93">
        <f t="shared" si="12"/>
        <v>0</v>
      </c>
      <c r="U486" s="96">
        <f t="shared" si="16"/>
        <v>-9.3000000000000007</v>
      </c>
      <c r="V486" s="92" t="str">
        <f t="shared" si="15"/>
        <v/>
      </c>
      <c r="W486" s="96" t="str">
        <f t="shared" si="13"/>
        <v/>
      </c>
      <c r="X486" s="93"/>
      <c r="Z486" s="5"/>
      <c r="AA486"/>
      <c r="AC486" s="375"/>
      <c r="AD486" s="54">
        <v>0.33124999999999999</v>
      </c>
      <c r="AL486" s="364">
        <v>-2.5</v>
      </c>
      <c r="AM486" s="5">
        <v>94</v>
      </c>
      <c r="AN486" s="5">
        <v>-3.4</v>
      </c>
      <c r="AO486" s="363">
        <v>-2.5</v>
      </c>
      <c r="AP486" s="5">
        <v>1.8</v>
      </c>
      <c r="AQ486" s="5">
        <v>1.8</v>
      </c>
      <c r="AR486" s="5">
        <v>1025.5999999999999</v>
      </c>
      <c r="AS486" s="5">
        <v>0</v>
      </c>
      <c r="AT486" s="5">
        <v>0</v>
      </c>
      <c r="AU486" s="5">
        <v>0</v>
      </c>
      <c r="AV486" s="5">
        <v>0</v>
      </c>
      <c r="AW486" s="5">
        <v>0</v>
      </c>
      <c r="AX486">
        <v>0.1</v>
      </c>
      <c r="AY486">
        <v>162.69999999999999</v>
      </c>
      <c r="AZ486">
        <v>-3.7</v>
      </c>
      <c r="BA486">
        <v>-3.1</v>
      </c>
      <c r="BB486" s="55">
        <v>0.33124999999999999</v>
      </c>
    </row>
    <row r="487" spans="2:54" x14ac:dyDescent="0.25">
      <c r="B487" s="5">
        <v>5.2</v>
      </c>
      <c r="C487" s="5">
        <v>88</v>
      </c>
      <c r="D487" s="5">
        <v>3.3</v>
      </c>
      <c r="E487" s="5">
        <v>3.2</v>
      </c>
      <c r="F487" s="5">
        <v>8.6</v>
      </c>
      <c r="G487" s="5">
        <v>11.2</v>
      </c>
      <c r="H487" s="5">
        <v>1033.3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>
        <v>19.2</v>
      </c>
      <c r="O487">
        <v>1047.5</v>
      </c>
      <c r="P487" t="s">
        <v>252</v>
      </c>
      <c r="Q487"/>
      <c r="R487" s="54">
        <v>0.33194444444444399</v>
      </c>
      <c r="T487" s="93">
        <f t="shared" si="12"/>
        <v>0</v>
      </c>
      <c r="U487" s="96">
        <f t="shared" si="16"/>
        <v>-9.1999999999999993</v>
      </c>
      <c r="V487" s="92" t="str">
        <f t="shared" si="15"/>
        <v/>
      </c>
      <c r="W487" s="96" t="str">
        <f t="shared" si="13"/>
        <v/>
      </c>
      <c r="X487" s="93"/>
      <c r="Z487" s="5"/>
      <c r="AA487"/>
      <c r="AC487" s="375"/>
      <c r="AD487" s="54">
        <v>0.33194444444444399</v>
      </c>
      <c r="AL487" s="364">
        <v>-2.5</v>
      </c>
      <c r="AM487" s="5">
        <v>94</v>
      </c>
      <c r="AN487" s="5">
        <v>-3.4</v>
      </c>
      <c r="AO487" s="363">
        <v>-2.5</v>
      </c>
      <c r="AP487" s="5">
        <v>2.5</v>
      </c>
      <c r="AQ487" s="5">
        <v>3.6</v>
      </c>
      <c r="AR487" s="5">
        <v>1025.5999999999999</v>
      </c>
      <c r="AS487" s="5">
        <v>0</v>
      </c>
      <c r="AT487" s="5">
        <v>0</v>
      </c>
      <c r="AU487" s="5">
        <v>0</v>
      </c>
      <c r="AV487" s="5">
        <v>0</v>
      </c>
      <c r="AW487" s="5">
        <v>0</v>
      </c>
      <c r="AX487">
        <v>0.1</v>
      </c>
      <c r="AY487">
        <v>162.69999999999999</v>
      </c>
      <c r="AZ487">
        <v>-3.7</v>
      </c>
      <c r="BA487">
        <v>-3.1</v>
      </c>
      <c r="BB487" s="55">
        <v>0.33194444444444399</v>
      </c>
    </row>
    <row r="488" spans="2:54" x14ac:dyDescent="0.25">
      <c r="B488" s="5">
        <v>5.2</v>
      </c>
      <c r="C488" s="5">
        <v>88</v>
      </c>
      <c r="D488" s="5">
        <v>3.3</v>
      </c>
      <c r="E488" s="5">
        <v>5.2</v>
      </c>
      <c r="F488" s="5">
        <v>4.7</v>
      </c>
      <c r="G488" s="5">
        <v>7.2</v>
      </c>
      <c r="H488" s="5">
        <v>1033.4000000000001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>
        <v>19.2</v>
      </c>
      <c r="O488">
        <v>1047.5</v>
      </c>
      <c r="P488" t="s">
        <v>252</v>
      </c>
      <c r="Q488"/>
      <c r="R488" s="54">
        <v>0.33263888888888898</v>
      </c>
      <c r="T488" s="93">
        <f t="shared" si="12"/>
        <v>0</v>
      </c>
      <c r="U488" s="96">
        <f t="shared" si="16"/>
        <v>-9.1999999999999993</v>
      </c>
      <c r="V488" s="92" t="str">
        <f t="shared" si="15"/>
        <v/>
      </c>
      <c r="W488" s="96" t="str">
        <f t="shared" si="13"/>
        <v/>
      </c>
      <c r="X488" s="93"/>
      <c r="Z488" s="5"/>
      <c r="AA488"/>
      <c r="AC488" s="375"/>
      <c r="AD488" s="54">
        <v>0.33263888888888898</v>
      </c>
      <c r="AL488" s="364">
        <v>-2.4</v>
      </c>
      <c r="AM488" s="5">
        <v>94</v>
      </c>
      <c r="AN488" s="5">
        <v>-3.3</v>
      </c>
      <c r="AO488" s="363">
        <v>-2.4</v>
      </c>
      <c r="AP488" s="5">
        <v>4.3</v>
      </c>
      <c r="AQ488" s="5">
        <v>4.7</v>
      </c>
      <c r="AR488" s="5">
        <v>1025.7</v>
      </c>
      <c r="AS488" s="5">
        <v>0</v>
      </c>
      <c r="AT488" s="5">
        <v>0</v>
      </c>
      <c r="AU488" s="5">
        <v>0</v>
      </c>
      <c r="AV488" s="5">
        <v>0</v>
      </c>
      <c r="AW488" s="5">
        <v>0</v>
      </c>
      <c r="AX488">
        <v>0.1</v>
      </c>
      <c r="AY488">
        <v>162.69999999999999</v>
      </c>
      <c r="AZ488">
        <v>-3.7</v>
      </c>
      <c r="BA488">
        <v>-3.1</v>
      </c>
      <c r="BB488" s="55">
        <v>0.33263888888888898</v>
      </c>
    </row>
    <row r="489" spans="2:54" x14ac:dyDescent="0.25">
      <c r="B489" s="5">
        <v>5.2</v>
      </c>
      <c r="C489" s="5">
        <v>88</v>
      </c>
      <c r="D489" s="5">
        <v>3.3</v>
      </c>
      <c r="E489" s="5">
        <v>3.8</v>
      </c>
      <c r="F489" s="5">
        <v>6.5</v>
      </c>
      <c r="G489" s="5">
        <v>13</v>
      </c>
      <c r="H489" s="5">
        <v>1033.4000000000001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>
        <v>19.2</v>
      </c>
      <c r="O489">
        <v>1047.5</v>
      </c>
      <c r="P489" t="s">
        <v>252</v>
      </c>
      <c r="Q489"/>
      <c r="R489" s="54">
        <v>0.33333333333333298</v>
      </c>
      <c r="T489" s="93">
        <f t="shared" si="12"/>
        <v>0</v>
      </c>
      <c r="U489" s="96">
        <f t="shared" si="16"/>
        <v>-9.1999999999999993</v>
      </c>
      <c r="V489" s="92" t="str">
        <f t="shared" si="15"/>
        <v/>
      </c>
      <c r="W489" s="96" t="str">
        <f t="shared" si="13"/>
        <v/>
      </c>
      <c r="X489" s="93"/>
      <c r="Z489" s="5"/>
      <c r="AA489"/>
      <c r="AC489" s="375"/>
      <c r="AD489" s="54">
        <v>0.33333333333333298</v>
      </c>
      <c r="AL489" s="364">
        <v>-2.2999999999999998</v>
      </c>
      <c r="AM489" s="5">
        <v>94</v>
      </c>
      <c r="AN489" s="5">
        <v>-3.2</v>
      </c>
      <c r="AO489" s="363">
        <v>-4.9000000000000004</v>
      </c>
      <c r="AP489" s="5">
        <v>6.5</v>
      </c>
      <c r="AQ489" s="5">
        <v>6.5</v>
      </c>
      <c r="AR489" s="5">
        <v>1025.3</v>
      </c>
      <c r="AS489" s="5">
        <v>0</v>
      </c>
      <c r="AT489" s="5">
        <v>0</v>
      </c>
      <c r="AU489" s="5">
        <v>0</v>
      </c>
      <c r="AV489" s="5">
        <v>0</v>
      </c>
      <c r="AW489" s="5">
        <v>0</v>
      </c>
      <c r="AX489">
        <v>0.1</v>
      </c>
      <c r="AY489">
        <v>162.69999999999999</v>
      </c>
      <c r="AZ489">
        <v>-3.8</v>
      </c>
      <c r="BA489">
        <v>-3.1</v>
      </c>
      <c r="BB489" s="55">
        <v>0.33333333333333298</v>
      </c>
    </row>
    <row r="490" spans="2:54" x14ac:dyDescent="0.25">
      <c r="B490" s="5">
        <v>5.2</v>
      </c>
      <c r="C490" s="5">
        <v>88</v>
      </c>
      <c r="D490" s="5">
        <v>3.3</v>
      </c>
      <c r="E490" s="5">
        <v>3.6</v>
      </c>
      <c r="F490" s="5">
        <v>7.2</v>
      </c>
      <c r="G490" s="5">
        <v>13</v>
      </c>
      <c r="H490" s="5">
        <v>1033.2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>
        <v>19.2</v>
      </c>
      <c r="O490">
        <v>1047.5</v>
      </c>
      <c r="P490" t="s">
        <v>252</v>
      </c>
      <c r="Q490"/>
      <c r="R490" s="54">
        <v>0.33402777777777798</v>
      </c>
      <c r="T490" s="93">
        <f t="shared" si="12"/>
        <v>0</v>
      </c>
      <c r="U490" s="96">
        <f t="shared" si="16"/>
        <v>-9.1999999999999993</v>
      </c>
      <c r="V490" s="92" t="str">
        <f t="shared" si="15"/>
        <v/>
      </c>
      <c r="W490" s="96" t="str">
        <f t="shared" si="13"/>
        <v/>
      </c>
      <c r="X490" s="93"/>
      <c r="Z490" s="5"/>
      <c r="AA490"/>
      <c r="AC490" s="375"/>
      <c r="AD490" s="54">
        <v>0.33402777777777798</v>
      </c>
      <c r="AL490" s="364">
        <v>-2.2999999999999998</v>
      </c>
      <c r="AM490" s="5">
        <v>94</v>
      </c>
      <c r="AN490" s="5">
        <v>-3.2</v>
      </c>
      <c r="AO490" s="363">
        <v>-4.2</v>
      </c>
      <c r="AP490" s="5">
        <v>5</v>
      </c>
      <c r="AQ490" s="5">
        <v>6.8</v>
      </c>
      <c r="AR490" s="5">
        <v>1025.5999999999999</v>
      </c>
      <c r="AS490" s="5">
        <v>0</v>
      </c>
      <c r="AT490" s="5">
        <v>0</v>
      </c>
      <c r="AU490" s="5">
        <v>0</v>
      </c>
      <c r="AV490" s="5">
        <v>0</v>
      </c>
      <c r="AW490" s="5">
        <v>0</v>
      </c>
      <c r="AX490">
        <v>0.1</v>
      </c>
      <c r="AY490">
        <v>162.69999999999999</v>
      </c>
      <c r="AZ490">
        <v>-3.7</v>
      </c>
      <c r="BA490">
        <v>-3.1</v>
      </c>
      <c r="BB490" s="55">
        <v>0.33402777777777798</v>
      </c>
    </row>
    <row r="491" spans="2:54" x14ac:dyDescent="0.25">
      <c r="B491" s="5">
        <v>5.2</v>
      </c>
      <c r="C491" s="5">
        <v>88</v>
      </c>
      <c r="D491" s="5">
        <v>3.3</v>
      </c>
      <c r="E491" s="5">
        <v>2.8</v>
      </c>
      <c r="F491" s="5">
        <v>10.4</v>
      </c>
      <c r="G491" s="5">
        <v>16.600000000000001</v>
      </c>
      <c r="H491" s="5">
        <v>1033.4000000000001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>
        <v>19.2</v>
      </c>
      <c r="O491">
        <v>1047.5</v>
      </c>
      <c r="P491" t="s">
        <v>252</v>
      </c>
      <c r="Q491"/>
      <c r="R491" s="54">
        <v>0.33472222222222198</v>
      </c>
      <c r="T491" s="93">
        <f t="shared" si="12"/>
        <v>0</v>
      </c>
      <c r="U491" s="96">
        <f t="shared" si="16"/>
        <v>-9.1999999999999993</v>
      </c>
      <c r="V491" s="92" t="str">
        <f t="shared" si="15"/>
        <v/>
      </c>
      <c r="W491" s="96" t="str">
        <f t="shared" si="13"/>
        <v/>
      </c>
      <c r="X491" s="93"/>
      <c r="Z491" s="5"/>
      <c r="AA491"/>
      <c r="AC491" s="375"/>
      <c r="AD491" s="54">
        <v>0.33472222222222198</v>
      </c>
      <c r="AL491" s="364">
        <v>-2.2000000000000002</v>
      </c>
      <c r="AM491" s="5">
        <v>94</v>
      </c>
      <c r="AN491" s="5">
        <v>-3.1</v>
      </c>
      <c r="AO491" s="363">
        <v>-2.2000000000000002</v>
      </c>
      <c r="AP491" s="5">
        <v>4</v>
      </c>
      <c r="AQ491" s="5">
        <v>5.4</v>
      </c>
      <c r="AR491" s="5">
        <v>1025.5999999999999</v>
      </c>
      <c r="AS491" s="5">
        <v>0</v>
      </c>
      <c r="AT491" s="5">
        <v>0</v>
      </c>
      <c r="AU491" s="5">
        <v>0</v>
      </c>
      <c r="AV491" s="5">
        <v>0</v>
      </c>
      <c r="AW491" s="5">
        <v>0</v>
      </c>
      <c r="AX491">
        <v>0.1</v>
      </c>
      <c r="AY491">
        <v>162.69999999999999</v>
      </c>
      <c r="AZ491">
        <v>-3.7</v>
      </c>
      <c r="BA491">
        <v>-3.1</v>
      </c>
      <c r="BB491" s="55">
        <v>0.33472222222222198</v>
      </c>
    </row>
    <row r="492" spans="2:54" x14ac:dyDescent="0.25">
      <c r="B492" s="5">
        <v>5.2</v>
      </c>
      <c r="C492" s="5">
        <v>88</v>
      </c>
      <c r="D492" s="5">
        <v>3.3</v>
      </c>
      <c r="E492" s="5">
        <v>2.6</v>
      </c>
      <c r="F492" s="5">
        <v>11.5</v>
      </c>
      <c r="G492" s="5">
        <v>14.8</v>
      </c>
      <c r="H492" s="5">
        <v>1033.2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>
        <v>19.2</v>
      </c>
      <c r="O492">
        <v>1047.5</v>
      </c>
      <c r="P492" t="s">
        <v>252</v>
      </c>
      <c r="Q492"/>
      <c r="R492" s="54">
        <v>0.33541666666666697</v>
      </c>
      <c r="T492" s="93">
        <f t="shared" si="12"/>
        <v>0</v>
      </c>
      <c r="U492" s="96">
        <f>(T492-B492)-4</f>
        <v>-9.1999999999999993</v>
      </c>
      <c r="V492" s="92" t="str">
        <f t="shared" si="15"/>
        <v/>
      </c>
      <c r="W492" s="96" t="str">
        <f t="shared" si="13"/>
        <v/>
      </c>
      <c r="X492" s="93"/>
      <c r="Z492" s="5"/>
      <c r="AA492"/>
      <c r="AC492" s="375"/>
      <c r="AD492" s="54">
        <v>0.33541666666666697</v>
      </c>
      <c r="AL492" s="364">
        <v>-2.1</v>
      </c>
      <c r="AM492" s="5">
        <v>94</v>
      </c>
      <c r="AN492" s="5">
        <v>-3</v>
      </c>
      <c r="AO492" s="363">
        <v>-2.1</v>
      </c>
      <c r="AP492" s="5">
        <v>3.6</v>
      </c>
      <c r="AQ492" s="5">
        <v>4.3</v>
      </c>
      <c r="AR492" s="5">
        <v>1025.5</v>
      </c>
      <c r="AS492" s="5">
        <v>10</v>
      </c>
      <c r="AT492" s="5">
        <v>0</v>
      </c>
      <c r="AU492" s="5">
        <v>0</v>
      </c>
      <c r="AV492" s="5">
        <v>0</v>
      </c>
      <c r="AW492" s="5">
        <v>0</v>
      </c>
      <c r="AX492">
        <v>0.1</v>
      </c>
      <c r="AY492">
        <v>162.69999999999999</v>
      </c>
      <c r="AZ492">
        <v>-3.7</v>
      </c>
      <c r="BA492">
        <v>-3.1</v>
      </c>
      <c r="BB492" s="55">
        <v>0.33541666666666697</v>
      </c>
    </row>
    <row r="493" spans="2:54" x14ac:dyDescent="0.25">
      <c r="B493" s="5">
        <v>5.2</v>
      </c>
      <c r="C493" s="5">
        <v>88</v>
      </c>
      <c r="D493" s="5">
        <v>3.3</v>
      </c>
      <c r="E493" s="5">
        <v>4.2</v>
      </c>
      <c r="F493" s="5">
        <v>5.4</v>
      </c>
      <c r="G493" s="5">
        <v>7.2</v>
      </c>
      <c r="H493" s="5">
        <v>1033.2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>
        <v>19.2</v>
      </c>
      <c r="O493">
        <v>1047.5</v>
      </c>
      <c r="P493" t="s">
        <v>252</v>
      </c>
      <c r="Q493"/>
      <c r="R493" s="54">
        <v>0.33611111111111103</v>
      </c>
      <c r="T493" s="93">
        <f t="shared" si="12"/>
        <v>0</v>
      </c>
      <c r="U493" s="96">
        <f t="shared" si="16"/>
        <v>-9.1999999999999993</v>
      </c>
      <c r="V493" s="92" t="str">
        <f t="shared" si="15"/>
        <v/>
      </c>
      <c r="W493" s="96" t="str">
        <f t="shared" si="13"/>
        <v/>
      </c>
      <c r="X493" s="93"/>
      <c r="Z493" s="5"/>
      <c r="AA493"/>
      <c r="AC493" s="375"/>
      <c r="AD493" s="54">
        <v>0.33611111111111103</v>
      </c>
      <c r="AL493" s="364">
        <v>-2.1</v>
      </c>
      <c r="AM493" s="5">
        <v>94</v>
      </c>
      <c r="AN493" s="5">
        <v>-3</v>
      </c>
      <c r="AO493" s="363">
        <v>-2.1</v>
      </c>
      <c r="AP493" s="5">
        <v>2.9</v>
      </c>
      <c r="AQ493" s="5">
        <v>4</v>
      </c>
      <c r="AR493" s="5">
        <v>1025.4000000000001</v>
      </c>
      <c r="AS493" s="5">
        <v>10</v>
      </c>
      <c r="AT493" s="5">
        <v>0</v>
      </c>
      <c r="AU493" s="5">
        <v>0</v>
      </c>
      <c r="AV493" s="5">
        <v>0</v>
      </c>
      <c r="AW493" s="5">
        <v>0</v>
      </c>
      <c r="AX493">
        <v>0.1</v>
      </c>
      <c r="AY493">
        <v>162.69999999999999</v>
      </c>
      <c r="AZ493">
        <v>-3.7</v>
      </c>
      <c r="BA493">
        <v>-3.1</v>
      </c>
      <c r="BB493" s="55">
        <v>0.33611111111111103</v>
      </c>
    </row>
    <row r="494" spans="2:54" x14ac:dyDescent="0.25">
      <c r="B494" s="5">
        <v>5.2</v>
      </c>
      <c r="C494" s="5">
        <v>87</v>
      </c>
      <c r="D494" s="5">
        <v>3.2</v>
      </c>
      <c r="E494" s="5">
        <v>3.6</v>
      </c>
      <c r="F494" s="5">
        <v>7.2</v>
      </c>
      <c r="G494" s="5">
        <v>13</v>
      </c>
      <c r="H494" s="5">
        <v>1033.3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>
        <v>19.2</v>
      </c>
      <c r="O494">
        <v>1047.5</v>
      </c>
      <c r="P494" t="s">
        <v>252</v>
      </c>
      <c r="Q494"/>
      <c r="R494" s="54">
        <v>0.33680555555555602</v>
      </c>
      <c r="T494" s="93">
        <f t="shared" si="12"/>
        <v>0</v>
      </c>
      <c r="U494" s="96">
        <f t="shared" si="16"/>
        <v>-9.1999999999999993</v>
      </c>
      <c r="V494" s="92" t="str">
        <f t="shared" si="15"/>
        <v/>
      </c>
      <c r="W494" s="96" t="str">
        <f t="shared" si="13"/>
        <v/>
      </c>
      <c r="X494" s="93"/>
      <c r="Z494" s="5"/>
      <c r="AA494"/>
      <c r="AC494" s="375"/>
      <c r="AD494" s="54">
        <v>0.33680555555555602</v>
      </c>
      <c r="AL494" s="364">
        <v>-2.1</v>
      </c>
      <c r="AM494" s="5">
        <v>94</v>
      </c>
      <c r="AN494" s="5">
        <v>-3</v>
      </c>
      <c r="AO494" s="363">
        <v>-2.1</v>
      </c>
      <c r="AP494" s="5">
        <v>2.2000000000000002</v>
      </c>
      <c r="AQ494" s="5">
        <v>2.5</v>
      </c>
      <c r="AR494" s="5">
        <v>1025.5</v>
      </c>
      <c r="AS494" s="5">
        <v>10</v>
      </c>
      <c r="AT494" s="5">
        <v>0</v>
      </c>
      <c r="AU494" s="5">
        <v>0</v>
      </c>
      <c r="AV494" s="5">
        <v>0</v>
      </c>
      <c r="AW494" s="5">
        <v>0</v>
      </c>
      <c r="AX494">
        <v>0.1</v>
      </c>
      <c r="AY494">
        <v>162.69999999999999</v>
      </c>
      <c r="AZ494">
        <v>-3.6</v>
      </c>
      <c r="BA494">
        <v>-3.1</v>
      </c>
      <c r="BB494" s="55">
        <v>0.33680555555555602</v>
      </c>
    </row>
    <row r="495" spans="2:54" x14ac:dyDescent="0.25">
      <c r="B495" s="5">
        <v>5.0999999999999996</v>
      </c>
      <c r="C495" s="5">
        <v>87</v>
      </c>
      <c r="D495" s="5">
        <v>3.1</v>
      </c>
      <c r="E495" s="5">
        <v>3.1</v>
      </c>
      <c r="F495" s="5">
        <v>8.6</v>
      </c>
      <c r="G495" s="5">
        <v>13</v>
      </c>
      <c r="H495" s="5">
        <v>1033.3</v>
      </c>
      <c r="I495" s="5">
        <v>0</v>
      </c>
      <c r="J495" s="5">
        <v>0</v>
      </c>
      <c r="K495" s="5">
        <v>0</v>
      </c>
      <c r="L495" s="5">
        <v>0</v>
      </c>
      <c r="M495" s="5">
        <v>0</v>
      </c>
      <c r="N495">
        <v>19.2</v>
      </c>
      <c r="O495">
        <v>1047.5</v>
      </c>
      <c r="P495" t="s">
        <v>252</v>
      </c>
      <c r="Q495"/>
      <c r="R495" s="54">
        <v>0.33750000000000002</v>
      </c>
      <c r="T495" s="93">
        <f t="shared" si="12"/>
        <v>0</v>
      </c>
      <c r="U495" s="96">
        <f t="shared" si="16"/>
        <v>-9.1</v>
      </c>
      <c r="V495" s="92" t="str">
        <f t="shared" si="15"/>
        <v/>
      </c>
      <c r="W495" s="96" t="str">
        <f t="shared" si="13"/>
        <v/>
      </c>
      <c r="X495" s="93"/>
      <c r="Z495" s="5"/>
      <c r="AA495"/>
      <c r="AC495" s="375"/>
      <c r="AD495" s="54">
        <v>0.33750000000000002</v>
      </c>
      <c r="AL495" s="364">
        <v>-2.1</v>
      </c>
      <c r="AM495" s="5">
        <v>94</v>
      </c>
      <c r="AN495" s="5">
        <v>-3</v>
      </c>
      <c r="AO495" s="363">
        <v>-2.1</v>
      </c>
      <c r="AP495" s="5">
        <v>0</v>
      </c>
      <c r="AQ495" s="5">
        <v>0</v>
      </c>
      <c r="AR495" s="5">
        <v>1025.5999999999999</v>
      </c>
      <c r="AS495" s="5">
        <v>20</v>
      </c>
      <c r="AT495" s="5">
        <v>0</v>
      </c>
      <c r="AU495" s="5">
        <v>0</v>
      </c>
      <c r="AV495" s="5">
        <v>0</v>
      </c>
      <c r="AW495" s="5">
        <v>0</v>
      </c>
      <c r="AX495">
        <v>0.1</v>
      </c>
      <c r="AY495">
        <v>162.69999999999999</v>
      </c>
      <c r="AZ495">
        <v>-3.6</v>
      </c>
      <c r="BA495">
        <v>-3.1</v>
      </c>
      <c r="BB495" s="55">
        <v>0.33750000000000002</v>
      </c>
    </row>
    <row r="496" spans="2:54" x14ac:dyDescent="0.25">
      <c r="B496" s="5">
        <v>5.0999999999999996</v>
      </c>
      <c r="C496" s="5">
        <v>87</v>
      </c>
      <c r="D496" s="5">
        <v>3.1</v>
      </c>
      <c r="E496" s="5">
        <v>3.5</v>
      </c>
      <c r="F496" s="5">
        <v>7.2</v>
      </c>
      <c r="G496" s="5">
        <v>9.4</v>
      </c>
      <c r="H496" s="5">
        <v>1033.4000000000001</v>
      </c>
      <c r="I496" s="5">
        <v>0</v>
      </c>
      <c r="J496" s="5">
        <v>0</v>
      </c>
      <c r="K496" s="5">
        <v>0</v>
      </c>
      <c r="L496" s="5">
        <v>0</v>
      </c>
      <c r="M496" s="5">
        <v>0</v>
      </c>
      <c r="N496">
        <v>19.2</v>
      </c>
      <c r="O496">
        <v>1047.5</v>
      </c>
      <c r="P496" t="s">
        <v>252</v>
      </c>
      <c r="Q496"/>
      <c r="R496" s="54">
        <v>0.33819444444444402</v>
      </c>
      <c r="T496" s="93">
        <f t="shared" si="12"/>
        <v>0</v>
      </c>
      <c r="U496" s="96">
        <f t="shared" si="16"/>
        <v>-9.1</v>
      </c>
      <c r="V496" s="92" t="str">
        <f t="shared" si="15"/>
        <v/>
      </c>
      <c r="W496" s="96" t="str">
        <f t="shared" si="13"/>
        <v/>
      </c>
      <c r="X496" s="93"/>
      <c r="Z496" s="5"/>
      <c r="AA496"/>
      <c r="AC496" s="375"/>
      <c r="AD496" s="54">
        <v>0.33819444444444402</v>
      </c>
      <c r="AL496" s="364">
        <v>-2.2000000000000002</v>
      </c>
      <c r="AM496" s="5">
        <v>94</v>
      </c>
      <c r="AN496" s="5">
        <v>-3.1</v>
      </c>
      <c r="AO496" s="363">
        <v>-2.2000000000000002</v>
      </c>
      <c r="AP496" s="5">
        <v>1.8</v>
      </c>
      <c r="AQ496" s="5">
        <v>2.2000000000000002</v>
      </c>
      <c r="AR496" s="5">
        <v>1025.5</v>
      </c>
      <c r="AS496" s="5">
        <v>20</v>
      </c>
      <c r="AT496" s="5">
        <v>0</v>
      </c>
      <c r="AU496" s="5">
        <v>0</v>
      </c>
      <c r="AV496" s="5">
        <v>0</v>
      </c>
      <c r="AW496" s="5">
        <v>0</v>
      </c>
      <c r="AX496">
        <v>0.1</v>
      </c>
      <c r="AY496">
        <v>162.69999999999999</v>
      </c>
      <c r="AZ496">
        <v>-3.6</v>
      </c>
      <c r="BA496">
        <v>-3.1</v>
      </c>
      <c r="BB496" s="55">
        <v>0.33819444444444402</v>
      </c>
    </row>
    <row r="497" spans="2:54" x14ac:dyDescent="0.25">
      <c r="B497" s="5">
        <v>5.0999999999999996</v>
      </c>
      <c r="C497" s="5">
        <v>87</v>
      </c>
      <c r="D497" s="5">
        <v>3.1</v>
      </c>
      <c r="E497" s="5">
        <v>5.0999999999999996</v>
      </c>
      <c r="F497" s="5">
        <v>4.7</v>
      </c>
      <c r="G497" s="5">
        <v>7.2</v>
      </c>
      <c r="H497" s="5">
        <v>1033.3</v>
      </c>
      <c r="I497" s="5">
        <v>0</v>
      </c>
      <c r="J497" s="5">
        <v>0</v>
      </c>
      <c r="K497" s="5">
        <v>0</v>
      </c>
      <c r="L497" s="5">
        <v>0</v>
      </c>
      <c r="M497" s="5">
        <v>0</v>
      </c>
      <c r="N497">
        <v>19.2</v>
      </c>
      <c r="O497">
        <v>1047.5</v>
      </c>
      <c r="P497" t="s">
        <v>252</v>
      </c>
      <c r="Q497"/>
      <c r="R497" s="54">
        <v>0.33888888888888902</v>
      </c>
      <c r="T497" s="93">
        <f t="shared" si="12"/>
        <v>0</v>
      </c>
      <c r="U497" s="96">
        <f t="shared" si="16"/>
        <v>-9.1</v>
      </c>
      <c r="V497" s="92" t="str">
        <f t="shared" si="15"/>
        <v/>
      </c>
      <c r="W497" s="96" t="str">
        <f t="shared" si="13"/>
        <v/>
      </c>
      <c r="X497" s="93"/>
      <c r="Z497" s="5"/>
      <c r="AA497"/>
      <c r="AC497" s="375"/>
      <c r="AD497" s="54">
        <v>0.33888888888888902</v>
      </c>
      <c r="AL497" s="364">
        <v>-2.2000000000000002</v>
      </c>
      <c r="AM497" s="5">
        <v>94</v>
      </c>
      <c r="AN497" s="5">
        <v>-3.1</v>
      </c>
      <c r="AO497" s="363">
        <v>-2.2000000000000002</v>
      </c>
      <c r="AP497" s="5">
        <v>0</v>
      </c>
      <c r="AQ497" s="5">
        <v>0</v>
      </c>
      <c r="AR497" s="5">
        <v>1025.4000000000001</v>
      </c>
      <c r="AS497" s="5">
        <v>30</v>
      </c>
      <c r="AT497" s="5">
        <v>0</v>
      </c>
      <c r="AU497" s="5">
        <v>0</v>
      </c>
      <c r="AV497" s="5">
        <v>0</v>
      </c>
      <c r="AW497" s="5">
        <v>0</v>
      </c>
      <c r="AX497">
        <v>0.1</v>
      </c>
      <c r="AY497">
        <v>162.69999999999999</v>
      </c>
      <c r="AZ497">
        <v>-3.5</v>
      </c>
      <c r="BA497">
        <v>-3.1</v>
      </c>
      <c r="BB497" s="55">
        <v>0.33888888888888902</v>
      </c>
    </row>
    <row r="498" spans="2:54" x14ac:dyDescent="0.25">
      <c r="B498" s="5">
        <v>5.0999999999999996</v>
      </c>
      <c r="C498" s="5">
        <v>87</v>
      </c>
      <c r="D498" s="5">
        <v>3.1</v>
      </c>
      <c r="E498" s="5">
        <v>5.0999999999999996</v>
      </c>
      <c r="F498" s="5">
        <v>4.7</v>
      </c>
      <c r="G498" s="5">
        <v>7.2</v>
      </c>
      <c r="H498" s="5">
        <v>1033.3</v>
      </c>
      <c r="I498" s="5">
        <v>0</v>
      </c>
      <c r="J498" s="5">
        <v>0</v>
      </c>
      <c r="K498" s="5">
        <v>0</v>
      </c>
      <c r="L498" s="5">
        <v>0</v>
      </c>
      <c r="M498" s="5">
        <v>0</v>
      </c>
      <c r="N498">
        <v>19.2</v>
      </c>
      <c r="O498">
        <v>1047.5</v>
      </c>
      <c r="P498" t="s">
        <v>252</v>
      </c>
      <c r="Q498"/>
      <c r="R498" s="54">
        <v>0.33958333333333302</v>
      </c>
      <c r="T498" s="93">
        <f t="shared" ref="T498:T561" si="17">MAX($P498,$Q498)</f>
        <v>0</v>
      </c>
      <c r="U498" s="96">
        <f t="shared" si="16"/>
        <v>-9.1</v>
      </c>
      <c r="V498" s="92" t="str">
        <f t="shared" si="15"/>
        <v/>
      </c>
      <c r="W498" s="96" t="str">
        <f t="shared" ref="W498:W561" si="18">IF($T498&gt;$B498+1,1,"")</f>
        <v/>
      </c>
      <c r="X498" s="93"/>
      <c r="Z498" s="5"/>
      <c r="AA498"/>
      <c r="AC498" s="375"/>
      <c r="AD498" s="54">
        <v>0.33958333333333302</v>
      </c>
      <c r="AL498" s="364">
        <v>-2.2999999999999998</v>
      </c>
      <c r="AM498" s="5">
        <v>94</v>
      </c>
      <c r="AN498" s="5">
        <v>-3.2</v>
      </c>
      <c r="AO498" s="363">
        <v>-2.2999999999999998</v>
      </c>
      <c r="AP498" s="5">
        <v>2.2000000000000002</v>
      </c>
      <c r="AQ498" s="5">
        <v>2.2000000000000002</v>
      </c>
      <c r="AR498" s="5">
        <v>1025.5</v>
      </c>
      <c r="AS498" s="5">
        <v>30</v>
      </c>
      <c r="AT498" s="5">
        <v>0</v>
      </c>
      <c r="AU498" s="5">
        <v>0</v>
      </c>
      <c r="AV498" s="5">
        <v>0</v>
      </c>
      <c r="AW498" s="5">
        <v>0</v>
      </c>
      <c r="AX498">
        <v>0.1</v>
      </c>
      <c r="AY498">
        <v>162.69999999999999</v>
      </c>
      <c r="AZ498">
        <v>-3.5</v>
      </c>
      <c r="BA498">
        <v>-3.1</v>
      </c>
      <c r="BB498" s="55">
        <v>0.33958333333333302</v>
      </c>
    </row>
    <row r="499" spans="2:54" x14ac:dyDescent="0.25">
      <c r="B499" s="5">
        <v>5.0999999999999996</v>
      </c>
      <c r="C499" s="5">
        <v>87</v>
      </c>
      <c r="D499" s="5">
        <v>3.1</v>
      </c>
      <c r="E499" s="5">
        <v>1.7</v>
      </c>
      <c r="F499" s="5">
        <v>16.2</v>
      </c>
      <c r="G499" s="5">
        <v>20.2</v>
      </c>
      <c r="H499" s="5">
        <v>1033.5</v>
      </c>
      <c r="I499" s="5">
        <v>0</v>
      </c>
      <c r="J499" s="5">
        <v>0</v>
      </c>
      <c r="K499" s="5">
        <v>0</v>
      </c>
      <c r="L499" s="5">
        <v>0</v>
      </c>
      <c r="M499" s="5">
        <v>0</v>
      </c>
      <c r="N499">
        <v>19.2</v>
      </c>
      <c r="O499">
        <v>1047.5</v>
      </c>
      <c r="P499" t="s">
        <v>252</v>
      </c>
      <c r="Q499"/>
      <c r="R499" s="54">
        <v>0.34027777777777801</v>
      </c>
      <c r="T499" s="93">
        <f t="shared" si="17"/>
        <v>0</v>
      </c>
      <c r="U499" s="96">
        <f t="shared" si="16"/>
        <v>-9.1</v>
      </c>
      <c r="V499" s="92" t="str">
        <f t="shared" si="15"/>
        <v/>
      </c>
      <c r="W499" s="96" t="str">
        <f t="shared" si="18"/>
        <v/>
      </c>
      <c r="X499" s="93"/>
      <c r="Z499" s="5"/>
      <c r="AA499"/>
      <c r="AC499" s="375"/>
      <c r="AD499" s="54">
        <v>0.34027777777777801</v>
      </c>
      <c r="AL499" s="364">
        <v>-2.2999999999999998</v>
      </c>
      <c r="AM499" s="5">
        <v>94</v>
      </c>
      <c r="AN499" s="5">
        <v>-3.2</v>
      </c>
      <c r="AO499" s="363">
        <v>-2.2999999999999998</v>
      </c>
      <c r="AP499" s="5">
        <v>1.8</v>
      </c>
      <c r="AQ499" s="5">
        <v>2.5</v>
      </c>
      <c r="AR499" s="5">
        <v>1025.8</v>
      </c>
      <c r="AS499" s="5">
        <v>40</v>
      </c>
      <c r="AT499" s="5">
        <v>0</v>
      </c>
      <c r="AU499" s="5">
        <v>0</v>
      </c>
      <c r="AV499" s="5">
        <v>0</v>
      </c>
      <c r="AW499" s="5">
        <v>0</v>
      </c>
      <c r="AX499">
        <v>0.1</v>
      </c>
      <c r="AY499">
        <v>162.69999999999999</v>
      </c>
      <c r="AZ499">
        <v>-3.6</v>
      </c>
      <c r="BA499">
        <v>-3.1</v>
      </c>
      <c r="BB499" s="55">
        <v>0.34027777777777801</v>
      </c>
    </row>
    <row r="500" spans="2:54" x14ac:dyDescent="0.25">
      <c r="B500" s="5">
        <v>5.0999999999999996</v>
      </c>
      <c r="C500" s="5">
        <v>87</v>
      </c>
      <c r="D500" s="5">
        <v>3.1</v>
      </c>
      <c r="E500" s="5">
        <v>1.7</v>
      </c>
      <c r="F500" s="5">
        <v>16.2</v>
      </c>
      <c r="G500" s="5">
        <v>20.2</v>
      </c>
      <c r="H500" s="5">
        <v>1033.3</v>
      </c>
      <c r="I500" s="5">
        <v>0</v>
      </c>
      <c r="J500" s="5">
        <v>0</v>
      </c>
      <c r="K500" s="5">
        <v>0</v>
      </c>
      <c r="L500" s="5">
        <v>0</v>
      </c>
      <c r="M500" s="5">
        <v>0</v>
      </c>
      <c r="N500">
        <v>19.2</v>
      </c>
      <c r="O500">
        <v>1047.5</v>
      </c>
      <c r="P500" t="s">
        <v>252</v>
      </c>
      <c r="Q500"/>
      <c r="R500" s="54">
        <v>0.34097222222222201</v>
      </c>
      <c r="T500" s="93">
        <f t="shared" si="17"/>
        <v>0</v>
      </c>
      <c r="U500" s="96">
        <f t="shared" si="16"/>
        <v>-9.1</v>
      </c>
      <c r="V500" s="92" t="str">
        <f t="shared" si="15"/>
        <v/>
      </c>
      <c r="W500" s="96" t="str">
        <f t="shared" si="18"/>
        <v/>
      </c>
      <c r="X500" s="93"/>
      <c r="Z500" s="5"/>
      <c r="AA500"/>
      <c r="AC500" s="375"/>
      <c r="AD500" s="54">
        <v>0.34097222222222201</v>
      </c>
      <c r="AL500" s="364">
        <v>-2.2999999999999998</v>
      </c>
      <c r="AM500" s="5">
        <v>94</v>
      </c>
      <c r="AN500" s="5">
        <v>-3.2</v>
      </c>
      <c r="AO500" s="363">
        <v>-2.2999999999999998</v>
      </c>
      <c r="AP500" s="5">
        <v>2.2000000000000002</v>
      </c>
      <c r="AQ500" s="5">
        <v>2.5</v>
      </c>
      <c r="AR500" s="5">
        <v>1025.5</v>
      </c>
      <c r="AS500" s="5">
        <v>50</v>
      </c>
      <c r="AT500" s="5">
        <v>0</v>
      </c>
      <c r="AU500" s="5">
        <v>0</v>
      </c>
      <c r="AV500" s="5">
        <v>0</v>
      </c>
      <c r="AW500" s="5">
        <v>0</v>
      </c>
      <c r="AX500">
        <v>0.1</v>
      </c>
      <c r="AY500">
        <v>162.69999999999999</v>
      </c>
      <c r="AZ500">
        <v>-3.6</v>
      </c>
      <c r="BA500">
        <v>-3.1</v>
      </c>
      <c r="BB500" s="55">
        <v>0.34097222222222201</v>
      </c>
    </row>
    <row r="501" spans="2:54" x14ac:dyDescent="0.25">
      <c r="B501" s="5">
        <v>5.0999999999999996</v>
      </c>
      <c r="C501" s="5">
        <v>87</v>
      </c>
      <c r="D501" s="5">
        <v>3.1</v>
      </c>
      <c r="E501" s="5">
        <v>1.7</v>
      </c>
      <c r="F501" s="5">
        <v>16.2</v>
      </c>
      <c r="G501" s="5">
        <v>20.2</v>
      </c>
      <c r="H501" s="5">
        <v>1033.2</v>
      </c>
      <c r="I501" s="5">
        <v>0</v>
      </c>
      <c r="J501" s="5">
        <v>0</v>
      </c>
      <c r="K501" s="5">
        <v>0</v>
      </c>
      <c r="L501" s="5">
        <v>0</v>
      </c>
      <c r="M501" s="5">
        <v>0</v>
      </c>
      <c r="N501">
        <v>19.2</v>
      </c>
      <c r="O501">
        <v>1047.5</v>
      </c>
      <c r="P501" t="s">
        <v>252</v>
      </c>
      <c r="Q501"/>
      <c r="R501" s="54">
        <v>0.34166666666666701</v>
      </c>
      <c r="T501" s="93">
        <f t="shared" si="17"/>
        <v>0</v>
      </c>
      <c r="U501" s="96">
        <f t="shared" si="16"/>
        <v>-9.1</v>
      </c>
      <c r="V501" s="92" t="str">
        <f t="shared" si="15"/>
        <v/>
      </c>
      <c r="W501" s="96" t="str">
        <f t="shared" si="18"/>
        <v/>
      </c>
      <c r="X501" s="93"/>
      <c r="Z501" s="5"/>
      <c r="AA501"/>
      <c r="AC501" s="375"/>
      <c r="AD501" s="54">
        <v>0.34166666666666701</v>
      </c>
      <c r="AL501" s="364">
        <v>-2.2999999999999998</v>
      </c>
      <c r="AM501" s="5">
        <v>94</v>
      </c>
      <c r="AN501" s="5">
        <v>-3.2</v>
      </c>
      <c r="AO501" s="363">
        <v>-2.2999999999999998</v>
      </c>
      <c r="AP501" s="5">
        <v>3.6</v>
      </c>
      <c r="AQ501" s="5">
        <v>3.6</v>
      </c>
      <c r="AR501" s="5">
        <v>1025.5999999999999</v>
      </c>
      <c r="AS501" s="5">
        <v>60</v>
      </c>
      <c r="AT501" s="5">
        <v>0</v>
      </c>
      <c r="AU501" s="5">
        <v>0</v>
      </c>
      <c r="AV501" s="5">
        <v>0</v>
      </c>
      <c r="AW501" s="5">
        <v>0</v>
      </c>
      <c r="AX501">
        <v>0.1</v>
      </c>
      <c r="AY501">
        <v>162.69999999999999</v>
      </c>
      <c r="AZ501">
        <v>-3.6</v>
      </c>
      <c r="BA501">
        <v>-3.1</v>
      </c>
      <c r="BB501" s="55">
        <v>0.34166666666666701</v>
      </c>
    </row>
    <row r="502" spans="2:54" x14ac:dyDescent="0.25">
      <c r="B502" s="5">
        <v>5.0999999999999996</v>
      </c>
      <c r="C502" s="5">
        <v>87</v>
      </c>
      <c r="D502" s="5">
        <v>3.1</v>
      </c>
      <c r="E502" s="5">
        <v>2.9</v>
      </c>
      <c r="F502" s="5">
        <v>9.4</v>
      </c>
      <c r="G502" s="5">
        <v>13</v>
      </c>
      <c r="H502" s="5">
        <v>1033.4000000000001</v>
      </c>
      <c r="I502" s="5">
        <v>0</v>
      </c>
      <c r="J502" s="5">
        <v>0</v>
      </c>
      <c r="K502" s="5">
        <v>0</v>
      </c>
      <c r="L502" s="5">
        <v>0</v>
      </c>
      <c r="M502" s="5">
        <v>0</v>
      </c>
      <c r="N502">
        <v>19.2</v>
      </c>
      <c r="O502">
        <v>1047.5</v>
      </c>
      <c r="P502" t="s">
        <v>252</v>
      </c>
      <c r="Q502"/>
      <c r="R502" s="54">
        <v>0.34236111111111101</v>
      </c>
      <c r="T502" s="93">
        <f t="shared" si="17"/>
        <v>0</v>
      </c>
      <c r="U502" s="96">
        <f t="shared" si="16"/>
        <v>-9.1</v>
      </c>
      <c r="V502" s="92" t="str">
        <f t="shared" si="15"/>
        <v/>
      </c>
      <c r="W502" s="96" t="str">
        <f t="shared" si="18"/>
        <v/>
      </c>
      <c r="X502" s="93"/>
      <c r="Z502" s="5"/>
      <c r="AA502"/>
      <c r="AC502" s="375"/>
      <c r="AD502" s="54">
        <v>0.34236111111111101</v>
      </c>
      <c r="AL502" s="364">
        <v>-2.2999999999999998</v>
      </c>
      <c r="AM502" s="5">
        <v>94</v>
      </c>
      <c r="AN502" s="5">
        <v>-3.2</v>
      </c>
      <c r="AO502" s="363">
        <v>-2.2999999999999998</v>
      </c>
      <c r="AP502" s="5">
        <v>0</v>
      </c>
      <c r="AQ502" s="5">
        <v>2.9</v>
      </c>
      <c r="AR502" s="5">
        <v>1025.5999999999999</v>
      </c>
      <c r="AS502" s="5">
        <v>70</v>
      </c>
      <c r="AT502" s="5">
        <v>0</v>
      </c>
      <c r="AU502" s="5">
        <v>0</v>
      </c>
      <c r="AV502" s="5">
        <v>0</v>
      </c>
      <c r="AW502" s="5">
        <v>0</v>
      </c>
      <c r="AX502">
        <v>0.1</v>
      </c>
      <c r="AY502">
        <v>162.69999999999999</v>
      </c>
      <c r="AZ502">
        <v>-3.6</v>
      </c>
      <c r="BA502">
        <v>-3.1</v>
      </c>
      <c r="BB502" s="55">
        <v>0.34236111111111101</v>
      </c>
    </row>
    <row r="503" spans="2:54" x14ac:dyDescent="0.25">
      <c r="B503" s="5">
        <v>5.2</v>
      </c>
      <c r="C503" s="5">
        <v>87</v>
      </c>
      <c r="D503" s="5">
        <v>3.2</v>
      </c>
      <c r="E503" s="5">
        <v>3.2</v>
      </c>
      <c r="F503" s="5">
        <v>9</v>
      </c>
      <c r="G503" s="5">
        <v>11.2</v>
      </c>
      <c r="H503" s="5">
        <v>1033.2</v>
      </c>
      <c r="I503" s="5">
        <v>0</v>
      </c>
      <c r="J503" s="5">
        <v>0</v>
      </c>
      <c r="K503" s="5">
        <v>0</v>
      </c>
      <c r="L503" s="5">
        <v>0</v>
      </c>
      <c r="M503" s="5">
        <v>0</v>
      </c>
      <c r="N503">
        <v>19.2</v>
      </c>
      <c r="O503">
        <v>1047.5</v>
      </c>
      <c r="P503" t="s">
        <v>252</v>
      </c>
      <c r="Q503"/>
      <c r="R503" s="54">
        <v>0.343055555555556</v>
      </c>
      <c r="T503" s="93">
        <f t="shared" si="17"/>
        <v>0</v>
      </c>
      <c r="U503" s="96">
        <f t="shared" si="16"/>
        <v>-9.1999999999999993</v>
      </c>
      <c r="V503" s="92" t="str">
        <f t="shared" si="15"/>
        <v/>
      </c>
      <c r="W503" s="96" t="str">
        <f t="shared" si="18"/>
        <v/>
      </c>
      <c r="X503" s="93"/>
      <c r="Z503" s="5"/>
      <c r="AA503"/>
      <c r="AC503" s="375"/>
      <c r="AD503" s="54">
        <v>0.343055555555556</v>
      </c>
      <c r="AL503" s="364">
        <v>-2.2999999999999998</v>
      </c>
      <c r="AM503" s="5">
        <v>94</v>
      </c>
      <c r="AN503" s="5">
        <v>-3.2</v>
      </c>
      <c r="AO503" s="363">
        <v>-2.2999999999999998</v>
      </c>
      <c r="AP503" s="5">
        <v>0</v>
      </c>
      <c r="AQ503" s="5">
        <v>2.2000000000000002</v>
      </c>
      <c r="AR503" s="5">
        <v>1025.5</v>
      </c>
      <c r="AS503" s="5">
        <v>80</v>
      </c>
      <c r="AT503" s="5">
        <v>0</v>
      </c>
      <c r="AU503" s="5">
        <v>0</v>
      </c>
      <c r="AV503" s="5">
        <v>0</v>
      </c>
      <c r="AW503" s="5">
        <v>0</v>
      </c>
      <c r="AX503">
        <v>0.1</v>
      </c>
      <c r="AY503">
        <v>162.69999999999999</v>
      </c>
      <c r="AZ503">
        <v>-3.6</v>
      </c>
      <c r="BA503">
        <v>-3.1</v>
      </c>
      <c r="BB503" s="55">
        <v>0.343055555555556</v>
      </c>
    </row>
    <row r="504" spans="2:54" x14ac:dyDescent="0.25">
      <c r="B504" s="5">
        <v>5.2</v>
      </c>
      <c r="C504" s="5">
        <v>87</v>
      </c>
      <c r="D504" s="5">
        <v>3.2</v>
      </c>
      <c r="E504" s="5">
        <v>3.3</v>
      </c>
      <c r="F504" s="5">
        <v>8.3000000000000007</v>
      </c>
      <c r="G504" s="5">
        <v>11.2</v>
      </c>
      <c r="H504" s="5">
        <v>1033.4000000000001</v>
      </c>
      <c r="I504" s="5">
        <v>0</v>
      </c>
      <c r="J504" s="5">
        <v>0</v>
      </c>
      <c r="K504" s="5">
        <v>0</v>
      </c>
      <c r="L504" s="5">
        <v>0</v>
      </c>
      <c r="M504" s="5">
        <v>0</v>
      </c>
      <c r="N504">
        <v>19.2</v>
      </c>
      <c r="O504">
        <v>1047.5</v>
      </c>
      <c r="P504" t="s">
        <v>252</v>
      </c>
      <c r="Q504"/>
      <c r="R504" s="54">
        <v>0.34375</v>
      </c>
      <c r="T504" s="93">
        <f t="shared" si="17"/>
        <v>0</v>
      </c>
      <c r="U504" s="96">
        <f t="shared" si="16"/>
        <v>-9.1999999999999993</v>
      </c>
      <c r="V504" s="92" t="str">
        <f t="shared" si="15"/>
        <v/>
      </c>
      <c r="W504" s="96" t="str">
        <f t="shared" si="18"/>
        <v/>
      </c>
      <c r="X504" s="93"/>
      <c r="Z504" s="5"/>
      <c r="AA504"/>
      <c r="AC504" s="375"/>
      <c r="AD504" s="54">
        <v>0.34375</v>
      </c>
      <c r="AL504" s="364">
        <v>-2.2999999999999998</v>
      </c>
      <c r="AM504" s="5">
        <v>94</v>
      </c>
      <c r="AN504" s="5">
        <v>-3.2</v>
      </c>
      <c r="AO504" s="363">
        <v>-2.2999999999999998</v>
      </c>
      <c r="AP504" s="5">
        <v>0</v>
      </c>
      <c r="AQ504" s="5">
        <v>2.2000000000000002</v>
      </c>
      <c r="AR504" s="5">
        <v>1025.4000000000001</v>
      </c>
      <c r="AS504" s="5">
        <v>100</v>
      </c>
      <c r="AT504" s="5">
        <v>0</v>
      </c>
      <c r="AU504" s="5">
        <v>0</v>
      </c>
      <c r="AV504" s="5">
        <v>0</v>
      </c>
      <c r="AW504" s="5">
        <v>0</v>
      </c>
      <c r="AX504">
        <v>0.1</v>
      </c>
      <c r="AY504">
        <v>162.69999999999999</v>
      </c>
      <c r="AZ504">
        <v>-3.6</v>
      </c>
      <c r="BA504">
        <v>-3.1</v>
      </c>
      <c r="BB504" s="55">
        <v>0.34375</v>
      </c>
    </row>
    <row r="505" spans="2:54" x14ac:dyDescent="0.25">
      <c r="B505" s="5">
        <v>5.2</v>
      </c>
      <c r="C505" s="5">
        <v>87</v>
      </c>
      <c r="D505" s="5">
        <v>3.2</v>
      </c>
      <c r="E505" s="5">
        <v>3.9</v>
      </c>
      <c r="F505" s="5">
        <v>6.1</v>
      </c>
      <c r="G505" s="5">
        <v>7.2</v>
      </c>
      <c r="H505" s="5">
        <v>1033.3</v>
      </c>
      <c r="I505" s="5">
        <v>0</v>
      </c>
      <c r="J505" s="5">
        <v>0</v>
      </c>
      <c r="K505" s="5">
        <v>0</v>
      </c>
      <c r="L505" s="5">
        <v>0</v>
      </c>
      <c r="M505" s="5">
        <v>0</v>
      </c>
      <c r="N505">
        <v>19.2</v>
      </c>
      <c r="O505">
        <v>1047.5</v>
      </c>
      <c r="P505" t="s">
        <v>252</v>
      </c>
      <c r="Q505"/>
      <c r="R505" s="54">
        <v>0.344444444444444</v>
      </c>
      <c r="T505" s="93">
        <f t="shared" si="17"/>
        <v>0</v>
      </c>
      <c r="U505" s="96">
        <f t="shared" si="16"/>
        <v>-9.1999999999999993</v>
      </c>
      <c r="V505" s="92" t="str">
        <f t="shared" si="15"/>
        <v/>
      </c>
      <c r="W505" s="96" t="str">
        <f t="shared" si="18"/>
        <v/>
      </c>
      <c r="X505" s="93"/>
      <c r="Z505" s="5"/>
      <c r="AA505"/>
      <c r="AC505" s="375"/>
      <c r="AD505" s="54">
        <v>0.344444444444444</v>
      </c>
      <c r="AL505" s="364">
        <v>-2.2999999999999998</v>
      </c>
      <c r="AM505" s="5">
        <v>94</v>
      </c>
      <c r="AN505" s="5">
        <v>-3.2</v>
      </c>
      <c r="AO505" s="363">
        <v>-2.2999999999999998</v>
      </c>
      <c r="AP505" s="5">
        <v>0</v>
      </c>
      <c r="AQ505" s="5">
        <v>2.2000000000000002</v>
      </c>
      <c r="AR505" s="5">
        <v>1025.5999999999999</v>
      </c>
      <c r="AS505" s="5">
        <v>110</v>
      </c>
      <c r="AT505" s="5">
        <v>0</v>
      </c>
      <c r="AU505" s="5">
        <v>0</v>
      </c>
      <c r="AV505" s="5">
        <v>0</v>
      </c>
      <c r="AW505" s="5">
        <v>0</v>
      </c>
      <c r="AX505">
        <v>0.1</v>
      </c>
      <c r="AY505">
        <v>162.69999999999999</v>
      </c>
      <c r="AZ505">
        <v>-3.6</v>
      </c>
      <c r="BA505">
        <v>-3.1</v>
      </c>
      <c r="BB505" s="55">
        <v>0.344444444444444</v>
      </c>
    </row>
    <row r="506" spans="2:54" x14ac:dyDescent="0.25">
      <c r="B506" s="5">
        <v>5.0999999999999996</v>
      </c>
      <c r="C506" s="5">
        <v>87</v>
      </c>
      <c r="D506" s="5">
        <v>3.1</v>
      </c>
      <c r="E506" s="5">
        <v>4.2</v>
      </c>
      <c r="F506" s="5">
        <v>5</v>
      </c>
      <c r="G506" s="5">
        <v>11.2</v>
      </c>
      <c r="H506" s="5">
        <v>1033.5</v>
      </c>
      <c r="I506" s="5">
        <v>0</v>
      </c>
      <c r="J506" s="5">
        <v>0</v>
      </c>
      <c r="K506" s="5">
        <v>0</v>
      </c>
      <c r="L506" s="5">
        <v>0</v>
      </c>
      <c r="M506" s="5">
        <v>0</v>
      </c>
      <c r="N506">
        <v>19.2</v>
      </c>
      <c r="O506">
        <v>1047.5</v>
      </c>
      <c r="P506" t="s">
        <v>252</v>
      </c>
      <c r="Q506"/>
      <c r="R506" s="54">
        <v>0.34513888888888899</v>
      </c>
      <c r="T506" s="93">
        <f t="shared" si="17"/>
        <v>0</v>
      </c>
      <c r="U506" s="96">
        <f t="shared" si="16"/>
        <v>-9.1</v>
      </c>
      <c r="V506" s="92" t="str">
        <f t="shared" si="15"/>
        <v/>
      </c>
      <c r="W506" s="96" t="str">
        <f t="shared" si="18"/>
        <v/>
      </c>
      <c r="X506" s="93"/>
      <c r="Z506" s="5"/>
      <c r="AA506"/>
      <c r="AC506" s="375"/>
      <c r="AD506" s="54">
        <v>0.34513888888888899</v>
      </c>
      <c r="AL506" s="364">
        <v>-2.2999999999999998</v>
      </c>
      <c r="AM506" s="5">
        <v>94</v>
      </c>
      <c r="AN506" s="5">
        <v>-3.2</v>
      </c>
      <c r="AO506" s="363">
        <v>-2.2999999999999998</v>
      </c>
      <c r="AP506" s="5">
        <v>0</v>
      </c>
      <c r="AQ506" s="5">
        <v>0</v>
      </c>
      <c r="AR506" s="5">
        <v>1025.5</v>
      </c>
      <c r="AS506" s="5">
        <v>130</v>
      </c>
      <c r="AT506" s="5">
        <v>0</v>
      </c>
      <c r="AU506" s="5">
        <v>0</v>
      </c>
      <c r="AV506" s="5">
        <v>0</v>
      </c>
      <c r="AW506" s="5">
        <v>0</v>
      </c>
      <c r="AX506">
        <v>0.1</v>
      </c>
      <c r="AY506">
        <v>162.69999999999999</v>
      </c>
      <c r="AZ506">
        <v>-3.6</v>
      </c>
      <c r="BA506">
        <v>-3.1</v>
      </c>
      <c r="BB506" s="55">
        <v>0.34513888888888899</v>
      </c>
    </row>
    <row r="507" spans="2:54" x14ac:dyDescent="0.25">
      <c r="B507" s="5">
        <v>5.0999999999999996</v>
      </c>
      <c r="C507" s="5">
        <v>87</v>
      </c>
      <c r="D507" s="5">
        <v>3.1</v>
      </c>
      <c r="E507" s="5">
        <v>3.1</v>
      </c>
      <c r="F507" s="5">
        <v>8.6</v>
      </c>
      <c r="G507" s="5">
        <v>13</v>
      </c>
      <c r="H507" s="5">
        <v>1033.5</v>
      </c>
      <c r="I507" s="5">
        <v>0</v>
      </c>
      <c r="J507" s="5">
        <v>0</v>
      </c>
      <c r="K507" s="5">
        <v>0</v>
      </c>
      <c r="L507" s="5">
        <v>0</v>
      </c>
      <c r="M507" s="5">
        <v>0</v>
      </c>
      <c r="N507">
        <v>19.2</v>
      </c>
      <c r="O507">
        <v>1047.5</v>
      </c>
      <c r="P507" t="s">
        <v>252</v>
      </c>
      <c r="Q507"/>
      <c r="R507" s="54">
        <v>0.34583333333333299</v>
      </c>
      <c r="T507" s="93">
        <f t="shared" si="17"/>
        <v>0</v>
      </c>
      <c r="U507" s="96">
        <f t="shared" si="16"/>
        <v>-9.1</v>
      </c>
      <c r="V507" s="92" t="str">
        <f t="shared" si="15"/>
        <v/>
      </c>
      <c r="W507" s="96" t="str">
        <f t="shared" si="18"/>
        <v/>
      </c>
      <c r="X507" s="93"/>
      <c r="Z507" s="5"/>
      <c r="AA507"/>
      <c r="AC507" s="375"/>
      <c r="AD507" s="54">
        <v>0.34583333333333299</v>
      </c>
      <c r="AL507" s="364">
        <v>-2.2999999999999998</v>
      </c>
      <c r="AM507" s="5">
        <v>94</v>
      </c>
      <c r="AN507" s="5">
        <v>-3.2</v>
      </c>
      <c r="AO507" s="363">
        <v>-2.2999999999999998</v>
      </c>
      <c r="AP507" s="5">
        <v>0</v>
      </c>
      <c r="AQ507" s="5">
        <v>0</v>
      </c>
      <c r="AR507" s="5">
        <v>1025.5</v>
      </c>
      <c r="AS507" s="5">
        <v>150</v>
      </c>
      <c r="AT507" s="5">
        <v>0</v>
      </c>
      <c r="AU507" s="5">
        <v>0</v>
      </c>
      <c r="AV507" s="5">
        <v>0</v>
      </c>
      <c r="AW507" s="5">
        <v>0</v>
      </c>
      <c r="AX507">
        <v>0.1</v>
      </c>
      <c r="AY507">
        <v>162.69999999999999</v>
      </c>
      <c r="AZ507">
        <v>-3.6</v>
      </c>
      <c r="BA507">
        <v>-3.1</v>
      </c>
      <c r="BB507" s="55">
        <v>0.34583333333333299</v>
      </c>
    </row>
    <row r="508" spans="2:54" x14ac:dyDescent="0.25">
      <c r="B508" s="5">
        <v>5.0999999999999996</v>
      </c>
      <c r="C508" s="5">
        <v>87</v>
      </c>
      <c r="D508" s="5">
        <v>3.1</v>
      </c>
      <c r="E508" s="5">
        <v>5.0999999999999996</v>
      </c>
      <c r="F508" s="5">
        <v>4.7</v>
      </c>
      <c r="G508" s="5">
        <v>7.2</v>
      </c>
      <c r="H508" s="5">
        <v>1033.4000000000001</v>
      </c>
      <c r="I508" s="5">
        <v>0</v>
      </c>
      <c r="J508" s="5">
        <v>0</v>
      </c>
      <c r="K508" s="5">
        <v>0</v>
      </c>
      <c r="L508" s="5">
        <v>0</v>
      </c>
      <c r="M508" s="5">
        <v>0</v>
      </c>
      <c r="N508">
        <v>19.2</v>
      </c>
      <c r="O508">
        <v>1047.5</v>
      </c>
      <c r="P508" t="s">
        <v>252</v>
      </c>
      <c r="Q508"/>
      <c r="R508" s="54">
        <v>0.34652777777777799</v>
      </c>
      <c r="T508" s="93">
        <f t="shared" si="17"/>
        <v>0</v>
      </c>
      <c r="U508" s="96">
        <f t="shared" si="16"/>
        <v>-9.1</v>
      </c>
      <c r="V508" s="92" t="str">
        <f t="shared" si="15"/>
        <v/>
      </c>
      <c r="W508" s="96" t="str">
        <f t="shared" si="18"/>
        <v/>
      </c>
      <c r="X508" s="93"/>
      <c r="Z508" s="5"/>
      <c r="AA508"/>
      <c r="AC508" s="375"/>
      <c r="AD508" s="54">
        <v>0.34652777777777799</v>
      </c>
      <c r="AL508" s="364">
        <v>-2.4</v>
      </c>
      <c r="AM508" s="5">
        <v>94</v>
      </c>
      <c r="AN508" s="5">
        <v>-3.3</v>
      </c>
      <c r="AO508" s="363">
        <v>-2.4</v>
      </c>
      <c r="AP508" s="5">
        <v>0</v>
      </c>
      <c r="AQ508" s="5">
        <v>1.8</v>
      </c>
      <c r="AR508" s="5">
        <v>1025.5</v>
      </c>
      <c r="AS508" s="5">
        <v>170</v>
      </c>
      <c r="AT508" s="5">
        <v>0</v>
      </c>
      <c r="AU508" s="5">
        <v>0</v>
      </c>
      <c r="AV508" s="5">
        <v>0</v>
      </c>
      <c r="AW508" s="5">
        <v>0</v>
      </c>
      <c r="AX508">
        <v>0.1</v>
      </c>
      <c r="AY508">
        <v>162.69999999999999</v>
      </c>
      <c r="AZ508">
        <v>-3.6</v>
      </c>
      <c r="BA508">
        <v>-3.1</v>
      </c>
      <c r="BB508" s="55">
        <v>0.34652777777777799</v>
      </c>
    </row>
    <row r="509" spans="2:54" x14ac:dyDescent="0.25">
      <c r="B509" s="5">
        <v>5</v>
      </c>
      <c r="C509" s="5">
        <v>87</v>
      </c>
      <c r="D509" s="5">
        <v>3</v>
      </c>
      <c r="E509" s="5">
        <v>5</v>
      </c>
      <c r="F509" s="5">
        <v>4</v>
      </c>
      <c r="G509" s="5">
        <v>5.4</v>
      </c>
      <c r="H509" s="5">
        <v>1033.4000000000001</v>
      </c>
      <c r="I509" s="5">
        <v>0</v>
      </c>
      <c r="J509" s="5">
        <v>0</v>
      </c>
      <c r="K509" s="5">
        <v>0</v>
      </c>
      <c r="L509" s="5">
        <v>0</v>
      </c>
      <c r="M509" s="5">
        <v>0</v>
      </c>
      <c r="N509">
        <v>19.2</v>
      </c>
      <c r="O509">
        <v>1047.5</v>
      </c>
      <c r="P509" t="s">
        <v>252</v>
      </c>
      <c r="Q509"/>
      <c r="R509" s="54">
        <v>0.34722222222222199</v>
      </c>
      <c r="T509" s="93">
        <f t="shared" si="17"/>
        <v>0</v>
      </c>
      <c r="U509" s="96">
        <f t="shared" si="16"/>
        <v>-9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5"/>
      <c r="AD509" s="54">
        <v>0.34722222222222199</v>
      </c>
      <c r="AL509" s="364">
        <v>-2.4</v>
      </c>
      <c r="AM509" s="5">
        <v>94</v>
      </c>
      <c r="AN509" s="5">
        <v>-3.3</v>
      </c>
      <c r="AO509" s="363">
        <v>-2.4</v>
      </c>
      <c r="AP509" s="5">
        <v>0</v>
      </c>
      <c r="AQ509" s="5">
        <v>2.9</v>
      </c>
      <c r="AR509" s="5">
        <v>1025.5999999999999</v>
      </c>
      <c r="AS509" s="5">
        <v>190</v>
      </c>
      <c r="AT509" s="5">
        <v>0</v>
      </c>
      <c r="AU509" s="5">
        <v>0</v>
      </c>
      <c r="AV509" s="5">
        <v>0</v>
      </c>
      <c r="AW509" s="5">
        <v>0</v>
      </c>
      <c r="AX509">
        <v>0.1</v>
      </c>
      <c r="AY509">
        <v>162.69999999999999</v>
      </c>
      <c r="AZ509">
        <v>-3.6</v>
      </c>
      <c r="BA509">
        <v>-3.1</v>
      </c>
      <c r="BB509" s="55">
        <v>0.34722222222222199</v>
      </c>
    </row>
    <row r="510" spans="2:54" x14ac:dyDescent="0.25">
      <c r="B510" s="5">
        <v>5</v>
      </c>
      <c r="C510" s="5">
        <v>87</v>
      </c>
      <c r="D510" s="5">
        <v>3</v>
      </c>
      <c r="E510" s="5">
        <v>5</v>
      </c>
      <c r="F510" s="5">
        <v>3.2</v>
      </c>
      <c r="G510" s="5">
        <v>3.6</v>
      </c>
      <c r="H510" s="5">
        <v>1033.4000000000001</v>
      </c>
      <c r="I510" s="5">
        <v>108</v>
      </c>
      <c r="J510" s="5">
        <v>0</v>
      </c>
      <c r="K510" s="5">
        <v>0</v>
      </c>
      <c r="L510" s="5">
        <v>0</v>
      </c>
      <c r="M510" s="5">
        <v>0</v>
      </c>
      <c r="N510">
        <v>19.2</v>
      </c>
      <c r="O510">
        <v>1047.5</v>
      </c>
      <c r="P510" t="s">
        <v>252</v>
      </c>
      <c r="Q510"/>
      <c r="R510" s="54">
        <v>0.34791666666666698</v>
      </c>
      <c r="T510" s="93">
        <f t="shared" si="17"/>
        <v>0</v>
      </c>
      <c r="U510" s="96">
        <f t="shared" si="16"/>
        <v>-9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5"/>
      <c r="AD510" s="54">
        <v>0.34791666666666698</v>
      </c>
      <c r="AL510" s="364">
        <v>-2.4</v>
      </c>
      <c r="AM510" s="5">
        <v>94</v>
      </c>
      <c r="AN510" s="5">
        <v>-3.3</v>
      </c>
      <c r="AO510" s="363">
        <v>-2.4</v>
      </c>
      <c r="AP510" s="5">
        <v>2.5</v>
      </c>
      <c r="AQ510" s="5">
        <v>2.5</v>
      </c>
      <c r="AR510" s="5">
        <v>1025.4000000000001</v>
      </c>
      <c r="AS510" s="5">
        <v>220</v>
      </c>
      <c r="AT510" s="5">
        <v>0</v>
      </c>
      <c r="AU510" s="5">
        <v>0</v>
      </c>
      <c r="AV510" s="5">
        <v>0</v>
      </c>
      <c r="AW510" s="5">
        <v>0</v>
      </c>
      <c r="AX510">
        <v>0.1</v>
      </c>
      <c r="AY510">
        <v>162.69999999999999</v>
      </c>
      <c r="AZ510">
        <v>-3.7</v>
      </c>
      <c r="BA510">
        <v>-3.1</v>
      </c>
      <c r="BB510" s="55">
        <v>0.34791666666666698</v>
      </c>
    </row>
    <row r="511" spans="2:54" x14ac:dyDescent="0.25">
      <c r="B511" s="5">
        <v>4.9000000000000004</v>
      </c>
      <c r="C511" s="5">
        <v>87</v>
      </c>
      <c r="D511" s="5">
        <v>2.9</v>
      </c>
      <c r="E511" s="5">
        <v>2.6</v>
      </c>
      <c r="F511" s="5">
        <v>9.6999999999999993</v>
      </c>
      <c r="G511" s="5">
        <v>11.2</v>
      </c>
      <c r="H511" s="5">
        <v>1033.4000000000001</v>
      </c>
      <c r="I511" s="5">
        <v>108</v>
      </c>
      <c r="J511" s="5">
        <v>0</v>
      </c>
      <c r="K511" s="5">
        <v>0</v>
      </c>
      <c r="L511" s="5">
        <v>0</v>
      </c>
      <c r="M511" s="5">
        <v>0</v>
      </c>
      <c r="N511">
        <v>19.2</v>
      </c>
      <c r="O511">
        <v>1047.5</v>
      </c>
      <c r="P511" t="s">
        <v>252</v>
      </c>
      <c r="Q511"/>
      <c r="R511" s="54">
        <v>0.34861111111111098</v>
      </c>
      <c r="T511" s="93">
        <f t="shared" si="17"/>
        <v>0</v>
      </c>
      <c r="U511" s="96">
        <f t="shared" si="16"/>
        <v>-8.9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5"/>
      <c r="AD511" s="54">
        <v>0.34861111111111098</v>
      </c>
      <c r="AL511" s="364">
        <v>-2.4</v>
      </c>
      <c r="AM511" s="5">
        <v>94</v>
      </c>
      <c r="AN511" s="5">
        <v>-3.3</v>
      </c>
      <c r="AO511" s="363">
        <v>-2.4</v>
      </c>
      <c r="AP511" s="5">
        <v>0</v>
      </c>
      <c r="AQ511" s="5">
        <v>2.9</v>
      </c>
      <c r="AR511" s="5">
        <v>1025.5</v>
      </c>
      <c r="AS511" s="5">
        <v>240</v>
      </c>
      <c r="AT511" s="5">
        <v>0</v>
      </c>
      <c r="AU511" s="5">
        <v>0</v>
      </c>
      <c r="AV511" s="5">
        <v>0</v>
      </c>
      <c r="AW511" s="5">
        <v>0</v>
      </c>
      <c r="AX511">
        <v>0.1</v>
      </c>
      <c r="AY511">
        <v>162.69999999999999</v>
      </c>
      <c r="AZ511">
        <v>-3.7</v>
      </c>
      <c r="BA511">
        <v>-3.2</v>
      </c>
      <c r="BB511" s="55">
        <v>0.34861111111111098</v>
      </c>
    </row>
    <row r="512" spans="2:54" x14ac:dyDescent="0.25">
      <c r="B512" s="5">
        <v>4.9000000000000004</v>
      </c>
      <c r="C512" s="5">
        <v>87</v>
      </c>
      <c r="D512" s="5">
        <v>2.9</v>
      </c>
      <c r="E512" s="5">
        <v>3.7</v>
      </c>
      <c r="F512" s="5">
        <v>5.8</v>
      </c>
      <c r="G512" s="5">
        <v>7.2</v>
      </c>
      <c r="H512" s="5">
        <v>1033.4000000000001</v>
      </c>
      <c r="I512" s="5">
        <v>217</v>
      </c>
      <c r="J512" s="5">
        <v>0</v>
      </c>
      <c r="K512" s="5">
        <v>0</v>
      </c>
      <c r="L512" s="5">
        <v>0</v>
      </c>
      <c r="M512" s="5">
        <v>0</v>
      </c>
      <c r="N512">
        <v>19.2</v>
      </c>
      <c r="O512">
        <v>1047.5</v>
      </c>
      <c r="P512" t="s">
        <v>252</v>
      </c>
      <c r="Q512"/>
      <c r="R512" s="54">
        <v>0.34930555555555598</v>
      </c>
      <c r="T512" s="93">
        <f t="shared" si="17"/>
        <v>0</v>
      </c>
      <c r="U512" s="96">
        <f t="shared" si="16"/>
        <v>-8.9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5"/>
      <c r="AD512" s="54">
        <v>0.34930555555555598</v>
      </c>
      <c r="AL512" s="364">
        <v>-2.4</v>
      </c>
      <c r="AM512" s="5">
        <v>94</v>
      </c>
      <c r="AN512" s="5">
        <v>-3.3</v>
      </c>
      <c r="AO512" s="363">
        <v>-2.4</v>
      </c>
      <c r="AP512" s="5">
        <v>0</v>
      </c>
      <c r="AQ512" s="5">
        <v>1.8</v>
      </c>
      <c r="AR512" s="5">
        <v>1025.7</v>
      </c>
      <c r="AS512" s="5">
        <v>270</v>
      </c>
      <c r="AT512" s="5">
        <v>0</v>
      </c>
      <c r="AU512" s="5">
        <v>0</v>
      </c>
      <c r="AV512" s="5">
        <v>0</v>
      </c>
      <c r="AW512" s="5">
        <v>0</v>
      </c>
      <c r="AX512">
        <v>0.1</v>
      </c>
      <c r="AY512">
        <v>162.69999999999999</v>
      </c>
      <c r="AZ512">
        <v>-3.7</v>
      </c>
      <c r="BA512">
        <v>-3.1</v>
      </c>
      <c r="BB512" s="55">
        <v>0.34930555555555598</v>
      </c>
    </row>
    <row r="513" spans="2:54" x14ac:dyDescent="0.25">
      <c r="B513" s="5">
        <v>4.9000000000000004</v>
      </c>
      <c r="C513" s="5">
        <v>88</v>
      </c>
      <c r="D513" s="5">
        <v>3</v>
      </c>
      <c r="E513" s="5">
        <v>2.6</v>
      </c>
      <c r="F513" s="5">
        <v>9.6999999999999993</v>
      </c>
      <c r="G513" s="5">
        <v>13</v>
      </c>
      <c r="H513" s="5">
        <v>1033.4000000000001</v>
      </c>
      <c r="I513" s="5">
        <v>108</v>
      </c>
      <c r="J513" s="5">
        <v>0</v>
      </c>
      <c r="K513" s="5">
        <v>0</v>
      </c>
      <c r="L513" s="5">
        <v>0</v>
      </c>
      <c r="M513" s="5">
        <v>0</v>
      </c>
      <c r="N513">
        <v>19.2</v>
      </c>
      <c r="O513">
        <v>1047.5</v>
      </c>
      <c r="P513" t="s">
        <v>252</v>
      </c>
      <c r="Q513"/>
      <c r="R513" s="54">
        <v>0.35</v>
      </c>
      <c r="T513" s="93">
        <f t="shared" si="17"/>
        <v>0</v>
      </c>
      <c r="U513" s="96">
        <f t="shared" si="16"/>
        <v>-8.9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5"/>
      <c r="AD513" s="54">
        <v>0.35</v>
      </c>
      <c r="AL513" s="364">
        <v>-2.4</v>
      </c>
      <c r="AM513" s="5">
        <v>94</v>
      </c>
      <c r="AN513" s="5">
        <v>-3.3</v>
      </c>
      <c r="AO513" s="363">
        <v>-2.4</v>
      </c>
      <c r="AP513" s="5">
        <v>1.8</v>
      </c>
      <c r="AQ513" s="5">
        <v>2.5</v>
      </c>
      <c r="AR513" s="5">
        <v>1025.5</v>
      </c>
      <c r="AS513" s="5">
        <v>300</v>
      </c>
      <c r="AT513" s="5">
        <v>0</v>
      </c>
      <c r="AU513" s="5">
        <v>0</v>
      </c>
      <c r="AV513" s="5">
        <v>0</v>
      </c>
      <c r="AW513" s="5">
        <v>0</v>
      </c>
      <c r="AX513">
        <v>0.1</v>
      </c>
      <c r="AY513">
        <v>162.69999999999999</v>
      </c>
      <c r="AZ513">
        <v>-3.7</v>
      </c>
      <c r="BA513">
        <v>-3.2</v>
      </c>
      <c r="BB513" s="55">
        <v>0.35</v>
      </c>
    </row>
    <row r="514" spans="2:54" x14ac:dyDescent="0.25">
      <c r="B514" s="5">
        <v>4.9000000000000004</v>
      </c>
      <c r="C514" s="5">
        <v>88</v>
      </c>
      <c r="D514" s="5">
        <v>3</v>
      </c>
      <c r="E514" s="5">
        <v>2.6</v>
      </c>
      <c r="F514" s="5">
        <v>9.6999999999999993</v>
      </c>
      <c r="G514" s="5">
        <v>16.600000000000001</v>
      </c>
      <c r="H514" s="5">
        <v>1033.5999999999999</v>
      </c>
      <c r="I514" s="5">
        <v>217</v>
      </c>
      <c r="J514" s="5">
        <v>0</v>
      </c>
      <c r="K514" s="5">
        <v>0</v>
      </c>
      <c r="L514" s="5">
        <v>0</v>
      </c>
      <c r="M514" s="5">
        <v>0</v>
      </c>
      <c r="N514">
        <v>19.2</v>
      </c>
      <c r="O514">
        <v>1047.5</v>
      </c>
      <c r="P514" t="s">
        <v>252</v>
      </c>
      <c r="Q514"/>
      <c r="R514" s="54">
        <v>0.35069444444444398</v>
      </c>
      <c r="T514" s="93">
        <f t="shared" si="17"/>
        <v>0</v>
      </c>
      <c r="U514" s="96">
        <f t="shared" si="16"/>
        <v>-8.9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5"/>
      <c r="AD514" s="54">
        <v>0.35069444444444398</v>
      </c>
      <c r="AL514" s="364">
        <v>-2.4</v>
      </c>
      <c r="AM514" s="5">
        <v>94</v>
      </c>
      <c r="AN514" s="5">
        <v>-3.3</v>
      </c>
      <c r="AO514" s="363">
        <v>-2.4</v>
      </c>
      <c r="AP514" s="5">
        <v>0</v>
      </c>
      <c r="AQ514" s="5">
        <v>0</v>
      </c>
      <c r="AR514" s="5">
        <v>1025.5999999999999</v>
      </c>
      <c r="AS514" s="5">
        <v>340</v>
      </c>
      <c r="AT514" s="5">
        <v>0</v>
      </c>
      <c r="AU514" s="5">
        <v>0</v>
      </c>
      <c r="AV514" s="5">
        <v>0</v>
      </c>
      <c r="AW514" s="5">
        <v>0</v>
      </c>
      <c r="AX514">
        <v>0.1</v>
      </c>
      <c r="AY514">
        <v>162.69999999999999</v>
      </c>
      <c r="AZ514">
        <v>-3.7</v>
      </c>
      <c r="BA514">
        <v>-3.1</v>
      </c>
      <c r="BB514" s="55">
        <v>0.35069444444444398</v>
      </c>
    </row>
    <row r="515" spans="2:54" x14ac:dyDescent="0.25">
      <c r="B515" s="5">
        <v>4.8</v>
      </c>
      <c r="C515" s="5">
        <v>88</v>
      </c>
      <c r="D515" s="5">
        <v>2.9</v>
      </c>
      <c r="E515" s="5">
        <v>2</v>
      </c>
      <c r="F515" s="5">
        <v>12.2</v>
      </c>
      <c r="G515" s="5">
        <v>16.600000000000001</v>
      </c>
      <c r="H515" s="5">
        <v>1033.5</v>
      </c>
      <c r="I515" s="5">
        <v>325</v>
      </c>
      <c r="J515" s="5">
        <v>0</v>
      </c>
      <c r="K515" s="5">
        <v>0</v>
      </c>
      <c r="L515" s="5">
        <v>0</v>
      </c>
      <c r="M515" s="5">
        <v>0</v>
      </c>
      <c r="N515">
        <v>19.2</v>
      </c>
      <c r="O515">
        <v>1047.5</v>
      </c>
      <c r="P515" t="s">
        <v>252</v>
      </c>
      <c r="Q515"/>
      <c r="R515" s="54">
        <v>0.35138888888888897</v>
      </c>
      <c r="T515" s="93">
        <f t="shared" si="17"/>
        <v>0</v>
      </c>
      <c r="U515" s="96">
        <f t="shared" si="16"/>
        <v>-8.8000000000000007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5"/>
      <c r="AD515" s="54">
        <v>0.35138888888888897</v>
      </c>
      <c r="AL515" s="364">
        <v>-2.5</v>
      </c>
      <c r="AM515" s="5">
        <v>94</v>
      </c>
      <c r="AN515" s="5">
        <v>-3.4</v>
      </c>
      <c r="AO515" s="363">
        <v>-2.5</v>
      </c>
      <c r="AP515" s="5">
        <v>0</v>
      </c>
      <c r="AQ515" s="5">
        <v>0</v>
      </c>
      <c r="AR515" s="5">
        <v>1025.8</v>
      </c>
      <c r="AS515" s="5">
        <v>370</v>
      </c>
      <c r="AT515" s="5">
        <v>0</v>
      </c>
      <c r="AU515" s="5">
        <v>0</v>
      </c>
      <c r="AV515" s="5">
        <v>0</v>
      </c>
      <c r="AW515" s="5">
        <v>0</v>
      </c>
      <c r="AX515">
        <v>0.1</v>
      </c>
      <c r="AY515">
        <v>162.69999999999999</v>
      </c>
      <c r="AZ515">
        <v>-3.7</v>
      </c>
      <c r="BA515">
        <v>-3.2</v>
      </c>
      <c r="BB515" s="55">
        <v>0.35138888888888897</v>
      </c>
    </row>
    <row r="516" spans="2:54" x14ac:dyDescent="0.25">
      <c r="B516" s="5">
        <v>4.8</v>
      </c>
      <c r="C516" s="5">
        <v>87</v>
      </c>
      <c r="D516" s="5">
        <v>2.8</v>
      </c>
      <c r="E516" s="5">
        <v>1.7</v>
      </c>
      <c r="F516" s="5">
        <v>13.7</v>
      </c>
      <c r="G516" s="5">
        <v>18.399999999999999</v>
      </c>
      <c r="H516" s="5">
        <v>1033.4000000000001</v>
      </c>
      <c r="I516" s="5">
        <v>372</v>
      </c>
      <c r="J516" s="5">
        <v>0</v>
      </c>
      <c r="K516" s="5">
        <v>0</v>
      </c>
      <c r="L516" s="5">
        <v>0</v>
      </c>
      <c r="M516" s="5">
        <v>0</v>
      </c>
      <c r="N516">
        <v>19.2</v>
      </c>
      <c r="O516">
        <v>1047.5</v>
      </c>
      <c r="P516" t="s">
        <v>252</v>
      </c>
      <c r="Q516"/>
      <c r="R516" s="54">
        <v>0.35208333333333303</v>
      </c>
      <c r="T516" s="93">
        <f t="shared" si="17"/>
        <v>0</v>
      </c>
      <c r="U516" s="96">
        <f t="shared" si="16"/>
        <v>-8.8000000000000007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5"/>
      <c r="AD516" s="54">
        <v>0.35208333333333303</v>
      </c>
      <c r="AL516" s="364">
        <v>-2.5</v>
      </c>
      <c r="AM516" s="5">
        <v>94</v>
      </c>
      <c r="AN516" s="5">
        <v>-3.4</v>
      </c>
      <c r="AO516" s="363">
        <v>-2.5</v>
      </c>
      <c r="AP516" s="5">
        <v>0</v>
      </c>
      <c r="AQ516" s="5">
        <v>0</v>
      </c>
      <c r="AR516" s="5">
        <v>1025.5999999999999</v>
      </c>
      <c r="AS516" s="5">
        <v>410</v>
      </c>
      <c r="AT516" s="5">
        <v>0</v>
      </c>
      <c r="AU516" s="5">
        <v>0</v>
      </c>
      <c r="AV516" s="5">
        <v>0</v>
      </c>
      <c r="AW516" s="5">
        <v>0</v>
      </c>
      <c r="AX516">
        <v>0.1</v>
      </c>
      <c r="AY516">
        <v>162.69999999999999</v>
      </c>
      <c r="AZ516">
        <v>-3.7</v>
      </c>
      <c r="BA516">
        <v>-3.2</v>
      </c>
      <c r="BB516" s="55">
        <v>0.35208333333333303</v>
      </c>
    </row>
    <row r="517" spans="2:54" x14ac:dyDescent="0.25">
      <c r="B517" s="5">
        <v>4.8</v>
      </c>
      <c r="C517" s="5">
        <v>87</v>
      </c>
      <c r="D517" s="5">
        <v>2.8</v>
      </c>
      <c r="E517" s="5">
        <v>2.1</v>
      </c>
      <c r="F517" s="5">
        <v>11.5</v>
      </c>
      <c r="G517" s="5">
        <v>16.600000000000001</v>
      </c>
      <c r="H517" s="5">
        <v>1033.5</v>
      </c>
      <c r="I517" s="5">
        <v>434</v>
      </c>
      <c r="J517" s="5">
        <v>0</v>
      </c>
      <c r="K517" s="5">
        <v>0</v>
      </c>
      <c r="L517" s="5">
        <v>0</v>
      </c>
      <c r="M517" s="5">
        <v>0</v>
      </c>
      <c r="N517">
        <v>19.2</v>
      </c>
      <c r="O517">
        <v>1047.5</v>
      </c>
      <c r="P517" t="s">
        <v>252</v>
      </c>
      <c r="Q517"/>
      <c r="R517" s="54">
        <v>0.35277777777777802</v>
      </c>
      <c r="T517" s="93">
        <f t="shared" si="17"/>
        <v>0</v>
      </c>
      <c r="U517" s="96">
        <f t="shared" si="16"/>
        <v>-8.8000000000000007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5"/>
      <c r="AD517" s="54">
        <v>0.35277777777777802</v>
      </c>
      <c r="AL517" s="364">
        <v>-2.5</v>
      </c>
      <c r="AM517" s="5">
        <v>94</v>
      </c>
      <c r="AN517" s="5">
        <v>-3.4</v>
      </c>
      <c r="AO517" s="363">
        <v>-2.5</v>
      </c>
      <c r="AP517" s="5">
        <v>0</v>
      </c>
      <c r="AQ517" s="5">
        <v>0</v>
      </c>
      <c r="AR517" s="5">
        <v>1025.4000000000001</v>
      </c>
      <c r="AS517" s="5">
        <v>450</v>
      </c>
      <c r="AT517" s="5">
        <v>0</v>
      </c>
      <c r="AU517" s="5">
        <v>0</v>
      </c>
      <c r="AV517" s="5">
        <v>0</v>
      </c>
      <c r="AW517" s="5">
        <v>0</v>
      </c>
      <c r="AX517">
        <v>0.1</v>
      </c>
      <c r="AY517">
        <v>162.69999999999999</v>
      </c>
      <c r="AZ517">
        <v>-3.7</v>
      </c>
      <c r="BA517">
        <v>-3.2</v>
      </c>
      <c r="BB517" s="55">
        <v>0.35277777777777802</v>
      </c>
    </row>
    <row r="518" spans="2:54" x14ac:dyDescent="0.25">
      <c r="B518" s="5">
        <v>4.9000000000000004</v>
      </c>
      <c r="C518" s="5">
        <v>87</v>
      </c>
      <c r="D518" s="5">
        <v>2.9</v>
      </c>
      <c r="E518" s="5">
        <v>3.2</v>
      </c>
      <c r="F518" s="5">
        <v>7.2</v>
      </c>
      <c r="G518" s="5">
        <v>14.8</v>
      </c>
      <c r="H518" s="5">
        <v>1033.4000000000001</v>
      </c>
      <c r="I518" s="5">
        <v>372</v>
      </c>
      <c r="J518" s="5">
        <v>0</v>
      </c>
      <c r="K518" s="5">
        <v>0</v>
      </c>
      <c r="L518" s="5">
        <v>0</v>
      </c>
      <c r="M518" s="5">
        <v>0</v>
      </c>
      <c r="N518">
        <v>19.2</v>
      </c>
      <c r="O518">
        <v>1047.5</v>
      </c>
      <c r="P518" t="s">
        <v>252</v>
      </c>
      <c r="Q518"/>
      <c r="R518" s="54">
        <v>0.35347222222222202</v>
      </c>
      <c r="T518" s="93">
        <f t="shared" si="17"/>
        <v>0</v>
      </c>
      <c r="U518" s="96">
        <f t="shared" si="16"/>
        <v>-8.9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5"/>
      <c r="AD518" s="54">
        <v>0.35347222222222202</v>
      </c>
      <c r="AL518" s="364">
        <v>-2.5</v>
      </c>
      <c r="AM518" s="5">
        <v>94</v>
      </c>
      <c r="AN518" s="5">
        <v>-3.4</v>
      </c>
      <c r="AO518" s="363">
        <v>-2.5</v>
      </c>
      <c r="AP518" s="5">
        <v>0</v>
      </c>
      <c r="AQ518" s="5">
        <v>2.2000000000000002</v>
      </c>
      <c r="AR518" s="5">
        <v>1025.5</v>
      </c>
      <c r="AS518" s="5">
        <v>490</v>
      </c>
      <c r="AT518" s="5">
        <v>0</v>
      </c>
      <c r="AU518" s="5">
        <v>0</v>
      </c>
      <c r="AV518" s="5">
        <v>0</v>
      </c>
      <c r="AW518" s="5">
        <v>0</v>
      </c>
      <c r="AX518">
        <v>0.1</v>
      </c>
      <c r="AY518">
        <v>162.69999999999999</v>
      </c>
      <c r="AZ518">
        <v>-3.7</v>
      </c>
      <c r="BA518">
        <v>-3.2</v>
      </c>
      <c r="BB518" s="55">
        <v>0.35347222222222202</v>
      </c>
    </row>
    <row r="519" spans="2:54" x14ac:dyDescent="0.25">
      <c r="B519" s="5">
        <v>4.9000000000000004</v>
      </c>
      <c r="C519" s="5">
        <v>87</v>
      </c>
      <c r="D519" s="5">
        <v>2.9</v>
      </c>
      <c r="E519" s="5">
        <v>2.8</v>
      </c>
      <c r="F519" s="5">
        <v>8.6</v>
      </c>
      <c r="G519" s="5">
        <v>13</v>
      </c>
      <c r="H519" s="5">
        <v>1033.4000000000001</v>
      </c>
      <c r="I519" s="5">
        <v>480</v>
      </c>
      <c r="J519" s="5">
        <v>0</v>
      </c>
      <c r="K519" s="5">
        <v>0</v>
      </c>
      <c r="L519" s="5">
        <v>0</v>
      </c>
      <c r="M519" s="5">
        <v>0</v>
      </c>
      <c r="N519">
        <v>19.2</v>
      </c>
      <c r="O519">
        <v>1047.5</v>
      </c>
      <c r="P519" t="s">
        <v>252</v>
      </c>
      <c r="Q519"/>
      <c r="R519" s="54">
        <v>0.35416666666666702</v>
      </c>
      <c r="T519" s="93">
        <f t="shared" si="17"/>
        <v>0</v>
      </c>
      <c r="U519" s="96">
        <f t="shared" si="16"/>
        <v>-8.9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5"/>
      <c r="AD519" s="54">
        <v>0.35416666666666702</v>
      </c>
      <c r="AL519" s="364">
        <v>-2.6</v>
      </c>
      <c r="AM519" s="5">
        <v>94</v>
      </c>
      <c r="AN519" s="5">
        <v>-3.5</v>
      </c>
      <c r="AO519" s="363">
        <v>-2.6</v>
      </c>
      <c r="AP519" s="5">
        <v>0</v>
      </c>
      <c r="AQ519" s="5">
        <v>1.8</v>
      </c>
      <c r="AR519" s="5">
        <v>1025.5999999999999</v>
      </c>
      <c r="AS519" s="5">
        <v>540</v>
      </c>
      <c r="AT519" s="5">
        <v>0</v>
      </c>
      <c r="AU519" s="5">
        <v>0</v>
      </c>
      <c r="AV519" s="5">
        <v>0</v>
      </c>
      <c r="AW519" s="5">
        <v>0</v>
      </c>
      <c r="AX519">
        <v>0.1</v>
      </c>
      <c r="AY519">
        <v>162.69999999999999</v>
      </c>
      <c r="AZ519">
        <v>-3.7</v>
      </c>
      <c r="BA519">
        <v>-3.2</v>
      </c>
      <c r="BB519" s="55">
        <v>0.35416666666666702</v>
      </c>
    </row>
    <row r="520" spans="2:54" x14ac:dyDescent="0.25">
      <c r="B520" s="5">
        <v>4.9000000000000004</v>
      </c>
      <c r="C520" s="5">
        <v>87</v>
      </c>
      <c r="D520" s="5">
        <v>2.9</v>
      </c>
      <c r="E520" s="5">
        <v>2.4</v>
      </c>
      <c r="F520" s="5">
        <v>10.8</v>
      </c>
      <c r="G520" s="5">
        <v>13</v>
      </c>
      <c r="H520" s="5">
        <v>1033.4000000000001</v>
      </c>
      <c r="I520" s="5">
        <v>542</v>
      </c>
      <c r="J520" s="5">
        <v>0</v>
      </c>
      <c r="K520" s="5">
        <v>0</v>
      </c>
      <c r="L520" s="5">
        <v>0</v>
      </c>
      <c r="M520" s="5">
        <v>0</v>
      </c>
      <c r="N520">
        <v>19.2</v>
      </c>
      <c r="O520">
        <v>1047.5</v>
      </c>
      <c r="P520" t="s">
        <v>252</v>
      </c>
      <c r="Q520"/>
      <c r="R520" s="54">
        <v>0.35486111111111102</v>
      </c>
      <c r="T520" s="93">
        <f t="shared" si="17"/>
        <v>0</v>
      </c>
      <c r="U520" s="96">
        <f t="shared" si="16"/>
        <v>-8.9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5"/>
      <c r="AD520" s="54">
        <v>0.35486111111111102</v>
      </c>
      <c r="AL520" s="364">
        <v>-2.6</v>
      </c>
      <c r="AM520" s="5">
        <v>94</v>
      </c>
      <c r="AN520" s="5">
        <v>-3.5</v>
      </c>
      <c r="AO520" s="363">
        <v>-2.6</v>
      </c>
      <c r="AP520" s="5">
        <v>0</v>
      </c>
      <c r="AQ520" s="5">
        <v>1.8</v>
      </c>
      <c r="AR520" s="5">
        <v>1025.5</v>
      </c>
      <c r="AS520" s="5">
        <v>580</v>
      </c>
      <c r="AT520" s="5">
        <v>0</v>
      </c>
      <c r="AU520" s="5">
        <v>0</v>
      </c>
      <c r="AV520" s="5">
        <v>0</v>
      </c>
      <c r="AW520" s="5">
        <v>0</v>
      </c>
      <c r="AX520">
        <v>0.1</v>
      </c>
      <c r="AY520">
        <v>162.69999999999999</v>
      </c>
      <c r="AZ520">
        <v>-3.8</v>
      </c>
      <c r="BA520">
        <v>-3.2</v>
      </c>
      <c r="BB520" s="55">
        <v>0.35486111111111102</v>
      </c>
    </row>
    <row r="521" spans="2:54" x14ac:dyDescent="0.25">
      <c r="B521" s="5">
        <v>4.9000000000000004</v>
      </c>
      <c r="C521" s="5">
        <v>87</v>
      </c>
      <c r="D521" s="5">
        <v>2.9</v>
      </c>
      <c r="E521" s="5">
        <v>3.3</v>
      </c>
      <c r="F521" s="5">
        <v>6.8</v>
      </c>
      <c r="G521" s="5">
        <v>9.4</v>
      </c>
      <c r="H521" s="5">
        <v>1033.5</v>
      </c>
      <c r="I521" s="5">
        <v>651</v>
      </c>
      <c r="J521" s="5">
        <v>0</v>
      </c>
      <c r="K521" s="5">
        <v>0</v>
      </c>
      <c r="L521" s="5">
        <v>0</v>
      </c>
      <c r="M521" s="5">
        <v>0</v>
      </c>
      <c r="N521">
        <v>19.2</v>
      </c>
      <c r="O521">
        <v>1047.5</v>
      </c>
      <c r="P521" t="s">
        <v>252</v>
      </c>
      <c r="Q521"/>
      <c r="R521" s="54">
        <v>0.35555555555555601</v>
      </c>
      <c r="T521" s="93">
        <f t="shared" si="17"/>
        <v>0</v>
      </c>
      <c r="U521" s="96">
        <f t="shared" si="16"/>
        <v>-8.9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5"/>
      <c r="AD521" s="54">
        <v>0.35555555555555601</v>
      </c>
      <c r="AL521" s="364">
        <v>-2.5</v>
      </c>
      <c r="AM521" s="5">
        <v>94</v>
      </c>
      <c r="AN521" s="5">
        <v>-3.4</v>
      </c>
      <c r="AO521" s="363">
        <v>-2.5</v>
      </c>
      <c r="AP521" s="5">
        <v>0</v>
      </c>
      <c r="AQ521" s="5">
        <v>0</v>
      </c>
      <c r="AR521" s="5">
        <v>1025.5999999999999</v>
      </c>
      <c r="AS521" s="5">
        <v>630</v>
      </c>
      <c r="AT521" s="5">
        <v>0</v>
      </c>
      <c r="AU521" s="5">
        <v>0</v>
      </c>
      <c r="AV521" s="5">
        <v>0</v>
      </c>
      <c r="AW521" s="5">
        <v>0</v>
      </c>
      <c r="AX521">
        <v>0.1</v>
      </c>
      <c r="AY521">
        <v>162.69999999999999</v>
      </c>
      <c r="AZ521">
        <v>-3.8</v>
      </c>
      <c r="BA521">
        <v>-3.2</v>
      </c>
      <c r="BB521" s="55">
        <v>0.35555555555555601</v>
      </c>
    </row>
    <row r="522" spans="2:54" x14ac:dyDescent="0.25">
      <c r="B522" s="5">
        <v>4.8</v>
      </c>
      <c r="C522" s="5">
        <v>87</v>
      </c>
      <c r="D522" s="5">
        <v>2.8</v>
      </c>
      <c r="E522" s="5">
        <v>4.8</v>
      </c>
      <c r="F522" s="5">
        <v>4.7</v>
      </c>
      <c r="G522" s="5">
        <v>7.2</v>
      </c>
      <c r="H522" s="5">
        <v>1033.5</v>
      </c>
      <c r="I522" s="5">
        <v>542</v>
      </c>
      <c r="J522" s="5">
        <v>0</v>
      </c>
      <c r="K522" s="5">
        <v>0</v>
      </c>
      <c r="L522" s="5">
        <v>0</v>
      </c>
      <c r="M522" s="5">
        <v>0</v>
      </c>
      <c r="N522">
        <v>19.2</v>
      </c>
      <c r="O522">
        <v>1047.5</v>
      </c>
      <c r="P522" t="s">
        <v>252</v>
      </c>
      <c r="Q522"/>
      <c r="R522" s="54">
        <v>0.35625000000000001</v>
      </c>
      <c r="T522" s="93">
        <f t="shared" si="17"/>
        <v>0</v>
      </c>
      <c r="U522" s="96">
        <f t="shared" si="16"/>
        <v>-8.8000000000000007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5"/>
      <c r="AD522" s="54">
        <v>0.35625000000000001</v>
      </c>
      <c r="AL522" s="364">
        <v>-2.6</v>
      </c>
      <c r="AM522" s="5">
        <v>94</v>
      </c>
      <c r="AN522" s="5">
        <v>-3.5</v>
      </c>
      <c r="AO522" s="363">
        <v>-2.6</v>
      </c>
      <c r="AP522" s="5">
        <v>0</v>
      </c>
      <c r="AQ522" s="5">
        <v>0</v>
      </c>
      <c r="AR522" s="5">
        <v>1025.4000000000001</v>
      </c>
      <c r="AS522" s="5">
        <v>680</v>
      </c>
      <c r="AT522" s="5">
        <v>0</v>
      </c>
      <c r="AU522" s="5">
        <v>0</v>
      </c>
      <c r="AV522" s="5">
        <v>0</v>
      </c>
      <c r="AW522" s="5">
        <v>0</v>
      </c>
      <c r="AX522">
        <v>0.1</v>
      </c>
      <c r="AY522">
        <v>162.69999999999999</v>
      </c>
      <c r="AZ522">
        <v>-3.8</v>
      </c>
      <c r="BA522">
        <v>-3.2</v>
      </c>
      <c r="BB522" s="55">
        <v>0.35625000000000001</v>
      </c>
    </row>
    <row r="523" spans="2:54" x14ac:dyDescent="0.25">
      <c r="B523" s="5">
        <v>4.8</v>
      </c>
      <c r="C523" s="5">
        <v>87</v>
      </c>
      <c r="D523" s="5">
        <v>2.8</v>
      </c>
      <c r="E523" s="5">
        <v>3.5</v>
      </c>
      <c r="F523" s="5">
        <v>6.1</v>
      </c>
      <c r="G523" s="5">
        <v>11.2</v>
      </c>
      <c r="H523" s="5">
        <v>1033.5</v>
      </c>
      <c r="I523" s="5">
        <v>713</v>
      </c>
      <c r="J523" s="5">
        <v>0</v>
      </c>
      <c r="K523" s="5">
        <v>0</v>
      </c>
      <c r="L523" s="5">
        <v>0</v>
      </c>
      <c r="M523" s="5">
        <v>0</v>
      </c>
      <c r="N523">
        <v>19.2</v>
      </c>
      <c r="O523">
        <v>1047.5</v>
      </c>
      <c r="P523" t="s">
        <v>252</v>
      </c>
      <c r="Q523"/>
      <c r="R523" s="54">
        <v>0.35694444444444401</v>
      </c>
      <c r="T523" s="93">
        <f t="shared" si="17"/>
        <v>0</v>
      </c>
      <c r="U523" s="96">
        <f t="shared" si="16"/>
        <v>-8.8000000000000007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5"/>
      <c r="AD523" s="54">
        <v>0.35694444444444401</v>
      </c>
      <c r="AL523" s="364">
        <v>-2.6</v>
      </c>
      <c r="AM523" s="5">
        <v>94</v>
      </c>
      <c r="AN523" s="5">
        <v>-3.5</v>
      </c>
      <c r="AO523" s="363">
        <v>-2.6</v>
      </c>
      <c r="AP523" s="5">
        <v>0</v>
      </c>
      <c r="AQ523" s="5">
        <v>0</v>
      </c>
      <c r="AR523" s="5">
        <v>1025.5999999999999</v>
      </c>
      <c r="AS523" s="5">
        <v>730</v>
      </c>
      <c r="AT523" s="5">
        <v>0</v>
      </c>
      <c r="AU523" s="5">
        <v>0</v>
      </c>
      <c r="AV523" s="5">
        <v>0</v>
      </c>
      <c r="AW523" s="5">
        <v>0</v>
      </c>
      <c r="AX523">
        <v>0.1</v>
      </c>
      <c r="AY523">
        <v>162.69999999999999</v>
      </c>
      <c r="AZ523">
        <v>-3.8</v>
      </c>
      <c r="BA523">
        <v>-3.1</v>
      </c>
      <c r="BB523" s="55">
        <v>0.35694444444444401</v>
      </c>
    </row>
    <row r="524" spans="2:54" x14ac:dyDescent="0.25">
      <c r="B524" s="5">
        <v>4.8</v>
      </c>
      <c r="C524" s="5">
        <v>88</v>
      </c>
      <c r="D524" s="5">
        <v>2.9</v>
      </c>
      <c r="E524" s="5">
        <v>3.7</v>
      </c>
      <c r="F524" s="5">
        <v>5.4</v>
      </c>
      <c r="G524" s="5">
        <v>7.2</v>
      </c>
      <c r="H524" s="5">
        <v>1033.5</v>
      </c>
      <c r="I524" s="5">
        <v>713</v>
      </c>
      <c r="J524" s="5">
        <v>0</v>
      </c>
      <c r="K524" s="5">
        <v>0</v>
      </c>
      <c r="L524" s="5">
        <v>0</v>
      </c>
      <c r="M524" s="5">
        <v>0</v>
      </c>
      <c r="N524">
        <v>19.2</v>
      </c>
      <c r="O524">
        <v>1047.5</v>
      </c>
      <c r="P524" t="s">
        <v>252</v>
      </c>
      <c r="Q524"/>
      <c r="R524" s="54">
        <v>0.35763888888888901</v>
      </c>
      <c r="T524" s="93">
        <f t="shared" si="17"/>
        <v>0</v>
      </c>
      <c r="U524" s="96">
        <f t="shared" si="16"/>
        <v>-8.8000000000000007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5"/>
      <c r="AD524" s="54">
        <v>0.35763888888888901</v>
      </c>
      <c r="AL524" s="364">
        <v>-2.6</v>
      </c>
      <c r="AM524" s="5">
        <v>94</v>
      </c>
      <c r="AN524" s="5">
        <v>-3.5</v>
      </c>
      <c r="AO524" s="363">
        <v>-2.6</v>
      </c>
      <c r="AP524" s="5">
        <v>0</v>
      </c>
      <c r="AQ524" s="5">
        <v>0</v>
      </c>
      <c r="AR524" s="5">
        <v>1025.4000000000001</v>
      </c>
      <c r="AS524" s="5">
        <v>790</v>
      </c>
      <c r="AT524" s="5">
        <v>0</v>
      </c>
      <c r="AU524" s="5">
        <v>0</v>
      </c>
      <c r="AV524" s="5">
        <v>0</v>
      </c>
      <c r="AW524" s="5">
        <v>0</v>
      </c>
      <c r="AX524">
        <v>0.1</v>
      </c>
      <c r="AY524">
        <v>162.69999999999999</v>
      </c>
      <c r="AZ524">
        <v>-3.8</v>
      </c>
      <c r="BA524">
        <v>-3.1</v>
      </c>
      <c r="BB524" s="55">
        <v>0.35763888888888901</v>
      </c>
    </row>
    <row r="525" spans="2:54" x14ac:dyDescent="0.25">
      <c r="B525" s="5">
        <v>4.8</v>
      </c>
      <c r="C525" s="5">
        <v>88</v>
      </c>
      <c r="D525" s="5">
        <v>2.9</v>
      </c>
      <c r="E525" s="5">
        <v>3.3</v>
      </c>
      <c r="F525" s="5">
        <v>6.5</v>
      </c>
      <c r="G525" s="5">
        <v>9.4</v>
      </c>
      <c r="H525" s="5">
        <v>1033.5</v>
      </c>
      <c r="I525" s="5">
        <v>759</v>
      </c>
      <c r="J525" s="5">
        <v>0</v>
      </c>
      <c r="K525" s="5">
        <v>0</v>
      </c>
      <c r="L525" s="5">
        <v>0</v>
      </c>
      <c r="M525" s="5">
        <v>0</v>
      </c>
      <c r="N525">
        <v>19.2</v>
      </c>
      <c r="O525">
        <v>1047.5</v>
      </c>
      <c r="P525" t="s">
        <v>252</v>
      </c>
      <c r="Q525"/>
      <c r="R525" s="54">
        <v>0.358333333333333</v>
      </c>
      <c r="T525" s="93">
        <f t="shared" si="17"/>
        <v>0</v>
      </c>
      <c r="U525" s="96">
        <f t="shared" si="16"/>
        <v>-8.8000000000000007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5"/>
      <c r="AD525" s="54">
        <v>0.358333333333333</v>
      </c>
      <c r="AL525" s="364">
        <v>-2.5</v>
      </c>
      <c r="AM525" s="5">
        <v>94</v>
      </c>
      <c r="AN525" s="5">
        <v>-3.4</v>
      </c>
      <c r="AO525" s="363">
        <v>-2.5</v>
      </c>
      <c r="AP525" s="5">
        <v>2.5</v>
      </c>
      <c r="AQ525" s="5">
        <v>2.9</v>
      </c>
      <c r="AR525" s="5">
        <v>1025.5999999999999</v>
      </c>
      <c r="AS525" s="5">
        <v>840</v>
      </c>
      <c r="AT525" s="5">
        <v>0</v>
      </c>
      <c r="AU525" s="5">
        <v>0</v>
      </c>
      <c r="AV525" s="5">
        <v>0</v>
      </c>
      <c r="AW525" s="5">
        <v>0</v>
      </c>
      <c r="AX525">
        <v>0.1</v>
      </c>
      <c r="AY525">
        <v>162.69999999999999</v>
      </c>
      <c r="AZ525">
        <v>-3.8</v>
      </c>
      <c r="BA525">
        <v>-3</v>
      </c>
      <c r="BB525" s="55">
        <v>0.358333333333333</v>
      </c>
    </row>
    <row r="526" spans="2:54" x14ac:dyDescent="0.25">
      <c r="B526" s="5">
        <v>4.8</v>
      </c>
      <c r="C526" s="5">
        <v>88</v>
      </c>
      <c r="D526" s="5">
        <v>2.9</v>
      </c>
      <c r="E526" s="5">
        <v>2.7</v>
      </c>
      <c r="F526" s="5">
        <v>8.6</v>
      </c>
      <c r="G526" s="5">
        <v>13</v>
      </c>
      <c r="H526" s="5">
        <v>1033.4000000000001</v>
      </c>
      <c r="I526" s="5">
        <v>759</v>
      </c>
      <c r="J526" s="5">
        <v>0</v>
      </c>
      <c r="K526" s="5">
        <v>0</v>
      </c>
      <c r="L526" s="5">
        <v>0</v>
      </c>
      <c r="M526" s="5">
        <v>0</v>
      </c>
      <c r="N526">
        <v>19.2</v>
      </c>
      <c r="O526">
        <v>1047.5</v>
      </c>
      <c r="P526" t="s">
        <v>252</v>
      </c>
      <c r="Q526"/>
      <c r="R526" s="54">
        <v>0.359027777777778</v>
      </c>
      <c r="T526" s="93">
        <f t="shared" si="17"/>
        <v>0</v>
      </c>
      <c r="U526" s="96">
        <f t="shared" ref="U526:U560" si="20">(T526-B526)-4</f>
        <v>-8.8000000000000007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5"/>
      <c r="AD526" s="54">
        <v>0.359027777777778</v>
      </c>
      <c r="AL526" s="364">
        <v>-2.5</v>
      </c>
      <c r="AM526" s="5">
        <v>94</v>
      </c>
      <c r="AN526" s="5">
        <v>-3.4</v>
      </c>
      <c r="AO526" s="363">
        <v>-2.5</v>
      </c>
      <c r="AP526" s="5">
        <v>2.9</v>
      </c>
      <c r="AQ526" s="5">
        <v>2.9</v>
      </c>
      <c r="AR526" s="5">
        <v>1025.4000000000001</v>
      </c>
      <c r="AS526" s="5">
        <v>900</v>
      </c>
      <c r="AT526" s="5">
        <v>0</v>
      </c>
      <c r="AU526" s="5">
        <v>0</v>
      </c>
      <c r="AV526" s="5">
        <v>0</v>
      </c>
      <c r="AW526" s="5">
        <v>0</v>
      </c>
      <c r="AX526">
        <v>0.1</v>
      </c>
      <c r="AY526">
        <v>162.69999999999999</v>
      </c>
      <c r="AZ526">
        <v>-3.8</v>
      </c>
      <c r="BA526">
        <v>-2.9</v>
      </c>
      <c r="BB526" s="55">
        <v>0.359027777777778</v>
      </c>
    </row>
    <row r="527" spans="2:54" x14ac:dyDescent="0.25">
      <c r="B527" s="5">
        <v>4.8</v>
      </c>
      <c r="C527" s="5">
        <v>88</v>
      </c>
      <c r="D527" s="5">
        <v>2.9</v>
      </c>
      <c r="E527" s="5">
        <v>2.2999999999999998</v>
      </c>
      <c r="F527" s="5">
        <v>10.4</v>
      </c>
      <c r="G527" s="5">
        <v>13</v>
      </c>
      <c r="H527" s="5">
        <v>1033.7</v>
      </c>
      <c r="I527" s="5">
        <v>1038</v>
      </c>
      <c r="J527" s="5">
        <v>0</v>
      </c>
      <c r="K527" s="5">
        <v>0</v>
      </c>
      <c r="L527" s="5">
        <v>0</v>
      </c>
      <c r="M527" s="5">
        <v>0</v>
      </c>
      <c r="N527">
        <v>19.2</v>
      </c>
      <c r="O527">
        <v>1047.5</v>
      </c>
      <c r="P527" t="s">
        <v>252</v>
      </c>
      <c r="Q527"/>
      <c r="R527" s="54">
        <v>0.359722222222222</v>
      </c>
      <c r="T527" s="93">
        <f t="shared" si="17"/>
        <v>0</v>
      </c>
      <c r="U527" s="96">
        <f t="shared" si="20"/>
        <v>-8.8000000000000007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5"/>
      <c r="AD527" s="54">
        <v>0.359722222222222</v>
      </c>
      <c r="AL527" s="364">
        <v>-2.5</v>
      </c>
      <c r="AM527" s="5">
        <v>94</v>
      </c>
      <c r="AN527" s="5">
        <v>-3.4</v>
      </c>
      <c r="AO527" s="363">
        <v>-2.5</v>
      </c>
      <c r="AP527" s="5">
        <v>1.8</v>
      </c>
      <c r="AQ527" s="5">
        <v>2.2000000000000002</v>
      </c>
      <c r="AR527" s="5">
        <v>1025.5999999999999</v>
      </c>
      <c r="AS527" s="5">
        <v>960</v>
      </c>
      <c r="AT527" s="5">
        <v>0</v>
      </c>
      <c r="AU527" s="5">
        <v>0</v>
      </c>
      <c r="AV527" s="5">
        <v>0</v>
      </c>
      <c r="AW527" s="5">
        <v>0</v>
      </c>
      <c r="AX527">
        <v>0.1</v>
      </c>
      <c r="AY527">
        <v>162.69999999999999</v>
      </c>
      <c r="AZ527">
        <v>-3.8</v>
      </c>
      <c r="BA527">
        <v>-2.8</v>
      </c>
      <c r="BB527" s="55">
        <v>0.359722222222222</v>
      </c>
    </row>
    <row r="528" spans="2:54" x14ac:dyDescent="0.25">
      <c r="B528" s="5">
        <v>4.8</v>
      </c>
      <c r="C528" s="5">
        <v>88</v>
      </c>
      <c r="D528" s="5">
        <v>2.9</v>
      </c>
      <c r="E528" s="5">
        <v>3.1</v>
      </c>
      <c r="F528" s="5">
        <v>7.2</v>
      </c>
      <c r="G528" s="5">
        <v>9.4</v>
      </c>
      <c r="H528" s="5">
        <v>1033.5</v>
      </c>
      <c r="I528" s="5">
        <v>1147</v>
      </c>
      <c r="J528" s="5">
        <v>0</v>
      </c>
      <c r="K528" s="5">
        <v>0</v>
      </c>
      <c r="L528" s="5">
        <v>0</v>
      </c>
      <c r="M528" s="5">
        <v>0</v>
      </c>
      <c r="N528">
        <v>19.2</v>
      </c>
      <c r="O528">
        <v>1047.5</v>
      </c>
      <c r="P528" t="s">
        <v>252</v>
      </c>
      <c r="Q528"/>
      <c r="R528" s="54">
        <v>0.360416666666667</v>
      </c>
      <c r="T528" s="93">
        <f t="shared" si="17"/>
        <v>0</v>
      </c>
      <c r="U528" s="96">
        <f t="shared" si="20"/>
        <v>-8.8000000000000007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5"/>
      <c r="AD528" s="54">
        <v>0.360416666666667</v>
      </c>
      <c r="AL528" s="364">
        <v>-2.5</v>
      </c>
      <c r="AM528" s="5">
        <v>94</v>
      </c>
      <c r="AN528" s="5">
        <v>-3.4</v>
      </c>
      <c r="AO528" s="363">
        <v>-2.5</v>
      </c>
      <c r="AP528" s="5">
        <v>0</v>
      </c>
      <c r="AQ528" s="5">
        <v>1.8</v>
      </c>
      <c r="AR528" s="5">
        <v>1025.7</v>
      </c>
      <c r="AS528" s="5">
        <v>1020</v>
      </c>
      <c r="AT528" s="5">
        <v>0</v>
      </c>
      <c r="AU528" s="5">
        <v>0</v>
      </c>
      <c r="AV528" s="5">
        <v>0</v>
      </c>
      <c r="AW528" s="5">
        <v>0</v>
      </c>
      <c r="AX528">
        <v>0.1</v>
      </c>
      <c r="AY528">
        <v>162.69999999999999</v>
      </c>
      <c r="AZ528">
        <v>-3.8</v>
      </c>
      <c r="BA528">
        <v>-2.7</v>
      </c>
      <c r="BB528" s="55">
        <v>0.360416666666667</v>
      </c>
    </row>
    <row r="529" spans="2:54" x14ac:dyDescent="0.25">
      <c r="B529" s="5">
        <v>4.8</v>
      </c>
      <c r="C529" s="5">
        <v>88</v>
      </c>
      <c r="D529" s="5">
        <v>2.9</v>
      </c>
      <c r="E529" s="5">
        <v>3.7</v>
      </c>
      <c r="F529" s="5">
        <v>5.4</v>
      </c>
      <c r="G529" s="5">
        <v>7.2</v>
      </c>
      <c r="H529" s="5">
        <v>1033.7</v>
      </c>
      <c r="I529" s="5">
        <v>1255</v>
      </c>
      <c r="J529" s="5">
        <v>0</v>
      </c>
      <c r="K529" s="5">
        <v>0</v>
      </c>
      <c r="L529" s="5">
        <v>0</v>
      </c>
      <c r="M529" s="5">
        <v>0</v>
      </c>
      <c r="N529">
        <v>19.2</v>
      </c>
      <c r="O529">
        <v>1047.5</v>
      </c>
      <c r="P529" t="s">
        <v>252</v>
      </c>
      <c r="Q529"/>
      <c r="R529" s="54">
        <v>0.36111111111111099</v>
      </c>
      <c r="T529" s="93">
        <f t="shared" si="17"/>
        <v>0</v>
      </c>
      <c r="U529" s="96">
        <f t="shared" si="20"/>
        <v>-8.8000000000000007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5"/>
      <c r="AD529" s="54">
        <v>0.36111111111111099</v>
      </c>
      <c r="AL529" s="364">
        <v>-2.5</v>
      </c>
      <c r="AM529" s="5">
        <v>94</v>
      </c>
      <c r="AN529" s="5">
        <v>-3.4</v>
      </c>
      <c r="AO529" s="363">
        <v>-2.5</v>
      </c>
      <c r="AP529" s="5">
        <v>0</v>
      </c>
      <c r="AQ529" s="5">
        <v>0</v>
      </c>
      <c r="AR529" s="5">
        <v>1025.5999999999999</v>
      </c>
      <c r="AS529" s="5">
        <v>1070</v>
      </c>
      <c r="AT529" s="5">
        <v>0</v>
      </c>
      <c r="AU529" s="5">
        <v>0</v>
      </c>
      <c r="AV529" s="5">
        <v>0</v>
      </c>
      <c r="AW529" s="5">
        <v>0</v>
      </c>
      <c r="AX529">
        <v>0.1</v>
      </c>
      <c r="AY529">
        <v>162.69999999999999</v>
      </c>
      <c r="AZ529">
        <v>-3.8</v>
      </c>
      <c r="BA529">
        <v>-2.6</v>
      </c>
      <c r="BB529" s="55">
        <v>0.36111111111111099</v>
      </c>
    </row>
    <row r="530" spans="2:54" x14ac:dyDescent="0.25">
      <c r="B530" s="5">
        <v>4.8</v>
      </c>
      <c r="C530" s="5">
        <v>88</v>
      </c>
      <c r="D530" s="5">
        <v>2.9</v>
      </c>
      <c r="E530" s="5">
        <v>3.3</v>
      </c>
      <c r="F530" s="5">
        <v>6.5</v>
      </c>
      <c r="G530" s="5">
        <v>11.2</v>
      </c>
      <c r="H530" s="5">
        <v>1033.5</v>
      </c>
      <c r="I530" s="5">
        <v>1209</v>
      </c>
      <c r="J530" s="5">
        <v>0</v>
      </c>
      <c r="K530" s="5">
        <v>0</v>
      </c>
      <c r="L530" s="5">
        <v>0</v>
      </c>
      <c r="M530" s="5">
        <v>0</v>
      </c>
      <c r="N530">
        <v>19.2</v>
      </c>
      <c r="O530">
        <v>1047.5</v>
      </c>
      <c r="P530" t="s">
        <v>252</v>
      </c>
      <c r="Q530"/>
      <c r="R530" s="54">
        <v>0.36180555555555599</v>
      </c>
      <c r="T530" s="93">
        <f t="shared" si="17"/>
        <v>0</v>
      </c>
      <c r="U530" s="96">
        <f t="shared" si="20"/>
        <v>-8.8000000000000007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5"/>
      <c r="AD530" s="54">
        <v>0.36180555555555599</v>
      </c>
      <c r="AL530" s="364">
        <v>-2.5</v>
      </c>
      <c r="AM530" s="5">
        <v>94</v>
      </c>
      <c r="AN530" s="5">
        <v>-3.4</v>
      </c>
      <c r="AO530" s="363">
        <v>-2.5</v>
      </c>
      <c r="AP530" s="5">
        <v>0</v>
      </c>
      <c r="AQ530" s="5">
        <v>2.2000000000000002</v>
      </c>
      <c r="AR530" s="5">
        <v>1025.8</v>
      </c>
      <c r="AS530" s="5">
        <v>1140</v>
      </c>
      <c r="AT530" s="5">
        <v>0</v>
      </c>
      <c r="AU530" s="5">
        <v>0</v>
      </c>
      <c r="AV530" s="5">
        <v>0</v>
      </c>
      <c r="AW530" s="5">
        <v>0</v>
      </c>
      <c r="AX530">
        <v>0.1</v>
      </c>
      <c r="AY530">
        <v>162.69999999999999</v>
      </c>
      <c r="AZ530">
        <v>-3.8</v>
      </c>
      <c r="BA530">
        <v>-2.5</v>
      </c>
      <c r="BB530" s="55">
        <v>0.36180555555555599</v>
      </c>
    </row>
    <row r="531" spans="2:54" x14ac:dyDescent="0.25">
      <c r="B531" s="5">
        <v>4.8</v>
      </c>
      <c r="C531" s="5">
        <v>88</v>
      </c>
      <c r="D531" s="5">
        <v>2.9</v>
      </c>
      <c r="E531" s="5">
        <v>3.1</v>
      </c>
      <c r="F531" s="5">
        <v>7.2</v>
      </c>
      <c r="G531" s="5">
        <v>9.4</v>
      </c>
      <c r="H531" s="5">
        <v>1033.5999999999999</v>
      </c>
      <c r="I531" s="5">
        <v>1364</v>
      </c>
      <c r="J531" s="5">
        <v>0</v>
      </c>
      <c r="K531" s="5">
        <v>0</v>
      </c>
      <c r="L531" s="5">
        <v>0</v>
      </c>
      <c r="M531" s="5">
        <v>0</v>
      </c>
      <c r="N531">
        <v>19.2</v>
      </c>
      <c r="O531">
        <v>1047.5</v>
      </c>
      <c r="P531" t="s">
        <v>252</v>
      </c>
      <c r="Q531"/>
      <c r="R531" s="54">
        <v>0.36249999999999999</v>
      </c>
      <c r="T531" s="93">
        <f t="shared" si="17"/>
        <v>0</v>
      </c>
      <c r="U531" s="96">
        <f t="shared" si="20"/>
        <v>-8.8000000000000007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5"/>
      <c r="AD531" s="54">
        <v>0.36249999999999999</v>
      </c>
      <c r="AL531" s="364">
        <v>-2.4</v>
      </c>
      <c r="AM531" s="5">
        <v>94</v>
      </c>
      <c r="AN531" s="5">
        <v>-3.3</v>
      </c>
      <c r="AO531" s="363">
        <v>-2.4</v>
      </c>
      <c r="AP531" s="5">
        <v>1.8</v>
      </c>
      <c r="AQ531" s="5">
        <v>3.6</v>
      </c>
      <c r="AR531" s="5">
        <v>1025.9000000000001</v>
      </c>
      <c r="AS531" s="5">
        <v>1200</v>
      </c>
      <c r="AT531" s="5">
        <v>0</v>
      </c>
      <c r="AU531" s="5">
        <v>0</v>
      </c>
      <c r="AV531" s="5">
        <v>0</v>
      </c>
      <c r="AW531" s="5">
        <v>0</v>
      </c>
      <c r="AX531">
        <v>0.1</v>
      </c>
      <c r="AY531">
        <v>162.69999999999999</v>
      </c>
      <c r="AZ531">
        <v>-3.7</v>
      </c>
      <c r="BA531">
        <v>-2.4</v>
      </c>
      <c r="BB531" s="55">
        <v>0.36249999999999999</v>
      </c>
    </row>
    <row r="532" spans="2:54" x14ac:dyDescent="0.25">
      <c r="B532" s="5">
        <v>4.8</v>
      </c>
      <c r="C532" s="5">
        <v>88</v>
      </c>
      <c r="D532" s="5">
        <v>2.9</v>
      </c>
      <c r="E532" s="5">
        <v>2.9</v>
      </c>
      <c r="F532" s="5">
        <v>8.3000000000000007</v>
      </c>
      <c r="G532" s="5">
        <v>11.2</v>
      </c>
      <c r="H532" s="5">
        <v>1033.5999999999999</v>
      </c>
      <c r="I532" s="5">
        <v>1472</v>
      </c>
      <c r="J532" s="5">
        <v>0</v>
      </c>
      <c r="K532" s="5">
        <v>0</v>
      </c>
      <c r="L532" s="5">
        <v>0</v>
      </c>
      <c r="M532" s="5">
        <v>0</v>
      </c>
      <c r="N532">
        <v>19.2</v>
      </c>
      <c r="O532">
        <v>1047.5</v>
      </c>
      <c r="P532" t="s">
        <v>252</v>
      </c>
      <c r="Q532"/>
      <c r="R532" s="54">
        <v>0.36319444444444399</v>
      </c>
      <c r="T532" s="93">
        <f t="shared" si="17"/>
        <v>0</v>
      </c>
      <c r="U532" s="96">
        <f t="shared" si="20"/>
        <v>-8.8000000000000007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5"/>
      <c r="AD532" s="54">
        <v>0.36319444444444399</v>
      </c>
      <c r="AL532" s="364">
        <v>-2.4</v>
      </c>
      <c r="AM532" s="5">
        <v>94</v>
      </c>
      <c r="AN532" s="5">
        <v>-3.3</v>
      </c>
      <c r="AO532" s="363">
        <v>-2.4</v>
      </c>
      <c r="AP532" s="5">
        <v>3.6</v>
      </c>
      <c r="AQ532" s="5">
        <v>4</v>
      </c>
      <c r="AR532" s="5">
        <v>1025.5999999999999</v>
      </c>
      <c r="AS532" s="5">
        <v>1260</v>
      </c>
      <c r="AT532" s="5">
        <v>0</v>
      </c>
      <c r="AU532" s="5">
        <v>0</v>
      </c>
      <c r="AV532" s="5">
        <v>0</v>
      </c>
      <c r="AW532" s="5">
        <v>0</v>
      </c>
      <c r="AX532">
        <v>0.1</v>
      </c>
      <c r="AY532">
        <v>162.69999999999999</v>
      </c>
      <c r="AZ532">
        <v>-3.7</v>
      </c>
      <c r="BA532">
        <v>-2.2000000000000002</v>
      </c>
      <c r="BB532" s="55">
        <v>0.36319444444444399</v>
      </c>
    </row>
    <row r="533" spans="2:54" x14ac:dyDescent="0.25">
      <c r="B533" s="5">
        <v>4.8</v>
      </c>
      <c r="C533" s="5">
        <v>88</v>
      </c>
      <c r="D533" s="5">
        <v>2.9</v>
      </c>
      <c r="E533" s="5">
        <v>2.7</v>
      </c>
      <c r="F533" s="5">
        <v>8.6</v>
      </c>
      <c r="G533" s="5">
        <v>9.4</v>
      </c>
      <c r="H533" s="5">
        <v>1033.5999999999999</v>
      </c>
      <c r="I533" s="5">
        <v>1581</v>
      </c>
      <c r="J533" s="5">
        <v>0</v>
      </c>
      <c r="K533" s="5">
        <v>0</v>
      </c>
      <c r="L533" s="5">
        <v>0</v>
      </c>
      <c r="M533" s="5">
        <v>0</v>
      </c>
      <c r="N533">
        <v>19.2</v>
      </c>
      <c r="O533">
        <v>1047.5</v>
      </c>
      <c r="P533" t="s">
        <v>252</v>
      </c>
      <c r="Q533"/>
      <c r="R533" s="54">
        <v>0.36388888888888898</v>
      </c>
      <c r="T533" s="93">
        <f t="shared" si="17"/>
        <v>0</v>
      </c>
      <c r="U533" s="96">
        <f t="shared" si="20"/>
        <v>-8.8000000000000007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5"/>
      <c r="AD533" s="54">
        <v>0.36388888888888898</v>
      </c>
      <c r="AL533" s="364">
        <v>-2.4</v>
      </c>
      <c r="AM533" s="5">
        <v>94</v>
      </c>
      <c r="AN533" s="5">
        <v>-3.3</v>
      </c>
      <c r="AO533" s="363">
        <v>-2.4</v>
      </c>
      <c r="AP533" s="5">
        <v>2.5</v>
      </c>
      <c r="AQ533" s="5">
        <v>3.6</v>
      </c>
      <c r="AR533" s="5">
        <v>1025.8</v>
      </c>
      <c r="AS533" s="5">
        <v>1320</v>
      </c>
      <c r="AT533" s="5">
        <v>0</v>
      </c>
      <c r="AU533" s="5">
        <v>0</v>
      </c>
      <c r="AV533" s="5">
        <v>0</v>
      </c>
      <c r="AW533" s="5">
        <v>0</v>
      </c>
      <c r="AX533">
        <v>0.1</v>
      </c>
      <c r="AY533">
        <v>162.69999999999999</v>
      </c>
      <c r="AZ533">
        <v>-3.7</v>
      </c>
      <c r="BA533">
        <v>-2.1</v>
      </c>
      <c r="BB533" s="55">
        <v>0.36388888888888898</v>
      </c>
    </row>
    <row r="534" spans="2:54" x14ac:dyDescent="0.25">
      <c r="B534" s="5">
        <v>4.8</v>
      </c>
      <c r="C534" s="5">
        <v>88</v>
      </c>
      <c r="D534" s="5">
        <v>2.9</v>
      </c>
      <c r="E534" s="5">
        <v>1.8</v>
      </c>
      <c r="F534" s="5">
        <v>13</v>
      </c>
      <c r="G534" s="5">
        <v>16.600000000000001</v>
      </c>
      <c r="H534" s="5">
        <v>1033.5999999999999</v>
      </c>
      <c r="I534" s="5">
        <v>1643</v>
      </c>
      <c r="J534" s="5">
        <v>0</v>
      </c>
      <c r="K534" s="5">
        <v>0</v>
      </c>
      <c r="L534" s="5">
        <v>0</v>
      </c>
      <c r="M534" s="5">
        <v>0</v>
      </c>
      <c r="N534">
        <v>19.2</v>
      </c>
      <c r="O534">
        <v>1047.5</v>
      </c>
      <c r="P534" t="s">
        <v>252</v>
      </c>
      <c r="Q534"/>
      <c r="R534" s="54">
        <v>0.36458333333333298</v>
      </c>
      <c r="T534" s="93">
        <f t="shared" si="17"/>
        <v>0</v>
      </c>
      <c r="U534" s="96">
        <f t="shared" si="20"/>
        <v>-8.8000000000000007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5"/>
      <c r="AD534" s="54">
        <v>0.36458333333333298</v>
      </c>
      <c r="AL534" s="364">
        <v>-2.4</v>
      </c>
      <c r="AM534" s="5">
        <v>94</v>
      </c>
      <c r="AN534" s="5">
        <v>-3.3</v>
      </c>
      <c r="AO534" s="363">
        <v>-2.4</v>
      </c>
      <c r="AP534" s="5">
        <v>1.8</v>
      </c>
      <c r="AQ534" s="5">
        <v>2.5</v>
      </c>
      <c r="AR534" s="5">
        <v>1025.9000000000001</v>
      </c>
      <c r="AS534" s="5">
        <v>1450</v>
      </c>
      <c r="AT534" s="5">
        <v>0</v>
      </c>
      <c r="AU534" s="5">
        <v>0</v>
      </c>
      <c r="AV534" s="5">
        <v>0</v>
      </c>
      <c r="AW534" s="5">
        <v>0</v>
      </c>
      <c r="AX534">
        <v>0.1</v>
      </c>
      <c r="AY534">
        <v>162.69999999999999</v>
      </c>
      <c r="AZ534">
        <v>-3.7</v>
      </c>
      <c r="BA534">
        <v>-2</v>
      </c>
      <c r="BB534" s="55">
        <v>0.36458333333333298</v>
      </c>
    </row>
    <row r="535" spans="2:54" x14ac:dyDescent="0.25">
      <c r="B535" s="5">
        <v>4.8</v>
      </c>
      <c r="C535" s="5">
        <v>88</v>
      </c>
      <c r="D535" s="5">
        <v>2.9</v>
      </c>
      <c r="E535" s="5">
        <v>1.6</v>
      </c>
      <c r="F535" s="5">
        <v>14.4</v>
      </c>
      <c r="G535" s="5">
        <v>18.399999999999999</v>
      </c>
      <c r="H535" s="5">
        <v>1033.8</v>
      </c>
      <c r="I535" s="5">
        <v>1813</v>
      </c>
      <c r="J535" s="5">
        <v>0</v>
      </c>
      <c r="K535" s="5">
        <v>0</v>
      </c>
      <c r="L535" s="5">
        <v>0</v>
      </c>
      <c r="M535" s="5">
        <v>0</v>
      </c>
      <c r="N535">
        <v>19.2</v>
      </c>
      <c r="O535">
        <v>1047.5</v>
      </c>
      <c r="P535" t="s">
        <v>252</v>
      </c>
      <c r="Q535"/>
      <c r="R535" s="54">
        <v>0.36527777777777798</v>
      </c>
      <c r="T535" s="93">
        <f t="shared" si="17"/>
        <v>0</v>
      </c>
      <c r="U535" s="96">
        <f t="shared" si="20"/>
        <v>-8.8000000000000007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5"/>
      <c r="AD535" s="54">
        <v>0.36527777777777798</v>
      </c>
      <c r="AL535" s="364">
        <v>-2.4</v>
      </c>
      <c r="AM535" s="5">
        <v>94</v>
      </c>
      <c r="AN535" s="5">
        <v>-3.3</v>
      </c>
      <c r="AO535" s="363">
        <v>-2.4</v>
      </c>
      <c r="AP535" s="5">
        <v>0</v>
      </c>
      <c r="AQ535" s="5">
        <v>2.9</v>
      </c>
      <c r="AR535" s="5">
        <v>1025.9000000000001</v>
      </c>
      <c r="AS535" s="5">
        <v>1620</v>
      </c>
      <c r="AT535" s="5">
        <v>0</v>
      </c>
      <c r="AU535" s="5">
        <v>0</v>
      </c>
      <c r="AV535" s="5">
        <v>0</v>
      </c>
      <c r="AW535" s="5">
        <v>0</v>
      </c>
      <c r="AX535">
        <v>0.1</v>
      </c>
      <c r="AY535">
        <v>162.69999999999999</v>
      </c>
      <c r="AZ535">
        <v>-3.6</v>
      </c>
      <c r="BA535">
        <v>-1.8</v>
      </c>
      <c r="BB535" s="55">
        <v>0.36527777777777798</v>
      </c>
    </row>
    <row r="536" spans="2:54" x14ac:dyDescent="0.25">
      <c r="B536" s="5">
        <v>4.9000000000000004</v>
      </c>
      <c r="C536" s="5">
        <v>87</v>
      </c>
      <c r="D536" s="5">
        <v>2.9</v>
      </c>
      <c r="E536" s="5">
        <v>2.2999999999999998</v>
      </c>
      <c r="F536" s="5">
        <v>11.2</v>
      </c>
      <c r="G536" s="5">
        <v>13</v>
      </c>
      <c r="H536" s="5">
        <v>1033.5999999999999</v>
      </c>
      <c r="I536" s="5">
        <v>1968</v>
      </c>
      <c r="J536" s="5">
        <v>0</v>
      </c>
      <c r="K536" s="5">
        <v>0</v>
      </c>
      <c r="L536" s="5">
        <v>0</v>
      </c>
      <c r="M536" s="5">
        <v>0</v>
      </c>
      <c r="N536">
        <v>19.2</v>
      </c>
      <c r="O536">
        <v>1047.5</v>
      </c>
      <c r="P536" t="s">
        <v>252</v>
      </c>
      <c r="Q536"/>
      <c r="R536" s="54">
        <v>0.36597222222222198</v>
      </c>
      <c r="T536" s="93">
        <f t="shared" si="17"/>
        <v>0</v>
      </c>
      <c r="U536" s="96">
        <f t="shared" si="20"/>
        <v>-8.9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5"/>
      <c r="AD536" s="54">
        <v>0.36597222222222198</v>
      </c>
      <c r="AL536" s="364">
        <v>-2.2999999999999998</v>
      </c>
      <c r="AM536" s="5">
        <v>94</v>
      </c>
      <c r="AN536" s="5">
        <v>-3.2</v>
      </c>
      <c r="AO536" s="363">
        <v>-2.2999999999999998</v>
      </c>
      <c r="AP536" s="5">
        <v>2.9</v>
      </c>
      <c r="AQ536" s="5">
        <v>4</v>
      </c>
      <c r="AR536" s="5">
        <v>1026.0999999999999</v>
      </c>
      <c r="AS536" s="5">
        <v>1810</v>
      </c>
      <c r="AT536" s="5">
        <v>0</v>
      </c>
      <c r="AU536" s="5">
        <v>0</v>
      </c>
      <c r="AV536" s="5">
        <v>0</v>
      </c>
      <c r="AW536" s="5">
        <v>0</v>
      </c>
      <c r="AX536">
        <v>0.1</v>
      </c>
      <c r="AY536">
        <v>162.69999999999999</v>
      </c>
      <c r="AZ536">
        <v>-3.6</v>
      </c>
      <c r="BA536">
        <v>-1.8</v>
      </c>
      <c r="BB536" s="55">
        <v>0.36597222222222198</v>
      </c>
    </row>
    <row r="537" spans="2:54" x14ac:dyDescent="0.25">
      <c r="B537" s="5">
        <v>4.9000000000000004</v>
      </c>
      <c r="C537" s="5">
        <v>87</v>
      </c>
      <c r="D537" s="5">
        <v>2.9</v>
      </c>
      <c r="E537" s="5">
        <v>2.7</v>
      </c>
      <c r="F537" s="5">
        <v>9.4</v>
      </c>
      <c r="G537" s="5">
        <v>11.2</v>
      </c>
      <c r="H537" s="5">
        <v>1033.8</v>
      </c>
      <c r="I537" s="5">
        <v>1860</v>
      </c>
      <c r="J537" s="5">
        <v>0</v>
      </c>
      <c r="K537" s="5">
        <v>0</v>
      </c>
      <c r="L537" s="5">
        <v>0</v>
      </c>
      <c r="M537" s="5">
        <v>0</v>
      </c>
      <c r="N537">
        <v>19.2</v>
      </c>
      <c r="O537">
        <v>1047.5</v>
      </c>
      <c r="P537" t="s">
        <v>252</v>
      </c>
      <c r="Q537"/>
      <c r="R537" s="54">
        <v>0.36666666666666697</v>
      </c>
      <c r="T537" s="93">
        <f t="shared" si="17"/>
        <v>0</v>
      </c>
      <c r="U537" s="96">
        <f t="shared" si="20"/>
        <v>-8.9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5"/>
      <c r="AD537" s="54">
        <v>0.36666666666666697</v>
      </c>
      <c r="AL537" s="364">
        <v>-2.2999999999999998</v>
      </c>
      <c r="AM537" s="5">
        <v>94</v>
      </c>
      <c r="AN537" s="5">
        <v>-3.2</v>
      </c>
      <c r="AO537" s="363">
        <v>-2.2999999999999998</v>
      </c>
      <c r="AP537" s="5">
        <v>1.8</v>
      </c>
      <c r="AQ537" s="5">
        <v>2.5</v>
      </c>
      <c r="AR537" s="5">
        <v>1025.8</v>
      </c>
      <c r="AS537" s="5">
        <v>1950</v>
      </c>
      <c r="AT537" s="5">
        <v>0</v>
      </c>
      <c r="AU537" s="5">
        <v>0</v>
      </c>
      <c r="AV537" s="5">
        <v>0</v>
      </c>
      <c r="AW537" s="5">
        <v>0</v>
      </c>
      <c r="AX537">
        <v>0.1</v>
      </c>
      <c r="AY537">
        <v>162.69999999999999</v>
      </c>
      <c r="AZ537">
        <v>-3.6</v>
      </c>
      <c r="BA537">
        <v>-1.6</v>
      </c>
      <c r="BB537" s="55">
        <v>0.36666666666666697</v>
      </c>
    </row>
    <row r="538" spans="2:54" x14ac:dyDescent="0.25">
      <c r="B538" s="5">
        <v>4.9000000000000004</v>
      </c>
      <c r="C538" s="5">
        <v>87</v>
      </c>
      <c r="D538" s="5">
        <v>2.9</v>
      </c>
      <c r="E538" s="5">
        <v>2.6</v>
      </c>
      <c r="F538" s="5">
        <v>9.6999999999999993</v>
      </c>
      <c r="G538" s="5">
        <v>13</v>
      </c>
      <c r="H538" s="5">
        <v>1033.5999999999999</v>
      </c>
      <c r="I538" s="5">
        <v>1968</v>
      </c>
      <c r="J538" s="5">
        <v>0</v>
      </c>
      <c r="K538" s="5">
        <v>0</v>
      </c>
      <c r="L538" s="5">
        <v>0</v>
      </c>
      <c r="M538" s="5">
        <v>0</v>
      </c>
      <c r="N538">
        <v>19.2</v>
      </c>
      <c r="O538">
        <v>1047.5</v>
      </c>
      <c r="P538" t="s">
        <v>252</v>
      </c>
      <c r="Q538"/>
      <c r="R538" s="54">
        <v>0.36736111111111103</v>
      </c>
      <c r="T538" s="93">
        <f t="shared" si="17"/>
        <v>0</v>
      </c>
      <c r="U538" s="96">
        <f t="shared" si="20"/>
        <v>-8.9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5"/>
      <c r="AD538" s="54">
        <v>0.36736111111111103</v>
      </c>
      <c r="AL538" s="364">
        <v>-2.2999999999999998</v>
      </c>
      <c r="AM538" s="5">
        <v>94</v>
      </c>
      <c r="AN538" s="5">
        <v>-3.2</v>
      </c>
      <c r="AO538" s="363">
        <v>-2.2999999999999998</v>
      </c>
      <c r="AP538" s="5">
        <v>0</v>
      </c>
      <c r="AQ538" s="5">
        <v>0</v>
      </c>
      <c r="AR538" s="5">
        <v>1025.9000000000001</v>
      </c>
      <c r="AS538" s="5">
        <v>2060</v>
      </c>
      <c r="AT538" s="5">
        <v>0</v>
      </c>
      <c r="AU538" s="5">
        <v>0</v>
      </c>
      <c r="AV538" s="5">
        <v>0</v>
      </c>
      <c r="AW538" s="5">
        <v>0</v>
      </c>
      <c r="AX538">
        <v>0.1</v>
      </c>
      <c r="AY538">
        <v>162.69999999999999</v>
      </c>
      <c r="AZ538">
        <v>-3.5</v>
      </c>
      <c r="BA538">
        <v>-1.5</v>
      </c>
      <c r="BB538" s="55">
        <v>0.36736111111111103</v>
      </c>
    </row>
    <row r="539" spans="2:54" x14ac:dyDescent="0.25">
      <c r="B539" s="5">
        <v>4.9000000000000004</v>
      </c>
      <c r="C539" s="5">
        <v>87</v>
      </c>
      <c r="D539" s="5">
        <v>2.9</v>
      </c>
      <c r="E539" s="5">
        <v>2.7</v>
      </c>
      <c r="F539" s="5">
        <v>9.4</v>
      </c>
      <c r="G539" s="5">
        <v>14.8</v>
      </c>
      <c r="H539" s="5">
        <v>1033.7</v>
      </c>
      <c r="I539" s="5">
        <v>2139</v>
      </c>
      <c r="J539" s="5">
        <v>0</v>
      </c>
      <c r="K539" s="5">
        <v>0</v>
      </c>
      <c r="L539" s="5">
        <v>0</v>
      </c>
      <c r="M539" s="5">
        <v>0</v>
      </c>
      <c r="N539">
        <v>19.2</v>
      </c>
      <c r="O539">
        <v>1047.5</v>
      </c>
      <c r="P539" t="s">
        <v>252</v>
      </c>
      <c r="Q539"/>
      <c r="R539" s="54">
        <v>0.36805555555555602</v>
      </c>
      <c r="T539" s="93">
        <f t="shared" si="17"/>
        <v>0</v>
      </c>
      <c r="U539" s="96">
        <f t="shared" si="20"/>
        <v>-8.9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5"/>
      <c r="AD539" s="54">
        <v>0.36805555555555602</v>
      </c>
      <c r="AL539" s="364">
        <v>-2.2999999999999998</v>
      </c>
      <c r="AM539" s="5">
        <v>93</v>
      </c>
      <c r="AN539" s="5">
        <v>-3.3</v>
      </c>
      <c r="AO539" s="363">
        <v>-2.2999999999999998</v>
      </c>
      <c r="AP539" s="5">
        <v>1.8</v>
      </c>
      <c r="AQ539" s="5">
        <v>3.2</v>
      </c>
      <c r="AR539" s="5">
        <v>1025.8</v>
      </c>
      <c r="AS539" s="5">
        <v>2180</v>
      </c>
      <c r="AT539" s="5">
        <v>0</v>
      </c>
      <c r="AU539" s="5">
        <v>0</v>
      </c>
      <c r="AV539" s="5">
        <v>0</v>
      </c>
      <c r="AW539" s="5">
        <v>0</v>
      </c>
      <c r="AX539">
        <v>0.1</v>
      </c>
      <c r="AY539">
        <v>162.69999999999999</v>
      </c>
      <c r="AZ539">
        <v>-3.5</v>
      </c>
      <c r="BA539">
        <v>-1.3</v>
      </c>
      <c r="BB539" s="55">
        <v>0.36805555555555602</v>
      </c>
    </row>
    <row r="540" spans="2:54" x14ac:dyDescent="0.25">
      <c r="B540" s="5">
        <v>4.9000000000000004</v>
      </c>
      <c r="C540" s="5">
        <v>87</v>
      </c>
      <c r="D540" s="5">
        <v>2.9</v>
      </c>
      <c r="E540" s="5">
        <v>2.8</v>
      </c>
      <c r="F540" s="5">
        <v>8.6</v>
      </c>
      <c r="G540" s="5">
        <v>13</v>
      </c>
      <c r="H540" s="5">
        <v>1033.5999999999999</v>
      </c>
      <c r="I540" s="5">
        <v>2294</v>
      </c>
      <c r="J540" s="5">
        <v>0</v>
      </c>
      <c r="K540" s="5">
        <v>0</v>
      </c>
      <c r="L540" s="5">
        <v>0</v>
      </c>
      <c r="M540" s="5">
        <v>0</v>
      </c>
      <c r="N540">
        <v>19.2</v>
      </c>
      <c r="O540">
        <v>1047.5</v>
      </c>
      <c r="P540" t="s">
        <v>252</v>
      </c>
      <c r="Q540"/>
      <c r="R540" s="54">
        <v>0.36875000000000002</v>
      </c>
      <c r="T540" s="93">
        <f t="shared" si="17"/>
        <v>0</v>
      </c>
      <c r="U540" s="96">
        <f t="shared" si="20"/>
        <v>-8.9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5"/>
      <c r="AD540" s="54">
        <v>0.36875000000000002</v>
      </c>
      <c r="AL540" s="364">
        <v>-2.2000000000000002</v>
      </c>
      <c r="AM540" s="5">
        <v>93</v>
      </c>
      <c r="AN540" s="5">
        <v>-3.2</v>
      </c>
      <c r="AO540" s="363">
        <v>-2.2000000000000002</v>
      </c>
      <c r="AP540" s="5">
        <v>2.5</v>
      </c>
      <c r="AQ540" s="5">
        <v>2.9</v>
      </c>
      <c r="AR540" s="5">
        <v>1025.9000000000001</v>
      </c>
      <c r="AS540" s="5">
        <v>2280</v>
      </c>
      <c r="AT540" s="5">
        <v>0</v>
      </c>
      <c r="AU540" s="5">
        <v>0</v>
      </c>
      <c r="AV540" s="5">
        <v>0</v>
      </c>
      <c r="AW540" s="5">
        <v>0</v>
      </c>
      <c r="AX540">
        <v>0.1</v>
      </c>
      <c r="AY540">
        <v>162.69999999999999</v>
      </c>
      <c r="AZ540">
        <v>-3.4</v>
      </c>
      <c r="BA540">
        <v>-1.2</v>
      </c>
      <c r="BB540" s="55">
        <v>0.36875000000000002</v>
      </c>
    </row>
    <row r="541" spans="2:54" x14ac:dyDescent="0.25">
      <c r="B541" s="5">
        <v>4.9000000000000004</v>
      </c>
      <c r="C541" s="5">
        <v>87</v>
      </c>
      <c r="D541" s="5">
        <v>2.9</v>
      </c>
      <c r="E541" s="5">
        <v>2.2000000000000002</v>
      </c>
      <c r="F541" s="5">
        <v>11.9</v>
      </c>
      <c r="G541" s="5">
        <v>18.399999999999999</v>
      </c>
      <c r="H541" s="5">
        <v>1033.5</v>
      </c>
      <c r="I541" s="5">
        <v>2418</v>
      </c>
      <c r="J541" s="5">
        <v>0</v>
      </c>
      <c r="K541" s="5">
        <v>0</v>
      </c>
      <c r="L541" s="5">
        <v>0</v>
      </c>
      <c r="M541" s="5">
        <v>0</v>
      </c>
      <c r="N541">
        <v>19.2</v>
      </c>
      <c r="O541">
        <v>1047.5</v>
      </c>
      <c r="P541" t="s">
        <v>252</v>
      </c>
      <c r="Q541"/>
      <c r="R541" s="54">
        <v>0.36944444444444402</v>
      </c>
      <c r="T541" s="93">
        <f t="shared" si="17"/>
        <v>0</v>
      </c>
      <c r="U541" s="96">
        <f t="shared" si="20"/>
        <v>-8.9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5"/>
      <c r="AD541" s="54">
        <v>0.36944444444444402</v>
      </c>
      <c r="AL541" s="364">
        <v>-2.2000000000000002</v>
      </c>
      <c r="AM541" s="5">
        <v>93</v>
      </c>
      <c r="AN541" s="5">
        <v>-3.2</v>
      </c>
      <c r="AO541" s="363">
        <v>-2.2000000000000002</v>
      </c>
      <c r="AP541" s="5">
        <v>0</v>
      </c>
      <c r="AQ541" s="5">
        <v>1.8</v>
      </c>
      <c r="AR541" s="5">
        <v>1025.8</v>
      </c>
      <c r="AS541" s="5">
        <v>2410</v>
      </c>
      <c r="AT541" s="5">
        <v>0</v>
      </c>
      <c r="AU541" s="5">
        <v>0</v>
      </c>
      <c r="AV541" s="5">
        <v>0</v>
      </c>
      <c r="AW541" s="5">
        <v>0</v>
      </c>
      <c r="AX541">
        <v>0.1</v>
      </c>
      <c r="AY541">
        <v>162.69999999999999</v>
      </c>
      <c r="AZ541">
        <v>-3.4</v>
      </c>
      <c r="BA541">
        <v>-1</v>
      </c>
      <c r="BB541" s="55">
        <v>0.36944444444444402</v>
      </c>
    </row>
    <row r="542" spans="2:54" x14ac:dyDescent="0.25">
      <c r="B542" s="5">
        <v>4.9000000000000004</v>
      </c>
      <c r="C542" s="5">
        <v>86</v>
      </c>
      <c r="D542" s="5">
        <v>2.8</v>
      </c>
      <c r="E542" s="5">
        <v>3.8</v>
      </c>
      <c r="F542" s="5">
        <v>5.4</v>
      </c>
      <c r="G542" s="5">
        <v>7.2</v>
      </c>
      <c r="H542" s="5">
        <v>1033.5999999999999</v>
      </c>
      <c r="I542" s="5">
        <v>2573</v>
      </c>
      <c r="J542" s="5">
        <v>0</v>
      </c>
      <c r="K542" s="5">
        <v>0</v>
      </c>
      <c r="L542" s="5">
        <v>0</v>
      </c>
      <c r="M542" s="5">
        <v>0</v>
      </c>
      <c r="N542">
        <v>19.2</v>
      </c>
      <c r="O542">
        <v>1047.5</v>
      </c>
      <c r="P542" t="s">
        <v>252</v>
      </c>
      <c r="Q542"/>
      <c r="R542" s="54">
        <v>0.37013888888888902</v>
      </c>
      <c r="T542" s="93">
        <f t="shared" si="17"/>
        <v>0</v>
      </c>
      <c r="U542" s="96">
        <f t="shared" si="20"/>
        <v>-8.9</v>
      </c>
      <c r="V542" s="92" t="str">
        <f t="shared" si="19"/>
        <v/>
      </c>
      <c r="W542" s="96" t="str">
        <f t="shared" si="18"/>
        <v/>
      </c>
      <c r="X542" s="93"/>
      <c r="Z542" s="5"/>
      <c r="AA542"/>
      <c r="AC542" s="375"/>
      <c r="AD542" s="54">
        <v>0.37013888888888902</v>
      </c>
      <c r="AL542" s="364">
        <v>-2.2000000000000002</v>
      </c>
      <c r="AM542" s="5">
        <v>93</v>
      </c>
      <c r="AN542" s="5">
        <v>-3.2</v>
      </c>
      <c r="AO542" s="363">
        <v>-2.2000000000000002</v>
      </c>
      <c r="AP542" s="5">
        <v>0</v>
      </c>
      <c r="AQ542" s="5">
        <v>1.8</v>
      </c>
      <c r="AR542" s="5">
        <v>1026.0999999999999</v>
      </c>
      <c r="AS542" s="5">
        <v>2530</v>
      </c>
      <c r="AT542" s="5">
        <v>0</v>
      </c>
      <c r="AU542" s="5">
        <v>0</v>
      </c>
      <c r="AV542" s="5">
        <v>0</v>
      </c>
      <c r="AW542" s="5">
        <v>0</v>
      </c>
      <c r="AX542">
        <v>0.1</v>
      </c>
      <c r="AY542">
        <v>162.69999999999999</v>
      </c>
      <c r="AZ542">
        <v>-3.4</v>
      </c>
      <c r="BA542">
        <v>-0.9</v>
      </c>
      <c r="BB542" s="55">
        <v>0.37013888888888902</v>
      </c>
    </row>
    <row r="543" spans="2:54" x14ac:dyDescent="0.25">
      <c r="B543" s="5">
        <v>4.9000000000000004</v>
      </c>
      <c r="C543" s="5">
        <v>86</v>
      </c>
      <c r="D543" s="5">
        <v>2.8</v>
      </c>
      <c r="E543" s="5">
        <v>1.3</v>
      </c>
      <c r="F543" s="5">
        <v>16.899999999999999</v>
      </c>
      <c r="G543" s="5">
        <v>20.2</v>
      </c>
      <c r="H543" s="5">
        <v>1033.7</v>
      </c>
      <c r="I543" s="5">
        <v>2681</v>
      </c>
      <c r="J543" s="5">
        <v>0</v>
      </c>
      <c r="K543" s="5">
        <v>0</v>
      </c>
      <c r="L543" s="5">
        <v>0</v>
      </c>
      <c r="M543" s="5">
        <v>0</v>
      </c>
      <c r="N543">
        <v>19.2</v>
      </c>
      <c r="O543">
        <v>1047.5</v>
      </c>
      <c r="P543" t="s">
        <v>252</v>
      </c>
      <c r="Q543"/>
      <c r="R543" s="54">
        <v>0.37083333333333302</v>
      </c>
      <c r="T543" s="93">
        <f t="shared" si="17"/>
        <v>0</v>
      </c>
      <c r="U543" s="96">
        <f t="shared" si="20"/>
        <v>-8.9</v>
      </c>
      <c r="V543" s="92" t="str">
        <f t="shared" si="19"/>
        <v/>
      </c>
      <c r="W543" s="96" t="str">
        <f t="shared" si="18"/>
        <v/>
      </c>
      <c r="X543" s="93"/>
      <c r="Z543" s="5"/>
      <c r="AA543"/>
      <c r="AC543" s="375"/>
      <c r="AD543" s="54">
        <v>0.37083333333333302</v>
      </c>
      <c r="AL543" s="364">
        <v>-2.2000000000000002</v>
      </c>
      <c r="AM543" s="5">
        <v>93</v>
      </c>
      <c r="AN543" s="5">
        <v>-3.2</v>
      </c>
      <c r="AO543" s="363">
        <v>-2.2000000000000002</v>
      </c>
      <c r="AP543" s="5">
        <v>1.8</v>
      </c>
      <c r="AQ543" s="5">
        <v>2.2000000000000002</v>
      </c>
      <c r="AR543" s="5">
        <v>1025.9000000000001</v>
      </c>
      <c r="AS543" s="5">
        <v>2650</v>
      </c>
      <c r="AT543" s="5">
        <v>0</v>
      </c>
      <c r="AU543" s="5">
        <v>0</v>
      </c>
      <c r="AV543" s="5">
        <v>0</v>
      </c>
      <c r="AW543" s="5">
        <v>0</v>
      </c>
      <c r="AX543">
        <v>0.1</v>
      </c>
      <c r="AY543">
        <v>162.69999999999999</v>
      </c>
      <c r="AZ543">
        <v>-3.3</v>
      </c>
      <c r="BA543">
        <v>-0.7</v>
      </c>
      <c r="BB543" s="55">
        <v>0.37083333333333302</v>
      </c>
    </row>
    <row r="544" spans="2:54" x14ac:dyDescent="0.25">
      <c r="B544" s="5">
        <v>4.9000000000000004</v>
      </c>
      <c r="C544" s="5">
        <v>86</v>
      </c>
      <c r="D544" s="5">
        <v>2.8</v>
      </c>
      <c r="E544" s="5">
        <v>2.8</v>
      </c>
      <c r="F544" s="5">
        <v>8.6</v>
      </c>
      <c r="G544" s="5">
        <v>14.8</v>
      </c>
      <c r="H544" s="5">
        <v>1033.5999999999999</v>
      </c>
      <c r="I544" s="5">
        <v>2790</v>
      </c>
      <c r="J544" s="5">
        <v>0</v>
      </c>
      <c r="K544" s="5">
        <v>0</v>
      </c>
      <c r="L544" s="5">
        <v>0</v>
      </c>
      <c r="M544" s="5">
        <v>0</v>
      </c>
      <c r="N544">
        <v>19.2</v>
      </c>
      <c r="O544">
        <v>1047.5</v>
      </c>
      <c r="P544" t="s">
        <v>252</v>
      </c>
      <c r="Q544"/>
      <c r="R544" s="54">
        <v>0.37152777777777801</v>
      </c>
      <c r="T544" s="93">
        <f t="shared" si="17"/>
        <v>0</v>
      </c>
      <c r="U544" s="96">
        <f t="shared" si="20"/>
        <v>-8.9</v>
      </c>
      <c r="V544" s="92" t="str">
        <f t="shared" si="19"/>
        <v/>
      </c>
      <c r="W544" s="96" t="str">
        <f t="shared" si="18"/>
        <v/>
      </c>
      <c r="X544" s="93"/>
      <c r="Z544" s="5"/>
      <c r="AA544"/>
      <c r="AC544" s="375"/>
      <c r="AD544" s="54">
        <v>0.37152777777777801</v>
      </c>
      <c r="AL544" s="364">
        <v>-2.1</v>
      </c>
      <c r="AM544" s="5">
        <v>93</v>
      </c>
      <c r="AN544" s="5">
        <v>-3.1</v>
      </c>
      <c r="AO544" s="363">
        <v>-2.1</v>
      </c>
      <c r="AP544" s="5">
        <v>0</v>
      </c>
      <c r="AQ544" s="5">
        <v>3.6</v>
      </c>
      <c r="AR544" s="5">
        <v>1026.0999999999999</v>
      </c>
      <c r="AS544" s="5">
        <v>2780</v>
      </c>
      <c r="AT544" s="5">
        <v>0</v>
      </c>
      <c r="AU544" s="5">
        <v>0</v>
      </c>
      <c r="AV544" s="5">
        <v>0</v>
      </c>
      <c r="AW544" s="5">
        <v>0</v>
      </c>
      <c r="AX544">
        <v>0.1</v>
      </c>
      <c r="AY544">
        <v>162.69999999999999</v>
      </c>
      <c r="AZ544">
        <v>-3.2</v>
      </c>
      <c r="BA544">
        <v>-0.5</v>
      </c>
      <c r="BB544" s="55">
        <v>0.37152777777777801</v>
      </c>
    </row>
    <row r="545" spans="2:54" x14ac:dyDescent="0.25">
      <c r="B545" s="5">
        <v>4.9000000000000004</v>
      </c>
      <c r="C545" s="5">
        <v>86</v>
      </c>
      <c r="D545" s="5">
        <v>2.8</v>
      </c>
      <c r="E545" s="5">
        <v>2.8</v>
      </c>
      <c r="F545" s="5">
        <v>8.6</v>
      </c>
      <c r="G545" s="5">
        <v>13</v>
      </c>
      <c r="H545" s="5">
        <v>1033.5999999999999</v>
      </c>
      <c r="I545" s="5">
        <v>3022</v>
      </c>
      <c r="J545" s="5">
        <v>0</v>
      </c>
      <c r="K545" s="5">
        <v>0</v>
      </c>
      <c r="L545" s="5">
        <v>0</v>
      </c>
      <c r="M545" s="5">
        <v>0</v>
      </c>
      <c r="N545">
        <v>19.2</v>
      </c>
      <c r="O545">
        <v>1047.5</v>
      </c>
      <c r="P545" t="s">
        <v>252</v>
      </c>
      <c r="Q545"/>
      <c r="R545" s="54">
        <v>0.37222222222222201</v>
      </c>
      <c r="T545" s="93">
        <f t="shared" si="17"/>
        <v>0</v>
      </c>
      <c r="U545" s="96">
        <f t="shared" si="20"/>
        <v>-8.9</v>
      </c>
      <c r="V545" s="92" t="str">
        <f t="shared" si="19"/>
        <v/>
      </c>
      <c r="W545" s="96" t="str">
        <f t="shared" si="18"/>
        <v/>
      </c>
      <c r="X545" s="93"/>
      <c r="Z545" s="5"/>
      <c r="AA545"/>
      <c r="AC545" s="375"/>
      <c r="AD545" s="54">
        <v>0.37222222222222201</v>
      </c>
      <c r="AL545" s="364">
        <v>-2</v>
      </c>
      <c r="AM545" s="5">
        <v>93</v>
      </c>
      <c r="AN545" s="5">
        <v>-3</v>
      </c>
      <c r="AO545" s="363">
        <v>-2</v>
      </c>
      <c r="AP545" s="5">
        <v>2.2000000000000002</v>
      </c>
      <c r="AQ545" s="5">
        <v>3.6</v>
      </c>
      <c r="AR545" s="5">
        <v>1025.9000000000001</v>
      </c>
      <c r="AS545" s="5">
        <v>2920</v>
      </c>
      <c r="AT545" s="5">
        <v>0</v>
      </c>
      <c r="AU545" s="5">
        <v>0</v>
      </c>
      <c r="AV545" s="5">
        <v>0</v>
      </c>
      <c r="AW545" s="5">
        <v>0</v>
      </c>
      <c r="AX545">
        <v>0.1</v>
      </c>
      <c r="AY545">
        <v>162.69999999999999</v>
      </c>
      <c r="AZ545">
        <v>-3.1</v>
      </c>
      <c r="BA545">
        <v>-0.3</v>
      </c>
      <c r="BB545" s="55">
        <v>0.37222222222222201</v>
      </c>
    </row>
    <row r="546" spans="2:54" x14ac:dyDescent="0.25">
      <c r="B546" s="5">
        <v>5</v>
      </c>
      <c r="C546" s="5">
        <v>86</v>
      </c>
      <c r="D546" s="5">
        <v>2.9</v>
      </c>
      <c r="E546" s="5">
        <v>3</v>
      </c>
      <c r="F546" s="5">
        <v>8.6</v>
      </c>
      <c r="G546" s="5">
        <v>11.2</v>
      </c>
      <c r="H546" s="5">
        <v>1033.7</v>
      </c>
      <c r="I546" s="5">
        <v>3286</v>
      </c>
      <c r="J546" s="5">
        <v>0</v>
      </c>
      <c r="K546" s="5">
        <v>0</v>
      </c>
      <c r="L546" s="5">
        <v>0</v>
      </c>
      <c r="M546" s="5">
        <v>0</v>
      </c>
      <c r="N546">
        <v>19.2</v>
      </c>
      <c r="O546">
        <v>1047.5</v>
      </c>
      <c r="P546" t="s">
        <v>252</v>
      </c>
      <c r="Q546"/>
      <c r="R546" s="54">
        <v>0.37291666666666701</v>
      </c>
      <c r="T546" s="93">
        <f t="shared" si="17"/>
        <v>0</v>
      </c>
      <c r="U546" s="96">
        <f t="shared" si="20"/>
        <v>-9</v>
      </c>
      <c r="V546" s="92" t="str">
        <f t="shared" si="19"/>
        <v/>
      </c>
      <c r="W546" s="96" t="str">
        <f t="shared" si="18"/>
        <v/>
      </c>
      <c r="X546" s="93"/>
      <c r="Z546" s="5"/>
      <c r="AA546"/>
      <c r="AC546" s="375"/>
      <c r="AD546" s="54">
        <v>0.37291666666666701</v>
      </c>
      <c r="AL546" s="364">
        <v>-2</v>
      </c>
      <c r="AM546" s="5">
        <v>93</v>
      </c>
      <c r="AN546" s="5">
        <v>-3</v>
      </c>
      <c r="AO546" s="363">
        <v>-2</v>
      </c>
      <c r="AP546" s="5">
        <v>2.5</v>
      </c>
      <c r="AQ546" s="5">
        <v>2.9</v>
      </c>
      <c r="AR546" s="5">
        <v>1026.0999999999999</v>
      </c>
      <c r="AS546" s="5">
        <v>3060</v>
      </c>
      <c r="AT546" s="5">
        <v>0</v>
      </c>
      <c r="AU546" s="5">
        <v>0</v>
      </c>
      <c r="AV546" s="5">
        <v>0</v>
      </c>
      <c r="AW546" s="5">
        <v>0</v>
      </c>
      <c r="AX546">
        <v>0.1</v>
      </c>
      <c r="AY546">
        <v>162.69999999999999</v>
      </c>
      <c r="AZ546">
        <v>-3</v>
      </c>
      <c r="BA546">
        <v>-0.1</v>
      </c>
      <c r="BB546" s="55">
        <v>0.37291666666666701</v>
      </c>
    </row>
    <row r="547" spans="2:54" x14ac:dyDescent="0.25">
      <c r="B547" s="5">
        <v>5</v>
      </c>
      <c r="C547" s="5">
        <v>85</v>
      </c>
      <c r="D547" s="5">
        <v>2.7</v>
      </c>
      <c r="E547" s="5">
        <v>2.5</v>
      </c>
      <c r="F547" s="5">
        <v>10.4</v>
      </c>
      <c r="G547" s="5">
        <v>13</v>
      </c>
      <c r="H547" s="5">
        <v>1033.5999999999999</v>
      </c>
      <c r="I547" s="5">
        <v>3503</v>
      </c>
      <c r="J547" s="5">
        <v>0</v>
      </c>
      <c r="K547" s="5">
        <v>0</v>
      </c>
      <c r="L547" s="5">
        <v>0</v>
      </c>
      <c r="M547" s="5">
        <v>0</v>
      </c>
      <c r="N547">
        <v>19.2</v>
      </c>
      <c r="O547">
        <v>1047.5</v>
      </c>
      <c r="P547" t="s">
        <v>252</v>
      </c>
      <c r="Q547"/>
      <c r="R547" s="54">
        <v>0.37361111111111101</v>
      </c>
      <c r="T547" s="93">
        <f t="shared" si="17"/>
        <v>0</v>
      </c>
      <c r="U547" s="96">
        <f t="shared" si="20"/>
        <v>-9</v>
      </c>
      <c r="V547" s="92" t="str">
        <f t="shared" si="19"/>
        <v/>
      </c>
      <c r="W547" s="96" t="str">
        <f t="shared" si="18"/>
        <v/>
      </c>
      <c r="X547" s="93"/>
      <c r="Z547" s="5"/>
      <c r="AA547"/>
      <c r="AC547" s="375"/>
      <c r="AD547" s="54">
        <v>0.373611111111112</v>
      </c>
      <c r="AL547" s="364">
        <v>-1.9</v>
      </c>
      <c r="AM547" s="5">
        <v>93</v>
      </c>
      <c r="AN547" s="5">
        <v>-2.9</v>
      </c>
      <c r="AO547" s="363">
        <v>-1.9</v>
      </c>
      <c r="AP547" s="5">
        <v>0</v>
      </c>
      <c r="AQ547" s="5">
        <v>0</v>
      </c>
      <c r="AR547" s="5">
        <v>1025.8</v>
      </c>
      <c r="AS547" s="5">
        <v>3060</v>
      </c>
      <c r="AT547" s="5">
        <v>0</v>
      </c>
      <c r="AU547" s="5">
        <v>0</v>
      </c>
      <c r="AV547" s="5">
        <v>0</v>
      </c>
      <c r="AW547" s="5">
        <v>0</v>
      </c>
      <c r="AX547">
        <v>0.1</v>
      </c>
      <c r="AY547">
        <v>162.69999999999999</v>
      </c>
      <c r="AZ547">
        <v>-2.8</v>
      </c>
      <c r="BA547">
        <v>0.1</v>
      </c>
      <c r="BB547" s="55">
        <v>0.37361111111111101</v>
      </c>
    </row>
    <row r="548" spans="2:54" x14ac:dyDescent="0.25">
      <c r="B548" s="5">
        <v>5</v>
      </c>
      <c r="C548" s="5">
        <v>85</v>
      </c>
      <c r="D548" s="5">
        <v>2.7</v>
      </c>
      <c r="E548" s="5">
        <v>3.3</v>
      </c>
      <c r="F548" s="5">
        <v>7.2</v>
      </c>
      <c r="G548" s="5">
        <v>11.2</v>
      </c>
      <c r="H548" s="5">
        <v>1033.7</v>
      </c>
      <c r="I548" s="5">
        <v>3627</v>
      </c>
      <c r="J548" s="5">
        <v>0</v>
      </c>
      <c r="K548" s="5">
        <v>0</v>
      </c>
      <c r="L548" s="5">
        <v>0</v>
      </c>
      <c r="M548" s="5">
        <v>0</v>
      </c>
      <c r="N548">
        <v>19.2</v>
      </c>
      <c r="O548">
        <v>1047.5</v>
      </c>
      <c r="P548" t="s">
        <v>252</v>
      </c>
      <c r="Q548"/>
      <c r="R548" s="54">
        <v>0.374305555555556</v>
      </c>
      <c r="T548" s="93">
        <f t="shared" si="17"/>
        <v>0</v>
      </c>
      <c r="U548" s="96">
        <f t="shared" si="20"/>
        <v>-9</v>
      </c>
      <c r="V548" s="92" t="str">
        <f t="shared" si="19"/>
        <v/>
      </c>
      <c r="W548" s="96" t="str">
        <f t="shared" si="18"/>
        <v/>
      </c>
      <c r="X548" s="93"/>
      <c r="Z548" s="5"/>
      <c r="AA548"/>
      <c r="AC548" s="375"/>
      <c r="AD548" s="54">
        <v>0.374305555555557</v>
      </c>
      <c r="AL548" s="364">
        <v>-1.9</v>
      </c>
      <c r="AM548" s="5">
        <v>93</v>
      </c>
      <c r="AN548" s="5">
        <v>-2.9</v>
      </c>
      <c r="AO548" s="363">
        <v>-1.9</v>
      </c>
      <c r="AP548" s="5">
        <v>1.8</v>
      </c>
      <c r="AQ548" s="5">
        <v>2.5</v>
      </c>
      <c r="AR548" s="5">
        <v>1025.9000000000001</v>
      </c>
      <c r="AS548" s="5">
        <v>2820</v>
      </c>
      <c r="AT548" s="5">
        <v>0</v>
      </c>
      <c r="AU548" s="5">
        <v>0</v>
      </c>
      <c r="AV548" s="5">
        <v>0</v>
      </c>
      <c r="AW548" s="5">
        <v>0</v>
      </c>
      <c r="AX548">
        <v>0.1</v>
      </c>
      <c r="AY548">
        <v>162.69999999999999</v>
      </c>
      <c r="AZ548">
        <v>-2.7</v>
      </c>
      <c r="BA548">
        <v>0.3</v>
      </c>
      <c r="BB548" s="55">
        <v>0.374305555555556</v>
      </c>
    </row>
    <row r="549" spans="2:54" x14ac:dyDescent="0.25">
      <c r="B549" s="5">
        <v>5</v>
      </c>
      <c r="C549" s="5">
        <v>85</v>
      </c>
      <c r="D549" s="5">
        <v>2.7</v>
      </c>
      <c r="E549" s="5">
        <v>2.5</v>
      </c>
      <c r="F549" s="5">
        <v>10.4</v>
      </c>
      <c r="G549" s="5">
        <v>14.8</v>
      </c>
      <c r="H549" s="5">
        <v>1033.5999999999999</v>
      </c>
      <c r="I549" s="5">
        <v>3735</v>
      </c>
      <c r="J549" s="5">
        <v>0</v>
      </c>
      <c r="K549" s="5">
        <v>0</v>
      </c>
      <c r="L549" s="5">
        <v>0</v>
      </c>
      <c r="M549" s="5">
        <v>0</v>
      </c>
      <c r="N549">
        <v>19.2</v>
      </c>
      <c r="O549">
        <v>1047.5</v>
      </c>
      <c r="P549" t="s">
        <v>252</v>
      </c>
      <c r="Q549"/>
      <c r="R549" s="54">
        <v>0.375</v>
      </c>
      <c r="T549" s="93">
        <f t="shared" si="17"/>
        <v>0</v>
      </c>
      <c r="U549" s="96">
        <f t="shared" si="20"/>
        <v>-9</v>
      </c>
      <c r="V549" s="92" t="str">
        <f t="shared" si="19"/>
        <v/>
      </c>
      <c r="W549" s="96" t="str">
        <f t="shared" si="18"/>
        <v/>
      </c>
      <c r="X549" s="93"/>
      <c r="Z549" s="5"/>
      <c r="AA549"/>
      <c r="AC549" s="375"/>
      <c r="AD549" s="54">
        <v>0.375000000000002</v>
      </c>
      <c r="AL549" s="364">
        <v>-1.9</v>
      </c>
      <c r="AM549" s="5">
        <v>93</v>
      </c>
      <c r="AN549" s="5">
        <v>-2.9</v>
      </c>
      <c r="AO549" s="363">
        <v>-1.9</v>
      </c>
      <c r="AP549" s="5">
        <v>0</v>
      </c>
      <c r="AQ549" s="5">
        <v>1.8</v>
      </c>
      <c r="AR549" s="5">
        <v>1025.8</v>
      </c>
      <c r="AS549" s="5">
        <v>3130</v>
      </c>
      <c r="AT549" s="5">
        <v>0</v>
      </c>
      <c r="AU549" s="5">
        <v>0</v>
      </c>
      <c r="AV549" s="5">
        <v>0</v>
      </c>
      <c r="AW549" s="5">
        <v>0</v>
      </c>
      <c r="AX549">
        <v>0.1</v>
      </c>
      <c r="AY549">
        <v>162.69999999999999</v>
      </c>
      <c r="AZ549">
        <v>-2.5</v>
      </c>
      <c r="BA549">
        <v>0.6</v>
      </c>
      <c r="BB549" s="55">
        <v>0.375</v>
      </c>
    </row>
    <row r="550" spans="2:54" x14ac:dyDescent="0.25">
      <c r="B550" s="5">
        <v>5</v>
      </c>
      <c r="C550" s="5">
        <v>85</v>
      </c>
      <c r="D550" s="5">
        <v>2.7</v>
      </c>
      <c r="E550" s="5">
        <v>2.1</v>
      </c>
      <c r="F550" s="5">
        <v>13.3</v>
      </c>
      <c r="G550" s="5">
        <v>18.399999999999999</v>
      </c>
      <c r="H550" s="5">
        <v>1033.4000000000001</v>
      </c>
      <c r="I550" s="5">
        <v>3999</v>
      </c>
      <c r="J550" s="5">
        <v>0</v>
      </c>
      <c r="K550" s="5">
        <v>0</v>
      </c>
      <c r="L550" s="5">
        <v>0</v>
      </c>
      <c r="M550" s="5">
        <v>0</v>
      </c>
      <c r="N550">
        <v>19.2</v>
      </c>
      <c r="O550">
        <v>1047.5</v>
      </c>
      <c r="P550" t="s">
        <v>252</v>
      </c>
      <c r="Q550"/>
      <c r="R550" s="54">
        <v>0.375694444444444</v>
      </c>
      <c r="T550" s="93">
        <f t="shared" si="17"/>
        <v>0</v>
      </c>
      <c r="U550" s="96">
        <f t="shared" si="20"/>
        <v>-9</v>
      </c>
      <c r="V550" s="92" t="str">
        <f t="shared" si="19"/>
        <v/>
      </c>
      <c r="W550" s="96" t="str">
        <f t="shared" si="18"/>
        <v/>
      </c>
      <c r="X550" s="93"/>
      <c r="Z550" s="5"/>
      <c r="AA550"/>
      <c r="AC550" s="375"/>
      <c r="AD550" s="54">
        <v>0.375694444444447</v>
      </c>
      <c r="AL550" s="364">
        <v>-1.9</v>
      </c>
      <c r="AM550" s="5">
        <v>93</v>
      </c>
      <c r="AN550" s="5">
        <v>-2.9</v>
      </c>
      <c r="AO550" s="363">
        <v>-1.9</v>
      </c>
      <c r="AP550" s="5">
        <v>0</v>
      </c>
      <c r="AQ550" s="5">
        <v>0</v>
      </c>
      <c r="AR550" s="5">
        <v>1025.8</v>
      </c>
      <c r="AS550" s="5">
        <v>3700</v>
      </c>
      <c r="AT550" s="5">
        <v>0</v>
      </c>
      <c r="AU550" s="5">
        <v>0</v>
      </c>
      <c r="AV550" s="5">
        <v>0</v>
      </c>
      <c r="AW550" s="5">
        <v>0</v>
      </c>
      <c r="AX550">
        <v>0.1</v>
      </c>
      <c r="AY550">
        <v>162.69999999999999</v>
      </c>
      <c r="AZ550">
        <v>-2.4</v>
      </c>
      <c r="BA550">
        <v>0.6</v>
      </c>
      <c r="BB550" s="55">
        <v>0.375694444444444</v>
      </c>
    </row>
    <row r="551" spans="2:54" x14ac:dyDescent="0.25">
      <c r="B551" s="5">
        <v>5</v>
      </c>
      <c r="C551" s="5">
        <v>85</v>
      </c>
      <c r="D551" s="5">
        <v>2.7</v>
      </c>
      <c r="E551" s="5">
        <v>3.1</v>
      </c>
      <c r="F551" s="5">
        <v>8.3000000000000007</v>
      </c>
      <c r="G551" s="5">
        <v>14.8</v>
      </c>
      <c r="H551" s="5">
        <v>1033.5999999999999</v>
      </c>
      <c r="I551" s="5">
        <v>4107</v>
      </c>
      <c r="J551" s="5">
        <v>0</v>
      </c>
      <c r="K551" s="5">
        <v>0</v>
      </c>
      <c r="L551" s="5">
        <v>0</v>
      </c>
      <c r="M551" s="5">
        <v>0</v>
      </c>
      <c r="N551">
        <v>19.2</v>
      </c>
      <c r="O551">
        <v>1047.5</v>
      </c>
      <c r="P551" t="s">
        <v>252</v>
      </c>
      <c r="Q551"/>
      <c r="R551" s="54">
        <v>0.37638888888888899</v>
      </c>
      <c r="T551" s="93">
        <f t="shared" si="17"/>
        <v>0</v>
      </c>
      <c r="U551" s="96">
        <f t="shared" si="20"/>
        <v>-9</v>
      </c>
      <c r="V551" s="92" t="str">
        <f t="shared" si="19"/>
        <v/>
      </c>
      <c r="W551" s="96" t="str">
        <f t="shared" si="18"/>
        <v/>
      </c>
      <c r="X551" s="93"/>
      <c r="Z551" s="5"/>
      <c r="AA551"/>
      <c r="AC551" s="375"/>
      <c r="AD551" s="54">
        <v>0.37638888888889199</v>
      </c>
      <c r="AL551" s="364">
        <v>-1.8</v>
      </c>
      <c r="AM551" s="5">
        <v>93</v>
      </c>
      <c r="AN551" s="5">
        <v>-2.8</v>
      </c>
      <c r="AO551" s="363">
        <v>-1.8</v>
      </c>
      <c r="AP551" s="5">
        <v>0</v>
      </c>
      <c r="AQ551" s="5">
        <v>0</v>
      </c>
      <c r="AR551" s="5">
        <v>1026</v>
      </c>
      <c r="AS551" s="5">
        <v>3850</v>
      </c>
      <c r="AT551" s="5">
        <v>0</v>
      </c>
      <c r="AU551" s="5">
        <v>0</v>
      </c>
      <c r="AV551" s="5">
        <v>0</v>
      </c>
      <c r="AW551" s="5">
        <v>0</v>
      </c>
      <c r="AX551">
        <v>0.1</v>
      </c>
      <c r="AY551">
        <v>162.69999999999999</v>
      </c>
      <c r="AZ551">
        <v>-2.2000000000000002</v>
      </c>
      <c r="BA551">
        <v>1</v>
      </c>
      <c r="BB551" s="55">
        <v>0.37638888888888899</v>
      </c>
    </row>
    <row r="552" spans="2:54" x14ac:dyDescent="0.25">
      <c r="B552" s="5">
        <v>5</v>
      </c>
      <c r="C552" s="5">
        <v>85</v>
      </c>
      <c r="D552" s="5">
        <v>2.7</v>
      </c>
      <c r="E552" s="5">
        <v>2.5</v>
      </c>
      <c r="F552" s="5">
        <v>10.8</v>
      </c>
      <c r="G552" s="5">
        <v>13</v>
      </c>
      <c r="H552" s="5">
        <v>1033.7</v>
      </c>
      <c r="I552" s="5">
        <v>4278</v>
      </c>
      <c r="J552" s="5">
        <v>0</v>
      </c>
      <c r="K552" s="5">
        <v>0</v>
      </c>
      <c r="L552" s="5">
        <v>0</v>
      </c>
      <c r="M552" s="5">
        <v>0</v>
      </c>
      <c r="N552">
        <v>19.2</v>
      </c>
      <c r="O552">
        <v>1047.5</v>
      </c>
      <c r="P552" t="s">
        <v>252</v>
      </c>
      <c r="Q552"/>
      <c r="R552" s="54">
        <v>0.37708333333333299</v>
      </c>
      <c r="T552" s="93">
        <f t="shared" si="17"/>
        <v>0</v>
      </c>
      <c r="U552" s="96">
        <f t="shared" si="20"/>
        <v>-9</v>
      </c>
      <c r="V552" s="92" t="str">
        <f t="shared" si="19"/>
        <v/>
      </c>
      <c r="W552" s="96" t="str">
        <f t="shared" si="18"/>
        <v/>
      </c>
      <c r="X552" s="93"/>
      <c r="Z552" s="5"/>
      <c r="AA552"/>
      <c r="AC552" s="375"/>
      <c r="AD552" s="54">
        <v>0.37708333333333699</v>
      </c>
      <c r="AL552" s="364">
        <v>-1.7</v>
      </c>
      <c r="AM552" s="5">
        <v>93</v>
      </c>
      <c r="AN552" s="5">
        <v>-2.7</v>
      </c>
      <c r="AO552" s="363">
        <v>-1.7</v>
      </c>
      <c r="AP552" s="5">
        <v>0</v>
      </c>
      <c r="AQ552" s="5">
        <v>0</v>
      </c>
      <c r="AR552" s="5">
        <v>1025.9000000000001</v>
      </c>
      <c r="AS552" s="5">
        <v>4020</v>
      </c>
      <c r="AT552" s="5">
        <v>0</v>
      </c>
      <c r="AU552" s="5">
        <v>0</v>
      </c>
      <c r="AV552" s="5">
        <v>0</v>
      </c>
      <c r="AW552" s="5">
        <v>0</v>
      </c>
      <c r="AX552">
        <v>0.1</v>
      </c>
      <c r="AY552">
        <v>162.69999999999999</v>
      </c>
      <c r="AZ552">
        <v>-2</v>
      </c>
      <c r="BA552">
        <v>1.2</v>
      </c>
      <c r="BB552" s="55">
        <v>0.37708333333333299</v>
      </c>
    </row>
    <row r="553" spans="2:54" x14ac:dyDescent="0.25">
      <c r="B553" s="5">
        <v>5</v>
      </c>
      <c r="C553" s="5">
        <v>85</v>
      </c>
      <c r="D553" s="5">
        <v>2.7</v>
      </c>
      <c r="E553" s="5">
        <v>3</v>
      </c>
      <c r="F553" s="5">
        <v>8.6</v>
      </c>
      <c r="G553" s="5">
        <v>13</v>
      </c>
      <c r="H553" s="5">
        <v>1033.5999999999999</v>
      </c>
      <c r="I553" s="5">
        <v>4448</v>
      </c>
      <c r="J553" s="5">
        <v>0</v>
      </c>
      <c r="K553" s="5">
        <v>0</v>
      </c>
      <c r="L553" s="5">
        <v>0</v>
      </c>
      <c r="M553" s="5">
        <v>0</v>
      </c>
      <c r="N553">
        <v>19.2</v>
      </c>
      <c r="O553">
        <v>1047.5</v>
      </c>
      <c r="P553" t="s">
        <v>252</v>
      </c>
      <c r="Q553"/>
      <c r="R553" s="54">
        <v>0.37777777777777799</v>
      </c>
      <c r="T553" s="93">
        <f t="shared" si="17"/>
        <v>0</v>
      </c>
      <c r="U553" s="96">
        <f t="shared" si="20"/>
        <v>-9</v>
      </c>
      <c r="V553" s="92" t="str">
        <f t="shared" si="19"/>
        <v/>
      </c>
      <c r="W553" s="96" t="str">
        <f t="shared" si="18"/>
        <v/>
      </c>
      <c r="X553" s="93"/>
      <c r="Z553" s="5"/>
      <c r="AA553"/>
      <c r="AC553" s="375"/>
      <c r="AD553" s="54">
        <v>0.37777777777778199</v>
      </c>
      <c r="AL553" s="364">
        <v>-1.4</v>
      </c>
      <c r="AM553" s="5">
        <v>93</v>
      </c>
      <c r="AN553" s="5">
        <v>-2.4</v>
      </c>
      <c r="AO553" s="363">
        <v>-1.4</v>
      </c>
      <c r="AP553" s="5">
        <v>0</v>
      </c>
      <c r="AQ553" s="5">
        <v>0</v>
      </c>
      <c r="AR553" s="5">
        <v>1026</v>
      </c>
      <c r="AS553" s="5">
        <v>4180</v>
      </c>
      <c r="AT553" s="5">
        <v>0</v>
      </c>
      <c r="AU553" s="5">
        <v>0</v>
      </c>
      <c r="AV553" s="5">
        <v>0</v>
      </c>
      <c r="AW553" s="5">
        <v>0</v>
      </c>
      <c r="AX553">
        <v>0.1</v>
      </c>
      <c r="AY553">
        <v>162.69999999999999</v>
      </c>
      <c r="AZ553">
        <v>-1.8</v>
      </c>
      <c r="BA553">
        <v>1.5</v>
      </c>
      <c r="BB553" s="55">
        <v>0.37777777777777799</v>
      </c>
    </row>
    <row r="554" spans="2:54" x14ac:dyDescent="0.25">
      <c r="B554" s="5">
        <v>5.0999999999999996</v>
      </c>
      <c r="C554" s="5">
        <v>85</v>
      </c>
      <c r="D554" s="5">
        <v>2.8</v>
      </c>
      <c r="E554" s="5">
        <v>4.0999999999999996</v>
      </c>
      <c r="F554" s="5">
        <v>5.4</v>
      </c>
      <c r="G554" s="5">
        <v>7.2</v>
      </c>
      <c r="H554" s="5">
        <v>1033.5999999999999</v>
      </c>
      <c r="I554" s="5">
        <v>4774</v>
      </c>
      <c r="J554" s="5">
        <v>0</v>
      </c>
      <c r="K554" s="5">
        <v>0</v>
      </c>
      <c r="L554" s="5">
        <v>0</v>
      </c>
      <c r="M554" s="5">
        <v>0</v>
      </c>
      <c r="N554">
        <v>19.2</v>
      </c>
      <c r="O554">
        <v>1047.5</v>
      </c>
      <c r="P554" t="s">
        <v>252</v>
      </c>
      <c r="Q554"/>
      <c r="R554" s="54">
        <v>0.37847222222222199</v>
      </c>
      <c r="T554" s="93">
        <f t="shared" si="17"/>
        <v>0</v>
      </c>
      <c r="U554" s="96">
        <f t="shared" si="20"/>
        <v>-9.1</v>
      </c>
      <c r="V554" s="92" t="str">
        <f t="shared" si="19"/>
        <v/>
      </c>
      <c r="W554" s="96" t="str">
        <f t="shared" si="18"/>
        <v/>
      </c>
      <c r="X554" s="93"/>
      <c r="Z554" s="5"/>
      <c r="AA554"/>
      <c r="AC554" s="375"/>
      <c r="AD554" s="54">
        <v>0.37847222222222698</v>
      </c>
      <c r="AL554" s="364">
        <v>-1.1000000000000001</v>
      </c>
      <c r="AM554" s="5">
        <v>93</v>
      </c>
      <c r="AN554" s="5">
        <v>-2.1</v>
      </c>
      <c r="AO554" s="363">
        <v>-1.1000000000000001</v>
      </c>
      <c r="AP554" s="5">
        <v>0</v>
      </c>
      <c r="AQ554" s="5">
        <v>0</v>
      </c>
      <c r="AR554" s="5">
        <v>1026</v>
      </c>
      <c r="AS554" s="5">
        <v>4350</v>
      </c>
      <c r="AT554" s="5">
        <v>0</v>
      </c>
      <c r="AU554" s="5">
        <v>0</v>
      </c>
      <c r="AV554" s="5">
        <v>0</v>
      </c>
      <c r="AW554" s="5">
        <v>0</v>
      </c>
      <c r="AX554">
        <v>0.1</v>
      </c>
      <c r="AY554">
        <v>162.69999999999999</v>
      </c>
      <c r="AZ554">
        <v>-1.5</v>
      </c>
      <c r="BA554">
        <v>1.8</v>
      </c>
      <c r="BB554" s="55">
        <v>0.37847222222222199</v>
      </c>
    </row>
    <row r="555" spans="2:54" x14ac:dyDescent="0.25">
      <c r="B555" s="5">
        <v>5.0999999999999996</v>
      </c>
      <c r="C555" s="5">
        <v>85</v>
      </c>
      <c r="D555" s="5">
        <v>2.8</v>
      </c>
      <c r="E555" s="5">
        <v>3.6</v>
      </c>
      <c r="F555" s="5">
        <v>6.5</v>
      </c>
      <c r="G555" s="5">
        <v>9.4</v>
      </c>
      <c r="H555" s="5">
        <v>1033.8</v>
      </c>
      <c r="I555" s="5">
        <v>5053</v>
      </c>
      <c r="J555" s="5">
        <v>0</v>
      </c>
      <c r="K555" s="5">
        <v>0</v>
      </c>
      <c r="L555" s="5">
        <v>0</v>
      </c>
      <c r="M555" s="5">
        <v>0</v>
      </c>
      <c r="N555">
        <v>19.2</v>
      </c>
      <c r="O555">
        <v>1047.5</v>
      </c>
      <c r="P555" t="s">
        <v>252</v>
      </c>
      <c r="Q555"/>
      <c r="R555" s="54">
        <v>0.37916666666666698</v>
      </c>
      <c r="T555" s="93">
        <f t="shared" si="17"/>
        <v>0</v>
      </c>
      <c r="U555" s="96">
        <f t="shared" si="20"/>
        <v>-9.1</v>
      </c>
      <c r="V555" s="92"/>
      <c r="W555" s="96" t="str">
        <f t="shared" si="18"/>
        <v/>
      </c>
      <c r="X555" s="93"/>
      <c r="Z555" s="5"/>
      <c r="AA555"/>
      <c r="AC555" s="375"/>
      <c r="AD555" s="54">
        <v>0.37916666666667198</v>
      </c>
      <c r="AL555" s="364">
        <v>-1</v>
      </c>
      <c r="AM555" s="5">
        <v>93</v>
      </c>
      <c r="AN555" s="5">
        <v>-2</v>
      </c>
      <c r="AO555" s="363">
        <v>-1</v>
      </c>
      <c r="AP555" s="5">
        <v>0</v>
      </c>
      <c r="AQ555" s="5">
        <v>1.8</v>
      </c>
      <c r="AR555" s="5">
        <v>1025.7</v>
      </c>
      <c r="AS555" s="5">
        <v>4500</v>
      </c>
      <c r="AT555" s="5">
        <v>0</v>
      </c>
      <c r="AU555" s="5">
        <v>0</v>
      </c>
      <c r="AV555" s="5">
        <v>0</v>
      </c>
      <c r="AW555" s="5">
        <v>0</v>
      </c>
      <c r="AX555">
        <v>0.1</v>
      </c>
      <c r="AY555">
        <v>162.69999999999999</v>
      </c>
      <c r="AZ555">
        <v>-1.3</v>
      </c>
      <c r="BA555">
        <v>2</v>
      </c>
      <c r="BB555" s="55">
        <v>0.37916666666666698</v>
      </c>
    </row>
    <row r="556" spans="2:54" x14ac:dyDescent="0.25">
      <c r="B556" s="5">
        <v>5.0999999999999996</v>
      </c>
      <c r="C556" s="5">
        <v>85</v>
      </c>
      <c r="D556" s="5">
        <v>2.8</v>
      </c>
      <c r="E556" s="5">
        <v>4.2</v>
      </c>
      <c r="F556" s="5">
        <v>5</v>
      </c>
      <c r="G556" s="5">
        <v>7.2</v>
      </c>
      <c r="H556" s="5">
        <v>1033.5</v>
      </c>
      <c r="I556" s="5">
        <v>5440</v>
      </c>
      <c r="J556" s="5">
        <v>0</v>
      </c>
      <c r="K556" s="5">
        <v>0</v>
      </c>
      <c r="L556" s="5">
        <v>0</v>
      </c>
      <c r="M556" s="5">
        <v>0</v>
      </c>
      <c r="N556">
        <v>19.2</v>
      </c>
      <c r="O556">
        <v>1047.5</v>
      </c>
      <c r="P556" t="s">
        <v>252</v>
      </c>
      <c r="Q556"/>
      <c r="R556" s="54">
        <v>0.37986111111111098</v>
      </c>
      <c r="T556" s="93">
        <f t="shared" si="17"/>
        <v>0</v>
      </c>
      <c r="U556" s="96">
        <f t="shared" si="20"/>
        <v>-9.1</v>
      </c>
      <c r="V556" s="92" t="str">
        <f t="shared" si="19"/>
        <v/>
      </c>
      <c r="W556" s="96" t="str">
        <f t="shared" si="18"/>
        <v/>
      </c>
      <c r="X556" s="93"/>
      <c r="Z556" s="5"/>
      <c r="AA556"/>
      <c r="AC556" s="375"/>
      <c r="AD556" s="54">
        <v>0.37986111111111698</v>
      </c>
      <c r="AL556" s="364">
        <v>-1</v>
      </c>
      <c r="AM556" s="5">
        <v>93</v>
      </c>
      <c r="AN556" s="5">
        <v>-2</v>
      </c>
      <c r="AO556" s="363">
        <v>-1</v>
      </c>
      <c r="AP556" s="5">
        <v>0</v>
      </c>
      <c r="AQ556" s="5">
        <v>2.2000000000000002</v>
      </c>
      <c r="AR556" s="5">
        <v>1026</v>
      </c>
      <c r="AS556" s="5">
        <v>4670</v>
      </c>
      <c r="AT556" s="5">
        <v>0</v>
      </c>
      <c r="AU556" s="5">
        <v>0</v>
      </c>
      <c r="AV556" s="5">
        <v>0</v>
      </c>
      <c r="AW556" s="5">
        <v>0</v>
      </c>
      <c r="AX556">
        <v>0.1</v>
      </c>
      <c r="AY556">
        <v>162.69999999999999</v>
      </c>
      <c r="AZ556">
        <v>-1</v>
      </c>
      <c r="BA556">
        <v>2.4</v>
      </c>
      <c r="BB556" s="55">
        <v>0.37986111111111098</v>
      </c>
    </row>
    <row r="557" spans="2:54" x14ac:dyDescent="0.25">
      <c r="B557" s="5">
        <v>5.0999999999999996</v>
      </c>
      <c r="C557" s="5">
        <v>85</v>
      </c>
      <c r="D557" s="5">
        <v>2.8</v>
      </c>
      <c r="E557" s="5">
        <v>2.5</v>
      </c>
      <c r="F557" s="5">
        <v>11.2</v>
      </c>
      <c r="G557" s="5">
        <v>14.8</v>
      </c>
      <c r="H557" s="5">
        <v>1033.5999999999999</v>
      </c>
      <c r="I557" s="5">
        <v>5704</v>
      </c>
      <c r="J557" s="5">
        <v>0</v>
      </c>
      <c r="K557" s="5">
        <v>0</v>
      </c>
      <c r="L557" s="5">
        <v>0</v>
      </c>
      <c r="M557" s="5">
        <v>0</v>
      </c>
      <c r="N557">
        <v>19.2</v>
      </c>
      <c r="O557">
        <v>1047.5</v>
      </c>
      <c r="P557" t="s">
        <v>252</v>
      </c>
      <c r="Q557"/>
      <c r="R557" s="54">
        <v>0.38055555555555598</v>
      </c>
      <c r="T557" s="93">
        <f t="shared" si="17"/>
        <v>0</v>
      </c>
      <c r="U557" s="96">
        <f t="shared" si="20"/>
        <v>-9.1</v>
      </c>
      <c r="V557" s="92" t="str">
        <f t="shared" si="19"/>
        <v/>
      </c>
      <c r="W557" s="96" t="str">
        <f t="shared" si="18"/>
        <v/>
      </c>
      <c r="X557" s="93"/>
      <c r="Z557" s="5"/>
      <c r="AA557"/>
      <c r="AC557" s="375"/>
      <c r="AD557" s="54">
        <v>0.38055555555556198</v>
      </c>
      <c r="AL557" s="365">
        <v>-1.2</v>
      </c>
      <c r="AM557" s="699">
        <v>93</v>
      </c>
      <c r="AN557" s="699">
        <v>-2.2000000000000002</v>
      </c>
      <c r="AO557" s="366">
        <v>-1.2</v>
      </c>
      <c r="AP557" s="5">
        <v>0</v>
      </c>
      <c r="AQ557" s="5">
        <v>0</v>
      </c>
      <c r="AR557" s="5">
        <v>1026</v>
      </c>
      <c r="AS557" s="5">
        <v>4860</v>
      </c>
      <c r="AT557" s="5">
        <v>0</v>
      </c>
      <c r="AU557" s="5">
        <v>0</v>
      </c>
      <c r="AV557" s="5">
        <v>0</v>
      </c>
      <c r="AW557" s="5">
        <v>0</v>
      </c>
      <c r="AX557">
        <v>0.1</v>
      </c>
      <c r="AY557">
        <v>162.69999999999999</v>
      </c>
      <c r="AZ557">
        <v>-0.6</v>
      </c>
      <c r="BA557">
        <v>2.4</v>
      </c>
      <c r="BB557" s="55">
        <v>0.38055555555555598</v>
      </c>
    </row>
    <row r="558" spans="2:54" x14ac:dyDescent="0.25">
      <c r="B558" s="5">
        <v>5.0999999999999996</v>
      </c>
      <c r="C558" s="5">
        <v>85</v>
      </c>
      <c r="D558" s="5">
        <v>2.8</v>
      </c>
      <c r="E558" s="5">
        <v>3.5</v>
      </c>
      <c r="F558" s="5">
        <v>7.2</v>
      </c>
      <c r="G558" s="5">
        <v>11.2</v>
      </c>
      <c r="H558" s="5">
        <v>1033.7</v>
      </c>
      <c r="I558" s="5">
        <v>5657</v>
      </c>
      <c r="J558" s="5">
        <v>0</v>
      </c>
      <c r="K558" s="5">
        <v>0</v>
      </c>
      <c r="L558" s="5">
        <v>0</v>
      </c>
      <c r="M558" s="5">
        <v>0</v>
      </c>
      <c r="N558">
        <v>19.2</v>
      </c>
      <c r="O558">
        <v>1047.5</v>
      </c>
      <c r="P558" t="s">
        <v>252</v>
      </c>
      <c r="Q558"/>
      <c r="R558" s="54">
        <v>0.38124999999999998</v>
      </c>
      <c r="T558" s="93">
        <f t="shared" si="17"/>
        <v>0</v>
      </c>
      <c r="U558" s="96">
        <f t="shared" si="20"/>
        <v>-9.1</v>
      </c>
      <c r="V558" s="92" t="str">
        <f t="shared" si="19"/>
        <v/>
      </c>
      <c r="W558" s="96" t="str">
        <f t="shared" si="18"/>
        <v/>
      </c>
      <c r="X558" s="93"/>
      <c r="Z558" s="5"/>
      <c r="AA558"/>
      <c r="AC558" s="375"/>
      <c r="AD558" s="54">
        <v>0.38125000000000703</v>
      </c>
      <c r="AL558" s="5">
        <v>-1.3</v>
      </c>
      <c r="AM558" s="5">
        <v>93</v>
      </c>
      <c r="AN558" s="5">
        <v>-2.2999999999999998</v>
      </c>
      <c r="AO558" s="5">
        <v>-1.3</v>
      </c>
      <c r="AP558" s="5">
        <v>2.9</v>
      </c>
      <c r="AQ558" s="5">
        <v>4</v>
      </c>
      <c r="AR558" s="5">
        <v>1026.0999999999999</v>
      </c>
      <c r="AS558" s="5">
        <v>5050</v>
      </c>
      <c r="AT558" s="5">
        <v>0</v>
      </c>
      <c r="AU558" s="5">
        <v>0</v>
      </c>
      <c r="AV558" s="5">
        <v>0</v>
      </c>
      <c r="AW558" s="5">
        <v>0</v>
      </c>
      <c r="AX558">
        <v>0.1</v>
      </c>
      <c r="AY558">
        <v>162.69999999999999</v>
      </c>
      <c r="AZ558">
        <v>-0.3</v>
      </c>
      <c r="BA558">
        <v>3</v>
      </c>
      <c r="BB558" s="55">
        <v>0.38124999999999998</v>
      </c>
    </row>
    <row r="559" spans="2:54" x14ac:dyDescent="0.25">
      <c r="B559" s="5">
        <v>5.0999999999999996</v>
      </c>
      <c r="C559" s="5">
        <v>85</v>
      </c>
      <c r="D559" s="5">
        <v>2.8</v>
      </c>
      <c r="E559" s="5">
        <v>3.2</v>
      </c>
      <c r="F559" s="5">
        <v>7.9</v>
      </c>
      <c r="G559" s="5">
        <v>13</v>
      </c>
      <c r="H559" s="5">
        <v>1033.7</v>
      </c>
      <c r="I559" s="5">
        <v>5595</v>
      </c>
      <c r="J559" s="5">
        <v>0</v>
      </c>
      <c r="K559" s="5">
        <v>0</v>
      </c>
      <c r="L559" s="5">
        <v>0</v>
      </c>
      <c r="M559" s="5">
        <v>0</v>
      </c>
      <c r="N559">
        <v>19.2</v>
      </c>
      <c r="O559">
        <v>1047.5</v>
      </c>
      <c r="P559" t="s">
        <v>252</v>
      </c>
      <c r="Q559"/>
      <c r="R559" s="54">
        <v>0.38194444444444398</v>
      </c>
      <c r="T559" s="93">
        <f t="shared" si="17"/>
        <v>0</v>
      </c>
      <c r="U559" s="96">
        <f t="shared" si="20"/>
        <v>-9.1</v>
      </c>
      <c r="V559" s="92" t="str">
        <f t="shared" si="19"/>
        <v/>
      </c>
      <c r="W559" s="96" t="str">
        <f t="shared" si="18"/>
        <v/>
      </c>
      <c r="X559" s="93"/>
      <c r="Y559" s="6"/>
      <c r="Z559" s="36"/>
      <c r="AA559" s="6"/>
      <c r="AC559" s="375"/>
      <c r="AD559" s="54">
        <v>0.38194444444445202</v>
      </c>
      <c r="AL559" s="5">
        <v>-1.5</v>
      </c>
      <c r="AM559" s="5">
        <v>93</v>
      </c>
      <c r="AN559" s="5">
        <v>-2.5</v>
      </c>
      <c r="AO559" s="5">
        <v>-1.5</v>
      </c>
      <c r="AP559" s="5">
        <v>0</v>
      </c>
      <c r="AQ559" s="5">
        <v>1.8</v>
      </c>
      <c r="AR559" s="5">
        <v>1026</v>
      </c>
      <c r="AS559" s="5">
        <v>5190</v>
      </c>
      <c r="AT559" s="5">
        <v>0</v>
      </c>
      <c r="AU559" s="5">
        <v>0</v>
      </c>
      <c r="AV559" s="5">
        <v>0</v>
      </c>
      <c r="AW559" s="5">
        <v>0</v>
      </c>
      <c r="AX559">
        <v>0.1</v>
      </c>
      <c r="AY559">
        <v>162.69999999999999</v>
      </c>
      <c r="AZ559">
        <v>0</v>
      </c>
      <c r="BA559">
        <v>3.4</v>
      </c>
      <c r="BB559" s="55">
        <v>0.38194444444444398</v>
      </c>
    </row>
    <row r="560" spans="2:54" x14ac:dyDescent="0.25">
      <c r="B560" s="5">
        <v>5.0999999999999996</v>
      </c>
      <c r="C560" s="5">
        <v>85</v>
      </c>
      <c r="D560" s="5">
        <v>2.8</v>
      </c>
      <c r="E560" s="5">
        <v>2.1</v>
      </c>
      <c r="F560" s="5">
        <v>13.7</v>
      </c>
      <c r="G560" s="5">
        <v>20.2</v>
      </c>
      <c r="H560" s="5">
        <v>1033.5999999999999</v>
      </c>
      <c r="I560" s="5">
        <v>5595</v>
      </c>
      <c r="J560" s="5">
        <v>0</v>
      </c>
      <c r="K560" s="5">
        <v>0</v>
      </c>
      <c r="L560" s="5">
        <v>0</v>
      </c>
      <c r="M560" s="5">
        <v>0</v>
      </c>
      <c r="N560">
        <v>19.2</v>
      </c>
      <c r="O560">
        <v>1047.5</v>
      </c>
      <c r="P560" t="s">
        <v>252</v>
      </c>
      <c r="Q560"/>
      <c r="R560" s="54">
        <v>0.38263888888888897</v>
      </c>
      <c r="T560" s="93">
        <f t="shared" si="17"/>
        <v>0</v>
      </c>
      <c r="U560" s="96">
        <f t="shared" si="20"/>
        <v>-9.1</v>
      </c>
      <c r="V560" s="92" t="str">
        <f t="shared" si="19"/>
        <v/>
      </c>
      <c r="W560" s="96" t="str">
        <f t="shared" si="18"/>
        <v/>
      </c>
      <c r="X560" s="93"/>
      <c r="Y560" s="6"/>
      <c r="Z560" s="36"/>
      <c r="AA560" s="6"/>
      <c r="AC560" s="375"/>
      <c r="AD560" s="54">
        <v>0.38263888888889702</v>
      </c>
      <c r="AL560" s="5">
        <v>-1.4</v>
      </c>
      <c r="AM560" s="5">
        <v>93</v>
      </c>
      <c r="AN560" s="5">
        <v>-2.4</v>
      </c>
      <c r="AO560" s="5">
        <v>-1.4</v>
      </c>
      <c r="AP560" s="5">
        <v>0</v>
      </c>
      <c r="AQ560" s="5">
        <v>0</v>
      </c>
      <c r="AR560" s="5">
        <v>1026.2</v>
      </c>
      <c r="AS560" s="5">
        <v>5330</v>
      </c>
      <c r="AT560" s="5">
        <v>0</v>
      </c>
      <c r="AU560" s="5">
        <v>0</v>
      </c>
      <c r="AV560" s="5">
        <v>0</v>
      </c>
      <c r="AW560" s="5">
        <v>0</v>
      </c>
      <c r="AX560">
        <v>0.1</v>
      </c>
      <c r="AY560">
        <v>162.69999999999999</v>
      </c>
      <c r="AZ560">
        <v>0.3</v>
      </c>
      <c r="BA560">
        <v>3.7</v>
      </c>
      <c r="BB560" s="55">
        <v>0.38263888888888897</v>
      </c>
    </row>
    <row r="561" spans="2:54" x14ac:dyDescent="0.25">
      <c r="B561" s="5">
        <v>5.0999999999999996</v>
      </c>
      <c r="C561" s="5">
        <v>85</v>
      </c>
      <c r="D561" s="5">
        <v>2.8</v>
      </c>
      <c r="E561" s="5">
        <v>2.9</v>
      </c>
      <c r="F561" s="5">
        <v>9.4</v>
      </c>
      <c r="G561" s="5">
        <v>14.8</v>
      </c>
      <c r="H561" s="5">
        <v>1033.8</v>
      </c>
      <c r="I561" s="5">
        <v>5812</v>
      </c>
      <c r="J561" s="5">
        <v>0</v>
      </c>
      <c r="K561" s="5">
        <v>0</v>
      </c>
      <c r="L561" s="5">
        <v>0</v>
      </c>
      <c r="M561" s="5">
        <v>0</v>
      </c>
      <c r="N561">
        <v>19.2</v>
      </c>
      <c r="O561">
        <v>1047.5</v>
      </c>
      <c r="P561" t="s">
        <v>252</v>
      </c>
      <c r="Q561"/>
      <c r="R561" s="54">
        <v>0.38333333333333303</v>
      </c>
      <c r="T561" s="93">
        <f t="shared" si="17"/>
        <v>0</v>
      </c>
      <c r="U561" s="96">
        <f t="shared" ref="U561:U574" si="21">(T561-B561)-2</f>
        <v>-7.1</v>
      </c>
      <c r="V561" s="92" t="str">
        <f t="shared" si="19"/>
        <v/>
      </c>
      <c r="W561" s="96" t="str">
        <f t="shared" si="18"/>
        <v/>
      </c>
      <c r="X561" s="93"/>
      <c r="Y561" s="6"/>
      <c r="Z561" s="36"/>
      <c r="AA561" s="6"/>
      <c r="AC561" s="375"/>
      <c r="AD561" s="54">
        <v>0.38333333333334202</v>
      </c>
      <c r="AL561" s="5">
        <v>-1.4</v>
      </c>
      <c r="AM561" s="5">
        <v>93</v>
      </c>
      <c r="AN561" s="5">
        <v>-2.4</v>
      </c>
      <c r="AO561" s="5">
        <v>-1.4</v>
      </c>
      <c r="AP561" s="5">
        <v>1.8</v>
      </c>
      <c r="AQ561" s="5">
        <v>2.2000000000000002</v>
      </c>
      <c r="AR561" s="5">
        <v>1026</v>
      </c>
      <c r="AS561" s="5">
        <v>5490</v>
      </c>
      <c r="AT561" s="5">
        <v>0</v>
      </c>
      <c r="AU561" s="5">
        <v>0</v>
      </c>
      <c r="AV561" s="5">
        <v>0</v>
      </c>
      <c r="AW561" s="5">
        <v>0</v>
      </c>
      <c r="AX561">
        <v>0.1</v>
      </c>
      <c r="AY561">
        <v>162.69999999999999</v>
      </c>
      <c r="AZ561">
        <v>0.6</v>
      </c>
      <c r="BA561">
        <v>4.0999999999999996</v>
      </c>
      <c r="BB561" s="55">
        <v>0.38333333333333303</v>
      </c>
    </row>
    <row r="562" spans="2:54" x14ac:dyDescent="0.25">
      <c r="B562" s="5">
        <v>5.0999999999999996</v>
      </c>
      <c r="C562" s="5">
        <v>85</v>
      </c>
      <c r="D562" s="5">
        <v>2.8</v>
      </c>
      <c r="E562" s="5">
        <v>2.4</v>
      </c>
      <c r="F562" s="5">
        <v>11.9</v>
      </c>
      <c r="G562" s="5">
        <v>14.8</v>
      </c>
      <c r="H562" s="5">
        <v>1033.5</v>
      </c>
      <c r="I562" s="5">
        <v>6262</v>
      </c>
      <c r="J562" s="5">
        <v>0</v>
      </c>
      <c r="K562" s="5">
        <v>0</v>
      </c>
      <c r="L562" s="5">
        <v>0</v>
      </c>
      <c r="M562" s="5">
        <v>0</v>
      </c>
      <c r="N562">
        <v>19.2</v>
      </c>
      <c r="O562">
        <v>1047.5</v>
      </c>
      <c r="P562" t="s">
        <v>252</v>
      </c>
      <c r="Q562"/>
      <c r="R562" s="54">
        <v>0.38402777777777802</v>
      </c>
      <c r="T562" s="93">
        <f t="shared" ref="T562:T625" si="22">MAX($P562,$Q562)</f>
        <v>0</v>
      </c>
      <c r="U562" s="96">
        <f t="shared" si="21"/>
        <v>-7.1</v>
      </c>
      <c r="V562" s="92" t="str">
        <f t="shared" si="19"/>
        <v/>
      </c>
      <c r="W562" s="96" t="str">
        <f t="shared" ref="W562:W625" si="23">IF($T562&gt;$B562+1,1,"")</f>
        <v/>
      </c>
      <c r="X562" s="93"/>
      <c r="Y562" s="6"/>
      <c r="Z562" s="36"/>
      <c r="AA562" s="6"/>
      <c r="AC562" s="375"/>
      <c r="AD562" s="54">
        <v>0.38402777777778702</v>
      </c>
      <c r="AL562" s="5">
        <v>-1.3</v>
      </c>
      <c r="AM562" s="5">
        <v>93</v>
      </c>
      <c r="AN562" s="5">
        <v>-2.2999999999999998</v>
      </c>
      <c r="AO562" s="5">
        <v>-1.3</v>
      </c>
      <c r="AP562" s="5">
        <v>0</v>
      </c>
      <c r="AQ562" s="5">
        <v>1.8</v>
      </c>
      <c r="AR562" s="5">
        <v>1026.0999999999999</v>
      </c>
      <c r="AS562" s="5">
        <v>5690</v>
      </c>
      <c r="AT562" s="5">
        <v>0</v>
      </c>
      <c r="AU562" s="5">
        <v>0</v>
      </c>
      <c r="AV562" s="5">
        <v>0</v>
      </c>
      <c r="AW562" s="5">
        <v>0</v>
      </c>
      <c r="AX562">
        <v>0.1</v>
      </c>
      <c r="AY562">
        <v>162.69999999999999</v>
      </c>
      <c r="AZ562">
        <v>0.9</v>
      </c>
      <c r="BA562">
        <v>4.4000000000000004</v>
      </c>
      <c r="BB562" s="55">
        <v>0.38402777777777802</v>
      </c>
    </row>
    <row r="563" spans="2:54" x14ac:dyDescent="0.25">
      <c r="B563" s="5">
        <v>5.0999999999999996</v>
      </c>
      <c r="C563" s="5">
        <v>86</v>
      </c>
      <c r="D563" s="5">
        <v>3</v>
      </c>
      <c r="E563" s="5">
        <v>2.6</v>
      </c>
      <c r="F563" s="5">
        <v>10.8</v>
      </c>
      <c r="G563" s="5">
        <v>16.600000000000001</v>
      </c>
      <c r="H563" s="5">
        <v>1033.7</v>
      </c>
      <c r="I563" s="5">
        <v>6696</v>
      </c>
      <c r="J563" s="5">
        <v>0</v>
      </c>
      <c r="K563" s="5">
        <v>0</v>
      </c>
      <c r="L563" s="5">
        <v>0</v>
      </c>
      <c r="M563" s="5">
        <v>0</v>
      </c>
      <c r="N563">
        <v>19.2</v>
      </c>
      <c r="O563">
        <v>1047.5</v>
      </c>
      <c r="P563" t="s">
        <v>252</v>
      </c>
      <c r="Q563"/>
      <c r="R563" s="54">
        <v>0.38472222222222202</v>
      </c>
      <c r="T563" s="93">
        <f t="shared" si="22"/>
        <v>0</v>
      </c>
      <c r="U563" s="96">
        <f t="shared" si="21"/>
        <v>-7.1</v>
      </c>
      <c r="V563" s="92" t="str">
        <f t="shared" si="19"/>
        <v/>
      </c>
      <c r="W563" s="96" t="str">
        <f t="shared" si="23"/>
        <v/>
      </c>
      <c r="X563" s="93"/>
      <c r="Y563" s="6"/>
      <c r="Z563" s="36"/>
      <c r="AA563" s="6"/>
      <c r="AC563" s="375"/>
      <c r="AD563" s="54">
        <v>0.38472222222223201</v>
      </c>
      <c r="AL563" s="5">
        <v>-1.1000000000000001</v>
      </c>
      <c r="AM563" s="5">
        <v>93</v>
      </c>
      <c r="AN563" s="5">
        <v>-2.1</v>
      </c>
      <c r="AO563" s="5">
        <v>-1.1000000000000001</v>
      </c>
      <c r="AP563" s="5">
        <v>4</v>
      </c>
      <c r="AQ563" s="5">
        <v>4</v>
      </c>
      <c r="AR563" s="5">
        <v>1026.0999999999999</v>
      </c>
      <c r="AS563" s="5">
        <v>5860</v>
      </c>
      <c r="AT563" s="5">
        <v>0</v>
      </c>
      <c r="AU563" s="5">
        <v>0</v>
      </c>
      <c r="AV563" s="5">
        <v>0</v>
      </c>
      <c r="AW563" s="5">
        <v>0</v>
      </c>
      <c r="AX563">
        <v>0.1</v>
      </c>
      <c r="AY563">
        <v>162.69999999999999</v>
      </c>
      <c r="AZ563">
        <v>1.2</v>
      </c>
      <c r="BA563">
        <v>4.8</v>
      </c>
      <c r="BB563" s="55">
        <v>0.38472222222222202</v>
      </c>
    </row>
    <row r="564" spans="2:54" x14ac:dyDescent="0.25">
      <c r="B564" s="5">
        <v>5.0999999999999996</v>
      </c>
      <c r="C564" s="5">
        <v>86</v>
      </c>
      <c r="D564" s="5">
        <v>3</v>
      </c>
      <c r="E564" s="5">
        <v>2.7</v>
      </c>
      <c r="F564" s="5">
        <v>10.4</v>
      </c>
      <c r="G564" s="5">
        <v>13</v>
      </c>
      <c r="H564" s="5">
        <v>1033.7</v>
      </c>
      <c r="I564" s="5">
        <v>6696</v>
      </c>
      <c r="J564" s="5">
        <v>0</v>
      </c>
      <c r="K564" s="5">
        <v>0</v>
      </c>
      <c r="L564" s="5">
        <v>0</v>
      </c>
      <c r="M564" s="5">
        <v>0</v>
      </c>
      <c r="N564">
        <v>19.2</v>
      </c>
      <c r="O564">
        <v>1047.5</v>
      </c>
      <c r="P564" t="s">
        <v>252</v>
      </c>
      <c r="Q564"/>
      <c r="R564" s="54">
        <v>0.38541666666666702</v>
      </c>
      <c r="T564" s="93">
        <f t="shared" si="22"/>
        <v>0</v>
      </c>
      <c r="U564" s="96">
        <f t="shared" si="21"/>
        <v>-7.1</v>
      </c>
      <c r="V564" s="92" t="str">
        <f t="shared" si="19"/>
        <v/>
      </c>
      <c r="W564" s="96" t="str">
        <f t="shared" si="23"/>
        <v/>
      </c>
      <c r="X564" s="93"/>
      <c r="Y564" s="6"/>
      <c r="Z564" s="36"/>
      <c r="AA564" s="6"/>
      <c r="AC564" s="375"/>
      <c r="AD564" s="54">
        <v>0.38541666666667701</v>
      </c>
      <c r="AL564" s="5">
        <v>-1.2</v>
      </c>
      <c r="AM564" s="5">
        <v>93</v>
      </c>
      <c r="AN564" s="5">
        <v>-2.2000000000000002</v>
      </c>
      <c r="AO564" s="5">
        <v>-1.2</v>
      </c>
      <c r="AP564" s="5">
        <v>1.8</v>
      </c>
      <c r="AQ564" s="5">
        <v>2.2000000000000002</v>
      </c>
      <c r="AR564" s="5">
        <v>1026.0999999999999</v>
      </c>
      <c r="AS564" s="5">
        <v>6010</v>
      </c>
      <c r="AT564" s="5">
        <v>0</v>
      </c>
      <c r="AU564" s="5">
        <v>0</v>
      </c>
      <c r="AV564" s="5">
        <v>0</v>
      </c>
      <c r="AW564" s="5">
        <v>0</v>
      </c>
      <c r="AX564">
        <v>0.1</v>
      </c>
      <c r="AY564">
        <v>162.69999999999999</v>
      </c>
      <c r="AZ564">
        <v>1.5</v>
      </c>
      <c r="BA564">
        <v>5.2</v>
      </c>
      <c r="BB564" s="55">
        <v>0.38541666666666702</v>
      </c>
    </row>
    <row r="565" spans="2:54" x14ac:dyDescent="0.25">
      <c r="B565" s="5">
        <v>5.0999999999999996</v>
      </c>
      <c r="C565" s="5">
        <v>86</v>
      </c>
      <c r="D565" s="5">
        <v>3</v>
      </c>
      <c r="E565" s="5">
        <v>3.5</v>
      </c>
      <c r="F565" s="5">
        <v>7.2</v>
      </c>
      <c r="G565" s="5">
        <v>11.2</v>
      </c>
      <c r="H565" s="5">
        <v>1033.5</v>
      </c>
      <c r="I565" s="5">
        <v>6649</v>
      </c>
      <c r="J565" s="5">
        <v>0</v>
      </c>
      <c r="K565" s="5">
        <v>0</v>
      </c>
      <c r="L565" s="5">
        <v>0</v>
      </c>
      <c r="M565" s="5">
        <v>0</v>
      </c>
      <c r="N565">
        <v>19.2</v>
      </c>
      <c r="O565">
        <v>1047.5</v>
      </c>
      <c r="P565" t="s">
        <v>252</v>
      </c>
      <c r="Q565"/>
      <c r="R565" s="54">
        <v>0.38611111111111102</v>
      </c>
      <c r="T565" s="93">
        <f t="shared" si="22"/>
        <v>0</v>
      </c>
      <c r="U565" s="96">
        <f t="shared" si="21"/>
        <v>-7.1</v>
      </c>
      <c r="V565" s="92" t="str">
        <f t="shared" si="19"/>
        <v/>
      </c>
      <c r="W565" s="96" t="str">
        <f t="shared" si="23"/>
        <v/>
      </c>
      <c r="X565" s="93"/>
      <c r="Y565" s="6"/>
      <c r="Z565" s="36"/>
      <c r="AA565" s="6"/>
      <c r="AC565" s="375"/>
      <c r="AD565" s="54">
        <v>0.38611111111112201</v>
      </c>
      <c r="AL565" s="5">
        <v>-1.3</v>
      </c>
      <c r="AM565" s="5">
        <v>93</v>
      </c>
      <c r="AN565" s="5">
        <v>-2.2999999999999998</v>
      </c>
      <c r="AO565" s="5">
        <v>-1.3</v>
      </c>
      <c r="AP565" s="5">
        <v>1.8</v>
      </c>
      <c r="AQ565" s="5">
        <v>2.2000000000000002</v>
      </c>
      <c r="AR565" s="5">
        <v>1026</v>
      </c>
      <c r="AS565" s="5">
        <v>6180</v>
      </c>
      <c r="AT565" s="5">
        <v>0</v>
      </c>
      <c r="AU565" s="5">
        <v>0</v>
      </c>
      <c r="AV565" s="5">
        <v>0</v>
      </c>
      <c r="AW565" s="5">
        <v>0</v>
      </c>
      <c r="AX565">
        <v>0.1</v>
      </c>
      <c r="AY565">
        <v>162.69999999999999</v>
      </c>
      <c r="AZ565">
        <v>1.8</v>
      </c>
      <c r="BA565">
        <v>5.5</v>
      </c>
      <c r="BB565" s="55">
        <v>0.38611111111111102</v>
      </c>
    </row>
    <row r="566" spans="2:54" x14ac:dyDescent="0.25">
      <c r="B566" s="5">
        <v>5.0999999999999996</v>
      </c>
      <c r="C566" s="5">
        <v>86</v>
      </c>
      <c r="D566" s="5">
        <v>3</v>
      </c>
      <c r="E566" s="5">
        <v>2.1</v>
      </c>
      <c r="F566" s="5">
        <v>13.7</v>
      </c>
      <c r="G566" s="5">
        <v>16.600000000000001</v>
      </c>
      <c r="H566" s="5">
        <v>1033.5999999999999</v>
      </c>
      <c r="I566" s="5">
        <v>6525</v>
      </c>
      <c r="J566" s="5">
        <v>0</v>
      </c>
      <c r="K566" s="5">
        <v>0</v>
      </c>
      <c r="L566" s="5">
        <v>0</v>
      </c>
      <c r="M566" s="5">
        <v>0</v>
      </c>
      <c r="N566">
        <v>19.2</v>
      </c>
      <c r="O566">
        <v>1047.5</v>
      </c>
      <c r="P566" t="s">
        <v>252</v>
      </c>
      <c r="Q566"/>
      <c r="R566" s="54">
        <v>0.38680555555555601</v>
      </c>
      <c r="T566" s="93">
        <f>MAX($P566,$Q566)</f>
        <v>0</v>
      </c>
      <c r="U566" s="96">
        <f t="shared" si="21"/>
        <v>-7.1</v>
      </c>
      <c r="V566" s="92" t="str">
        <f t="shared" si="19"/>
        <v/>
      </c>
      <c r="W566" s="96" t="str">
        <f t="shared" si="23"/>
        <v/>
      </c>
      <c r="X566" s="93"/>
      <c r="Y566" s="6"/>
      <c r="Z566" s="36"/>
      <c r="AA566" s="6"/>
      <c r="AC566" s="375"/>
      <c r="AD566" s="54">
        <v>0.386805555555567</v>
      </c>
      <c r="AL566" s="5">
        <v>-1.3</v>
      </c>
      <c r="AM566" s="5">
        <v>93</v>
      </c>
      <c r="AN566" s="5">
        <v>-2.2999999999999998</v>
      </c>
      <c r="AO566" s="5">
        <v>-1.3</v>
      </c>
      <c r="AP566" s="5">
        <v>0</v>
      </c>
      <c r="AQ566" s="5">
        <v>3.2</v>
      </c>
      <c r="AR566" s="5">
        <v>1026.0999999999999</v>
      </c>
      <c r="AS566" s="5"/>
      <c r="AT566" s="5">
        <v>0</v>
      </c>
      <c r="AU566" s="5">
        <v>0</v>
      </c>
      <c r="AV566" s="5">
        <v>0</v>
      </c>
      <c r="AW566" s="5">
        <v>0</v>
      </c>
      <c r="AX566">
        <v>0.1</v>
      </c>
      <c r="AY566">
        <v>162.69999999999999</v>
      </c>
      <c r="AZ566">
        <v>2.1</v>
      </c>
      <c r="BA566">
        <v>5.8</v>
      </c>
      <c r="BB566" s="55">
        <v>0.38680555555555601</v>
      </c>
    </row>
    <row r="567" spans="2:54" x14ac:dyDescent="0.25">
      <c r="B567" s="5">
        <v>5.0999999999999996</v>
      </c>
      <c r="C567" s="5">
        <v>86</v>
      </c>
      <c r="D567" s="5">
        <v>3</v>
      </c>
      <c r="E567" s="5">
        <v>3.9</v>
      </c>
      <c r="F567" s="5">
        <v>5.8</v>
      </c>
      <c r="G567" s="5">
        <v>7.2</v>
      </c>
      <c r="H567" s="5">
        <v>1033.5</v>
      </c>
      <c r="I567" s="5">
        <v>7083</v>
      </c>
      <c r="J567" s="5">
        <v>0</v>
      </c>
      <c r="K567" s="5">
        <v>0</v>
      </c>
      <c r="L567" s="5">
        <v>0</v>
      </c>
      <c r="M567" s="5">
        <v>0</v>
      </c>
      <c r="N567">
        <v>19.2</v>
      </c>
      <c r="O567">
        <v>1047.5</v>
      </c>
      <c r="P567" t="s">
        <v>252</v>
      </c>
      <c r="Q567"/>
      <c r="R567" s="54">
        <v>0.38750000000000001</v>
      </c>
      <c r="T567" s="93">
        <f>MAX($P567,$Q567)</f>
        <v>0</v>
      </c>
      <c r="U567" s="96">
        <f t="shared" si="21"/>
        <v>-7.1</v>
      </c>
      <c r="V567" s="92" t="str">
        <f t="shared" si="19"/>
        <v/>
      </c>
      <c r="W567" s="96" t="str">
        <f t="shared" si="23"/>
        <v/>
      </c>
      <c r="X567" s="93"/>
      <c r="Y567" s="6"/>
      <c r="Z567" s="36"/>
      <c r="AA567" s="6"/>
      <c r="AC567" s="375"/>
      <c r="AD567" s="54">
        <v>0.387500000000012</v>
      </c>
      <c r="AL567" s="5">
        <v>-1.1000000000000001</v>
      </c>
      <c r="AM567" s="5">
        <v>93</v>
      </c>
      <c r="AN567" s="5">
        <v>-2.1</v>
      </c>
      <c r="AO567" s="5">
        <v>-1.1000000000000001</v>
      </c>
      <c r="AP567" s="5">
        <v>0</v>
      </c>
      <c r="AQ567" s="5">
        <v>2.2000000000000002</v>
      </c>
      <c r="AR567" s="5">
        <v>1025.9000000000001</v>
      </c>
      <c r="AS567" s="5">
        <v>6520</v>
      </c>
      <c r="AT567" s="5">
        <v>0</v>
      </c>
      <c r="AU567" s="5">
        <v>0</v>
      </c>
      <c r="AV567" s="5">
        <v>0</v>
      </c>
      <c r="AW567" s="5">
        <v>0</v>
      </c>
      <c r="AX567">
        <v>0.1</v>
      </c>
      <c r="AY567">
        <v>162.69999999999999</v>
      </c>
      <c r="AZ567">
        <v>2.2999999999999998</v>
      </c>
      <c r="BA567">
        <v>5.8</v>
      </c>
      <c r="BB567" s="55">
        <v>0.38750000000000001</v>
      </c>
    </row>
    <row r="568" spans="2:54" x14ac:dyDescent="0.25">
      <c r="B568" s="5">
        <v>5.0999999999999996</v>
      </c>
      <c r="C568" s="5">
        <v>86</v>
      </c>
      <c r="D568" s="5">
        <v>3</v>
      </c>
      <c r="E568" s="5">
        <v>3.6</v>
      </c>
      <c r="F568" s="5">
        <v>6.8</v>
      </c>
      <c r="G568" s="5">
        <v>9.4</v>
      </c>
      <c r="H568" s="5">
        <v>1033.8</v>
      </c>
      <c r="I568" s="5">
        <v>7517</v>
      </c>
      <c r="J568" s="5">
        <v>0</v>
      </c>
      <c r="K568" s="5">
        <v>0</v>
      </c>
      <c r="L568" s="5">
        <v>0</v>
      </c>
      <c r="M568" s="5">
        <v>0</v>
      </c>
      <c r="N568">
        <v>19.2</v>
      </c>
      <c r="O568">
        <v>1047.5</v>
      </c>
      <c r="P568" t="s">
        <v>252</v>
      </c>
      <c r="Q568"/>
      <c r="R568" s="54">
        <v>0.38819444444444401</v>
      </c>
      <c r="T568" s="93">
        <f t="shared" si="22"/>
        <v>0</v>
      </c>
      <c r="U568" s="96">
        <f>(T568-B568)-2</f>
        <v>-7.1</v>
      </c>
      <c r="V568" s="92" t="str">
        <f t="shared" si="19"/>
        <v/>
      </c>
      <c r="W568" s="96" t="str">
        <f t="shared" si="23"/>
        <v/>
      </c>
      <c r="X568" s="93"/>
      <c r="Y568" s="6"/>
      <c r="Z568" s="36"/>
      <c r="AA568" s="6"/>
      <c r="AC568" s="375"/>
      <c r="AD568" s="54">
        <v>0.388194444444457</v>
      </c>
      <c r="AL568" s="5">
        <v>-0.9</v>
      </c>
      <c r="AM568" s="5">
        <v>93</v>
      </c>
      <c r="AN568" s="5">
        <v>-2</v>
      </c>
      <c r="AO568" s="5">
        <v>-0.9</v>
      </c>
      <c r="AP568" s="5">
        <v>2.9</v>
      </c>
      <c r="AQ568" s="5">
        <v>3.2</v>
      </c>
      <c r="AR568" s="5">
        <v>1026</v>
      </c>
      <c r="AS568" s="5">
        <v>6710</v>
      </c>
      <c r="AT568" s="5">
        <v>0</v>
      </c>
      <c r="AU568" s="5">
        <v>0</v>
      </c>
      <c r="AV568" s="5">
        <v>0</v>
      </c>
      <c r="AW568" s="5">
        <v>0</v>
      </c>
      <c r="AX568">
        <v>0.1</v>
      </c>
      <c r="AY568">
        <v>162.69999999999999</v>
      </c>
      <c r="AZ568">
        <v>2.6</v>
      </c>
      <c r="BA568">
        <v>6.1</v>
      </c>
      <c r="BB568" s="55">
        <v>0.38819444444444401</v>
      </c>
    </row>
    <row r="569" spans="2:54" x14ac:dyDescent="0.25">
      <c r="B569" s="5">
        <v>5.0999999999999996</v>
      </c>
      <c r="C569" s="5">
        <v>86</v>
      </c>
      <c r="D569" s="5">
        <v>3</v>
      </c>
      <c r="E569" s="5">
        <v>2.1</v>
      </c>
      <c r="F569" s="5">
        <v>13.7</v>
      </c>
      <c r="G569" s="5">
        <v>16.600000000000001</v>
      </c>
      <c r="H569" s="5">
        <v>1033.5</v>
      </c>
      <c r="I569" s="5">
        <v>7905</v>
      </c>
      <c r="J569" s="5">
        <v>0</v>
      </c>
      <c r="K569" s="5">
        <v>0</v>
      </c>
      <c r="L569" s="5">
        <v>0</v>
      </c>
      <c r="M569" s="5">
        <v>0</v>
      </c>
      <c r="N569">
        <v>19.2</v>
      </c>
      <c r="O569">
        <v>1047.5</v>
      </c>
      <c r="P569" t="s">
        <v>252</v>
      </c>
      <c r="Q569"/>
      <c r="R569" s="54">
        <v>0.38888888888888901</v>
      </c>
      <c r="T569" s="93">
        <f t="shared" si="22"/>
        <v>0</v>
      </c>
      <c r="U569" s="96">
        <f t="shared" si="21"/>
        <v>-7.1</v>
      </c>
      <c r="V569" s="92" t="str">
        <f t="shared" si="19"/>
        <v/>
      </c>
      <c r="W569" s="96" t="str">
        <f t="shared" si="23"/>
        <v/>
      </c>
      <c r="X569" s="93"/>
      <c r="Y569" s="6"/>
      <c r="Z569" s="36"/>
      <c r="AA569" s="6"/>
      <c r="AC569" s="375"/>
      <c r="AD569" s="54">
        <v>0.388888888888902</v>
      </c>
      <c r="AL569" s="5">
        <v>-0.8</v>
      </c>
      <c r="AM569" s="5">
        <v>93</v>
      </c>
      <c r="AN569" s="5">
        <v>-1.9</v>
      </c>
      <c r="AO569" s="5">
        <v>-0.8</v>
      </c>
      <c r="AP569" s="5">
        <v>3.2</v>
      </c>
      <c r="AQ569" s="5">
        <v>3.6</v>
      </c>
      <c r="AR569" s="5">
        <v>1026</v>
      </c>
      <c r="AS569" s="5">
        <v>6910</v>
      </c>
      <c r="AT569" s="5">
        <v>0</v>
      </c>
      <c r="AU569" s="5">
        <v>0</v>
      </c>
      <c r="AV569" s="5">
        <v>0</v>
      </c>
      <c r="AW569" s="5">
        <v>0</v>
      </c>
      <c r="AX569">
        <v>0.1</v>
      </c>
      <c r="AY569">
        <v>162.69999999999999</v>
      </c>
      <c r="AZ569">
        <v>2.9</v>
      </c>
      <c r="BA569">
        <v>6.1</v>
      </c>
      <c r="BB569" s="55">
        <v>0.38888888888888901</v>
      </c>
    </row>
    <row r="570" spans="2:54" x14ac:dyDescent="0.25">
      <c r="B570" s="5">
        <v>5.0999999999999996</v>
      </c>
      <c r="C570" s="5">
        <v>86</v>
      </c>
      <c r="D570" s="5">
        <v>3</v>
      </c>
      <c r="E570" s="5">
        <v>3.1</v>
      </c>
      <c r="F570" s="5">
        <v>8.6</v>
      </c>
      <c r="G570" s="5">
        <v>13</v>
      </c>
      <c r="H570" s="5">
        <v>1033.5</v>
      </c>
      <c r="I570" s="5">
        <v>8075</v>
      </c>
      <c r="J570" s="5">
        <v>0</v>
      </c>
      <c r="K570" s="5">
        <v>0</v>
      </c>
      <c r="L570" s="5">
        <v>0</v>
      </c>
      <c r="M570" s="5">
        <v>0</v>
      </c>
      <c r="N570">
        <v>19.2</v>
      </c>
      <c r="O570">
        <v>1047.5</v>
      </c>
      <c r="P570" t="s">
        <v>252</v>
      </c>
      <c r="Q570"/>
      <c r="R570" s="54">
        <v>0.389583333333333</v>
      </c>
      <c r="T570" s="93">
        <f t="shared" si="22"/>
        <v>0</v>
      </c>
      <c r="U570" s="96">
        <f t="shared" si="21"/>
        <v>-7.1</v>
      </c>
      <c r="V570" s="92" t="str">
        <f t="shared" si="19"/>
        <v/>
      </c>
      <c r="W570" s="96" t="str">
        <f t="shared" si="23"/>
        <v/>
      </c>
      <c r="X570" s="93"/>
      <c r="Y570" s="6"/>
      <c r="Z570" s="36"/>
      <c r="AA570" s="6"/>
      <c r="AC570" s="375"/>
      <c r="AD570" s="54">
        <v>0.38958333333334699</v>
      </c>
      <c r="AL570" s="5">
        <v>-0.9</v>
      </c>
      <c r="AM570" s="5">
        <v>93</v>
      </c>
      <c r="AN570" s="5">
        <v>-2</v>
      </c>
      <c r="AO570" s="5">
        <v>-0.9</v>
      </c>
      <c r="AP570" s="5">
        <v>2.2000000000000002</v>
      </c>
      <c r="AQ570" s="5">
        <v>3.2</v>
      </c>
      <c r="AR570" s="5">
        <v>1025.9000000000001</v>
      </c>
      <c r="AS570" s="5">
        <v>7120</v>
      </c>
      <c r="AT570" s="5">
        <v>0</v>
      </c>
      <c r="AU570" s="5">
        <v>0</v>
      </c>
      <c r="AV570" s="5">
        <v>0</v>
      </c>
      <c r="AW570" s="5">
        <v>0</v>
      </c>
      <c r="AX570">
        <v>0.1</v>
      </c>
      <c r="AY570">
        <v>162.69999999999999</v>
      </c>
      <c r="AZ570">
        <v>3.1</v>
      </c>
      <c r="BA570">
        <v>6.8</v>
      </c>
      <c r="BB570" s="55">
        <v>0.389583333333333</v>
      </c>
    </row>
    <row r="571" spans="2:54" x14ac:dyDescent="0.25">
      <c r="B571" s="5">
        <v>5.2</v>
      </c>
      <c r="C571" s="5">
        <v>86</v>
      </c>
      <c r="D571" s="5">
        <v>3.1</v>
      </c>
      <c r="E571" s="5">
        <v>5.2</v>
      </c>
      <c r="F571" s="5">
        <v>4.3</v>
      </c>
      <c r="G571" s="5">
        <v>7.2</v>
      </c>
      <c r="H571" s="5">
        <v>1033.4000000000001</v>
      </c>
      <c r="I571" s="5">
        <v>7688</v>
      </c>
      <c r="J571" s="5">
        <v>0</v>
      </c>
      <c r="K571" s="5">
        <v>0</v>
      </c>
      <c r="L571" s="5">
        <v>0</v>
      </c>
      <c r="M571" s="5">
        <v>0</v>
      </c>
      <c r="N571">
        <v>19.2</v>
      </c>
      <c r="O571">
        <v>1047.5</v>
      </c>
      <c r="P571" t="s">
        <v>252</v>
      </c>
      <c r="Q571"/>
      <c r="R571" s="54">
        <v>0.390277777777778</v>
      </c>
      <c r="T571" s="93">
        <f t="shared" si="22"/>
        <v>0</v>
      </c>
      <c r="U571" s="96">
        <f t="shared" si="21"/>
        <v>-7.2</v>
      </c>
      <c r="V571" s="92" t="str">
        <f t="shared" si="19"/>
        <v/>
      </c>
      <c r="W571" s="96" t="str">
        <f t="shared" si="23"/>
        <v/>
      </c>
      <c r="X571" s="93"/>
      <c r="Y571" s="6"/>
      <c r="Z571" s="36"/>
      <c r="AA571" s="6"/>
      <c r="AC571" s="375"/>
      <c r="AD571" s="54">
        <v>0.39027777777779199</v>
      </c>
      <c r="AL571" s="5">
        <v>-1</v>
      </c>
      <c r="AM571" s="5">
        <v>93</v>
      </c>
      <c r="AN571" s="5">
        <v>-2</v>
      </c>
      <c r="AO571" s="5">
        <v>-1</v>
      </c>
      <c r="AP571" s="5">
        <v>2.2000000000000002</v>
      </c>
      <c r="AQ571" s="5">
        <v>3.2</v>
      </c>
      <c r="AR571" s="5">
        <v>1025.9000000000001</v>
      </c>
      <c r="AS571" s="5">
        <v>7310</v>
      </c>
      <c r="AT571" s="5">
        <v>0</v>
      </c>
      <c r="AU571" s="5">
        <v>0</v>
      </c>
      <c r="AV571" s="5">
        <v>0</v>
      </c>
      <c r="AW571" s="5">
        <v>0</v>
      </c>
      <c r="AX571">
        <v>0.1</v>
      </c>
      <c r="AY571">
        <v>162.69999999999999</v>
      </c>
      <c r="AZ571">
        <v>3.4</v>
      </c>
      <c r="BA571">
        <v>6.8</v>
      </c>
      <c r="BB571" s="55">
        <v>0.390277777777778</v>
      </c>
    </row>
    <row r="572" spans="2:54" x14ac:dyDescent="0.25">
      <c r="B572" s="5">
        <v>5.2</v>
      </c>
      <c r="C572" s="5">
        <v>86</v>
      </c>
      <c r="D572" s="5">
        <v>3.1</v>
      </c>
      <c r="E572" s="5">
        <v>3.3</v>
      </c>
      <c r="F572" s="5">
        <v>8.3000000000000007</v>
      </c>
      <c r="G572" s="5">
        <v>11.2</v>
      </c>
      <c r="H572" s="5">
        <v>1033.5999999999999</v>
      </c>
      <c r="I572" s="5">
        <v>7254</v>
      </c>
      <c r="J572" s="5">
        <v>0</v>
      </c>
      <c r="K572" s="5">
        <v>0</v>
      </c>
      <c r="L572" s="5">
        <v>0</v>
      </c>
      <c r="M572" s="5">
        <v>0</v>
      </c>
      <c r="N572">
        <v>19.2</v>
      </c>
      <c r="O572">
        <v>1047.5</v>
      </c>
      <c r="P572" t="s">
        <v>252</v>
      </c>
      <c r="Q572"/>
      <c r="R572" s="54">
        <v>0.390972222222222</v>
      </c>
      <c r="T572" s="93">
        <f t="shared" si="22"/>
        <v>0</v>
      </c>
      <c r="U572" s="96">
        <f t="shared" si="21"/>
        <v>-7.2</v>
      </c>
      <c r="V572" s="92" t="str">
        <f t="shared" si="19"/>
        <v/>
      </c>
      <c r="W572" s="96" t="str">
        <f t="shared" si="23"/>
        <v/>
      </c>
      <c r="X572" s="93"/>
      <c r="Y572" s="6"/>
      <c r="Z572" s="36"/>
      <c r="AA572" s="6"/>
      <c r="AC572" s="375"/>
      <c r="AD572" s="54">
        <v>0.39097222222223699</v>
      </c>
      <c r="AL572" s="5">
        <v>-1</v>
      </c>
      <c r="AM572" s="5">
        <v>93</v>
      </c>
      <c r="AN572" s="5">
        <v>-2</v>
      </c>
      <c r="AO572" s="5">
        <v>-1</v>
      </c>
      <c r="AP572" s="5">
        <v>2.2000000000000002</v>
      </c>
      <c r="AQ572" s="5">
        <v>2.2000000000000002</v>
      </c>
      <c r="AR572" s="5">
        <v>1026.0999999999999</v>
      </c>
      <c r="AS572" s="5">
        <v>7460</v>
      </c>
      <c r="AT572" s="5">
        <v>0</v>
      </c>
      <c r="AU572" s="5">
        <v>0</v>
      </c>
      <c r="AV572" s="5">
        <v>0</v>
      </c>
      <c r="AW572" s="5">
        <v>0</v>
      </c>
      <c r="AX572">
        <v>0.1</v>
      </c>
      <c r="AY572">
        <v>162.69999999999999</v>
      </c>
      <c r="AZ572">
        <v>3.6</v>
      </c>
      <c r="BA572">
        <v>7.5</v>
      </c>
      <c r="BB572" s="55">
        <v>0.390972222222222</v>
      </c>
    </row>
    <row r="573" spans="2:54" x14ac:dyDescent="0.25">
      <c r="B573" s="5">
        <v>5.0999999999999996</v>
      </c>
      <c r="C573" s="5">
        <v>86</v>
      </c>
      <c r="D573" s="5">
        <v>3</v>
      </c>
      <c r="E573" s="5">
        <v>2.2999999999999998</v>
      </c>
      <c r="F573" s="5">
        <v>12.6</v>
      </c>
      <c r="G573" s="5">
        <v>23.8</v>
      </c>
      <c r="H573" s="5">
        <v>1033.5999999999999</v>
      </c>
      <c r="I573" s="5">
        <v>7362</v>
      </c>
      <c r="J573" s="5">
        <v>0</v>
      </c>
      <c r="K573" s="5">
        <v>0</v>
      </c>
      <c r="L573" s="5">
        <v>0</v>
      </c>
      <c r="M573" s="5">
        <v>0</v>
      </c>
      <c r="N573">
        <v>19.2</v>
      </c>
      <c r="O573">
        <v>1047.5</v>
      </c>
      <c r="P573" t="s">
        <v>252</v>
      </c>
      <c r="Q573"/>
      <c r="R573" s="54">
        <v>0.391666666666667</v>
      </c>
      <c r="T573" s="93">
        <f t="shared" si="22"/>
        <v>0</v>
      </c>
      <c r="U573" s="96">
        <f t="shared" si="21"/>
        <v>-7.1</v>
      </c>
      <c r="V573" s="92" t="str">
        <f t="shared" si="19"/>
        <v/>
      </c>
      <c r="W573" s="96" t="str">
        <f t="shared" si="23"/>
        <v/>
      </c>
      <c r="X573" s="93"/>
      <c r="Y573" s="6"/>
      <c r="Z573" s="36"/>
      <c r="AA573" s="6"/>
      <c r="AC573" s="375"/>
      <c r="AD573" s="54">
        <v>0.39166666666668198</v>
      </c>
      <c r="AL573" s="5">
        <v>-1</v>
      </c>
      <c r="AM573" s="5">
        <v>92</v>
      </c>
      <c r="AN573" s="5">
        <v>-2.1</v>
      </c>
      <c r="AO573" s="5">
        <v>-1</v>
      </c>
      <c r="AP573" s="5">
        <v>2.2000000000000002</v>
      </c>
      <c r="AQ573" s="5">
        <v>2.9</v>
      </c>
      <c r="AR573" s="5">
        <v>1026</v>
      </c>
      <c r="AS573" s="5">
        <v>7620</v>
      </c>
      <c r="AT573" s="5">
        <v>0</v>
      </c>
      <c r="AU573" s="5">
        <v>0</v>
      </c>
      <c r="AV573" s="5">
        <v>0</v>
      </c>
      <c r="AW573" s="5">
        <v>0</v>
      </c>
      <c r="AX573">
        <v>0.1</v>
      </c>
      <c r="AY573">
        <v>162.69999999999999</v>
      </c>
      <c r="AZ573">
        <v>3.9</v>
      </c>
      <c r="BA573">
        <v>7.5</v>
      </c>
      <c r="BB573" s="55">
        <v>0.391666666666667</v>
      </c>
    </row>
    <row r="574" spans="2:54" x14ac:dyDescent="0.25">
      <c r="B574" s="5">
        <v>5.0999999999999996</v>
      </c>
      <c r="C574" s="5">
        <v>86</v>
      </c>
      <c r="D574" s="5">
        <v>3</v>
      </c>
      <c r="E574" s="5">
        <v>2.9</v>
      </c>
      <c r="F574" s="5">
        <v>9.6999999999999993</v>
      </c>
      <c r="G574" s="5">
        <v>11.2</v>
      </c>
      <c r="H574" s="5">
        <v>1033.7</v>
      </c>
      <c r="I574" s="5">
        <v>7471</v>
      </c>
      <c r="J574" s="5">
        <v>0</v>
      </c>
      <c r="K574" s="5">
        <v>0</v>
      </c>
      <c r="L574" s="5">
        <v>0</v>
      </c>
      <c r="M574" s="5">
        <v>0</v>
      </c>
      <c r="N574">
        <v>19.2</v>
      </c>
      <c r="O574">
        <v>1047.5</v>
      </c>
      <c r="P574" t="s">
        <v>252</v>
      </c>
      <c r="Q574"/>
      <c r="R574" s="54">
        <v>0.39236111111111099</v>
      </c>
      <c r="T574" s="93">
        <f t="shared" si="22"/>
        <v>0</v>
      </c>
      <c r="U574" s="96">
        <f t="shared" si="21"/>
        <v>-7.1</v>
      </c>
      <c r="V574" s="92" t="str">
        <f t="shared" si="19"/>
        <v/>
      </c>
      <c r="W574" s="96" t="str">
        <f t="shared" si="23"/>
        <v/>
      </c>
      <c r="X574" s="93"/>
      <c r="Y574" s="6"/>
      <c r="Z574" s="36"/>
      <c r="AA574" s="6"/>
      <c r="AC574" s="375"/>
      <c r="AD574" s="54">
        <v>0.39236111111112698</v>
      </c>
      <c r="AL574" s="5">
        <v>-1</v>
      </c>
      <c r="AM574" s="5">
        <v>92</v>
      </c>
      <c r="AN574" s="5">
        <v>-2.1</v>
      </c>
      <c r="AO574" s="5">
        <v>-1</v>
      </c>
      <c r="AP574" s="5">
        <v>2.5</v>
      </c>
      <c r="AQ574" s="5">
        <v>2.5</v>
      </c>
      <c r="AR574" s="5">
        <v>1026</v>
      </c>
      <c r="AS574" s="5">
        <v>7810</v>
      </c>
      <c r="AT574" s="5">
        <v>0</v>
      </c>
      <c r="AU574" s="5">
        <v>0</v>
      </c>
      <c r="AV574" s="5">
        <v>0</v>
      </c>
      <c r="AW574" s="5">
        <v>0</v>
      </c>
      <c r="AX574">
        <v>0.1</v>
      </c>
      <c r="AY574">
        <v>162.69999999999999</v>
      </c>
      <c r="AZ574">
        <v>4.0999999999999996</v>
      </c>
      <c r="BA574">
        <v>8.3000000000000007</v>
      </c>
      <c r="BB574" s="55">
        <v>0.39236111111111099</v>
      </c>
    </row>
    <row r="575" spans="2:54" x14ac:dyDescent="0.25">
      <c r="B575" s="5">
        <v>5.2</v>
      </c>
      <c r="C575" s="5">
        <v>86</v>
      </c>
      <c r="D575" s="5">
        <v>3.1</v>
      </c>
      <c r="E575" s="5">
        <v>3.2</v>
      </c>
      <c r="F575" s="5">
        <v>8.6</v>
      </c>
      <c r="G575" s="5">
        <v>11.2</v>
      </c>
      <c r="H575" s="5">
        <v>1033.7</v>
      </c>
      <c r="I575" s="5">
        <v>7517</v>
      </c>
      <c r="J575" s="5">
        <v>0</v>
      </c>
      <c r="K575" s="5">
        <v>0</v>
      </c>
      <c r="L575" s="5">
        <v>0</v>
      </c>
      <c r="M575" s="5">
        <v>0</v>
      </c>
      <c r="N575">
        <v>19.2</v>
      </c>
      <c r="O575">
        <v>1047.5</v>
      </c>
      <c r="P575" t="s">
        <v>252</v>
      </c>
      <c r="Q575"/>
      <c r="R575" s="54">
        <v>0.39305555555555599</v>
      </c>
      <c r="T575" s="93">
        <f t="shared" si="22"/>
        <v>0</v>
      </c>
      <c r="U575" s="96">
        <f>(T575-B575)-2</f>
        <v>-7.2</v>
      </c>
      <c r="V575" s="92" t="str">
        <f t="shared" si="19"/>
        <v/>
      </c>
      <c r="W575" s="96" t="str">
        <f t="shared" si="23"/>
        <v/>
      </c>
      <c r="X575" s="93"/>
      <c r="Y575" s="6"/>
      <c r="Z575" s="36"/>
      <c r="AA575" s="6"/>
      <c r="AC575" s="375"/>
      <c r="AD575" s="54">
        <v>0.39305555555557198</v>
      </c>
      <c r="AL575" s="5">
        <v>-1</v>
      </c>
      <c r="AM575" s="5">
        <v>92</v>
      </c>
      <c r="AN575" s="5">
        <v>-2.1</v>
      </c>
      <c r="AO575" s="5">
        <v>-1</v>
      </c>
      <c r="AP575" s="5">
        <v>2.2000000000000002</v>
      </c>
      <c r="AQ575" s="5">
        <v>2.5</v>
      </c>
      <c r="AR575" s="5">
        <v>1026.2</v>
      </c>
      <c r="AS575" s="5">
        <v>8000</v>
      </c>
      <c r="AT575" s="5">
        <v>0</v>
      </c>
      <c r="AU575" s="5">
        <v>0</v>
      </c>
      <c r="AV575" s="5">
        <v>0</v>
      </c>
      <c r="AW575" s="5">
        <v>0</v>
      </c>
      <c r="AX575">
        <v>0.1</v>
      </c>
      <c r="AY575">
        <v>162.69999999999999</v>
      </c>
      <c r="AZ575">
        <v>4.4000000000000004</v>
      </c>
      <c r="BA575">
        <v>8.3000000000000007</v>
      </c>
      <c r="BB575" s="55">
        <v>0.39305555555555599</v>
      </c>
    </row>
    <row r="576" spans="2:54" x14ac:dyDescent="0.25">
      <c r="B576" s="5">
        <v>5.2</v>
      </c>
      <c r="C576" s="5">
        <v>86</v>
      </c>
      <c r="D576" s="5">
        <v>3.1</v>
      </c>
      <c r="E576" s="5">
        <v>2.4</v>
      </c>
      <c r="F576" s="5">
        <v>12.2</v>
      </c>
      <c r="G576" s="5">
        <v>18.399999999999999</v>
      </c>
      <c r="H576" s="5">
        <v>1033.5</v>
      </c>
      <c r="I576" s="5">
        <v>7083</v>
      </c>
      <c r="J576" s="5">
        <v>0</v>
      </c>
      <c r="K576" s="5">
        <v>0</v>
      </c>
      <c r="L576" s="5">
        <v>0</v>
      </c>
      <c r="M576" s="5">
        <v>0</v>
      </c>
      <c r="N576">
        <v>19.2</v>
      </c>
      <c r="O576">
        <v>1047.5</v>
      </c>
      <c r="P576" t="s">
        <v>252</v>
      </c>
      <c r="Q576"/>
      <c r="R576" s="54">
        <v>0.39374999999999999</v>
      </c>
      <c r="T576" s="93">
        <f t="shared" si="22"/>
        <v>0</v>
      </c>
      <c r="U576" s="96">
        <f>(T576-B576)-2</f>
        <v>-7.2</v>
      </c>
      <c r="V576" s="92" t="str">
        <f t="shared" si="19"/>
        <v/>
      </c>
      <c r="W576" s="96" t="str">
        <f t="shared" si="23"/>
        <v/>
      </c>
      <c r="X576" s="93"/>
      <c r="Y576" s="6"/>
      <c r="Z576" s="36"/>
      <c r="AA576" s="6"/>
      <c r="AC576" s="375"/>
      <c r="AD576" s="54">
        <v>0.39375000000001698</v>
      </c>
      <c r="AL576" s="5">
        <v>-1</v>
      </c>
      <c r="AM576" s="5">
        <v>92</v>
      </c>
      <c r="AN576" s="5">
        <v>-2.1</v>
      </c>
      <c r="AO576" s="5">
        <v>-1</v>
      </c>
      <c r="AP576" s="5">
        <v>2.9</v>
      </c>
      <c r="AQ576" s="5">
        <v>2.9</v>
      </c>
      <c r="AR576" s="5">
        <v>1026</v>
      </c>
      <c r="AS576" s="5">
        <v>8220</v>
      </c>
      <c r="AT576" s="5">
        <v>0</v>
      </c>
      <c r="AU576" s="5">
        <v>0</v>
      </c>
      <c r="AV576" s="5">
        <v>0</v>
      </c>
      <c r="AW576" s="5">
        <v>0</v>
      </c>
      <c r="AX576">
        <v>0.1</v>
      </c>
      <c r="AY576">
        <v>162.69999999999999</v>
      </c>
      <c r="AZ576">
        <v>4.7</v>
      </c>
      <c r="BA576">
        <v>8.9</v>
      </c>
      <c r="BB576" s="55">
        <v>0.39374999999999999</v>
      </c>
    </row>
    <row r="577" spans="2:54" x14ac:dyDescent="0.25">
      <c r="B577" s="5">
        <v>5.0999999999999996</v>
      </c>
      <c r="C577" s="5">
        <v>86</v>
      </c>
      <c r="D577" s="5">
        <v>3</v>
      </c>
      <c r="E577" s="5">
        <v>2.8</v>
      </c>
      <c r="F577" s="5">
        <v>10.1</v>
      </c>
      <c r="G577" s="5">
        <v>16.600000000000001</v>
      </c>
      <c r="H577" s="5">
        <v>1033.8</v>
      </c>
      <c r="I577" s="5">
        <v>7130</v>
      </c>
      <c r="J577" s="5">
        <v>0</v>
      </c>
      <c r="K577" s="5">
        <v>0</v>
      </c>
      <c r="L577" s="5">
        <v>0</v>
      </c>
      <c r="M577" s="5">
        <v>0</v>
      </c>
      <c r="N577">
        <v>19.2</v>
      </c>
      <c r="O577">
        <v>1047.5</v>
      </c>
      <c r="P577" t="s">
        <v>252</v>
      </c>
      <c r="Q577"/>
      <c r="R577" s="54">
        <v>0.39444444444444399</v>
      </c>
      <c r="T577" s="93">
        <f t="shared" si="22"/>
        <v>0</v>
      </c>
      <c r="U577" s="96">
        <f>(T577-B577)-2</f>
        <v>-7.1</v>
      </c>
      <c r="V577" s="92" t="str">
        <f t="shared" si="19"/>
        <v/>
      </c>
      <c r="W577" s="96" t="str">
        <f t="shared" si="23"/>
        <v/>
      </c>
      <c r="X577" s="93"/>
      <c r="Y577" s="6"/>
      <c r="Z577" s="36"/>
      <c r="AA577" s="6"/>
      <c r="AC577" s="375"/>
      <c r="AD577" s="54">
        <v>0.39444444444446197</v>
      </c>
      <c r="AL577" s="5">
        <v>-0.9</v>
      </c>
      <c r="AM577" s="5">
        <v>93</v>
      </c>
      <c r="AN577" s="5">
        <v>-2</v>
      </c>
      <c r="AO577" s="5">
        <v>-0.9</v>
      </c>
      <c r="AP577" s="5">
        <v>3.2</v>
      </c>
      <c r="AQ577" s="5">
        <v>3.6</v>
      </c>
      <c r="AR577" s="5">
        <v>1026.0999999999999</v>
      </c>
      <c r="AS577" s="5">
        <v>8410</v>
      </c>
      <c r="AT577" s="5">
        <v>0</v>
      </c>
      <c r="AU577" s="5">
        <v>0</v>
      </c>
      <c r="AV577" s="5">
        <v>0</v>
      </c>
      <c r="AW577" s="5">
        <v>0</v>
      </c>
      <c r="AX577">
        <v>0.1</v>
      </c>
      <c r="AY577">
        <v>162.69999999999999</v>
      </c>
      <c r="AZ577">
        <v>4.9000000000000004</v>
      </c>
      <c r="BA577">
        <v>9.1</v>
      </c>
      <c r="BB577" s="55">
        <v>0.39444444444444399</v>
      </c>
    </row>
    <row r="578" spans="2:54" x14ac:dyDescent="0.25">
      <c r="B578" s="5">
        <v>5.0999999999999996</v>
      </c>
      <c r="C578" s="5">
        <v>85</v>
      </c>
      <c r="D578" s="5">
        <v>2.8</v>
      </c>
      <c r="E578" s="5">
        <v>2.7</v>
      </c>
      <c r="F578" s="5">
        <v>10.4</v>
      </c>
      <c r="G578" s="5">
        <v>16.600000000000001</v>
      </c>
      <c r="H578" s="5">
        <v>1033.7</v>
      </c>
      <c r="I578" s="5">
        <v>7300</v>
      </c>
      <c r="J578" s="5">
        <v>0</v>
      </c>
      <c r="K578" s="5">
        <v>0</v>
      </c>
      <c r="L578" s="5">
        <v>0</v>
      </c>
      <c r="M578" s="5">
        <v>0</v>
      </c>
      <c r="N578">
        <v>19.2</v>
      </c>
      <c r="O578">
        <v>1047.5</v>
      </c>
      <c r="P578" t="s">
        <v>252</v>
      </c>
      <c r="Q578"/>
      <c r="R578" s="54">
        <v>0.39513888888888898</v>
      </c>
      <c r="T578" s="93">
        <f t="shared" si="22"/>
        <v>0</v>
      </c>
      <c r="U578" s="96">
        <f t="shared" ref="U578:U620" si="24">(T578-B578)-2</f>
        <v>-7.1</v>
      </c>
      <c r="V578" s="92" t="str">
        <f t="shared" si="19"/>
        <v/>
      </c>
      <c r="W578" s="96" t="str">
        <f t="shared" si="23"/>
        <v/>
      </c>
      <c r="X578" s="93"/>
      <c r="Y578" s="6"/>
      <c r="Z578" s="36"/>
      <c r="AA578" s="6"/>
      <c r="AC578" s="375"/>
      <c r="AD578" s="54">
        <v>0.39513888888890702</v>
      </c>
      <c r="AL578" s="5">
        <v>-0.9</v>
      </c>
      <c r="AM578" s="5">
        <v>92</v>
      </c>
      <c r="AN578" s="5">
        <v>-2.1</v>
      </c>
      <c r="AO578" s="5">
        <v>-0.9</v>
      </c>
      <c r="AP578" s="5">
        <v>4</v>
      </c>
      <c r="AQ578" s="5">
        <v>4.3</v>
      </c>
      <c r="AR578" s="5">
        <v>1026.0999999999999</v>
      </c>
      <c r="AS578" s="5">
        <v>8570</v>
      </c>
      <c r="AT578" s="5">
        <v>0</v>
      </c>
      <c r="AU578" s="5">
        <v>0</v>
      </c>
      <c r="AV578" s="5">
        <v>0</v>
      </c>
      <c r="AW578" s="5">
        <v>0</v>
      </c>
      <c r="AX578">
        <v>0.1</v>
      </c>
      <c r="AY578">
        <v>162.69999999999999</v>
      </c>
      <c r="AZ578">
        <v>5.2</v>
      </c>
      <c r="BA578">
        <v>9.3000000000000007</v>
      </c>
      <c r="BB578" s="55">
        <v>0.39513888888888898</v>
      </c>
    </row>
    <row r="579" spans="2:54" x14ac:dyDescent="0.25">
      <c r="B579" s="5">
        <v>5.0999999999999996</v>
      </c>
      <c r="C579" s="5">
        <v>85</v>
      </c>
      <c r="D579" s="5">
        <v>2.8</v>
      </c>
      <c r="E579" s="5">
        <v>2.6</v>
      </c>
      <c r="F579" s="5">
        <v>10.8</v>
      </c>
      <c r="G579" s="5">
        <v>14.8</v>
      </c>
      <c r="H579" s="5">
        <v>1033.5999999999999</v>
      </c>
      <c r="I579" s="5">
        <v>7409</v>
      </c>
      <c r="J579" s="5">
        <v>0</v>
      </c>
      <c r="K579" s="5">
        <v>0</v>
      </c>
      <c r="L579" s="5">
        <v>0</v>
      </c>
      <c r="M579" s="5">
        <v>0</v>
      </c>
      <c r="N579">
        <v>19.2</v>
      </c>
      <c r="O579">
        <v>1047.5</v>
      </c>
      <c r="P579" t="s">
        <v>252</v>
      </c>
      <c r="Q579"/>
      <c r="R579" s="54">
        <v>0.39583333333333298</v>
      </c>
      <c r="T579" s="93">
        <f t="shared" si="22"/>
        <v>0</v>
      </c>
      <c r="U579" s="96">
        <f t="shared" si="24"/>
        <v>-7.1</v>
      </c>
      <c r="V579" s="92" t="str">
        <f t="shared" si="19"/>
        <v/>
      </c>
      <c r="W579" s="96" t="str">
        <f t="shared" si="23"/>
        <v/>
      </c>
      <c r="X579" s="93"/>
      <c r="Y579" s="6"/>
      <c r="Z579" s="36"/>
      <c r="AA579" s="6"/>
      <c r="AC579" s="375"/>
      <c r="AD579" s="54">
        <v>0.39583333333335202</v>
      </c>
      <c r="AL579" s="5">
        <v>-0.9</v>
      </c>
      <c r="AM579" s="5">
        <v>92</v>
      </c>
      <c r="AN579" s="5">
        <v>-2.1</v>
      </c>
      <c r="AO579" s="5">
        <v>-0.9</v>
      </c>
      <c r="AP579" s="5">
        <v>2.5</v>
      </c>
      <c r="AQ579" s="5">
        <v>4</v>
      </c>
      <c r="AR579" s="5">
        <v>1026.2</v>
      </c>
      <c r="AS579" s="5">
        <v>8840</v>
      </c>
      <c r="AT579" s="5">
        <v>0</v>
      </c>
      <c r="AU579" s="5">
        <v>0</v>
      </c>
      <c r="AV579" s="5">
        <v>0</v>
      </c>
      <c r="AW579" s="5">
        <v>0</v>
      </c>
      <c r="AX579">
        <v>0.1</v>
      </c>
      <c r="AY579">
        <v>162.69999999999999</v>
      </c>
      <c r="AZ579">
        <v>5.4</v>
      </c>
      <c r="BA579">
        <v>9.6</v>
      </c>
      <c r="BB579" s="55">
        <v>0.39583333333333298</v>
      </c>
    </row>
    <row r="580" spans="2:54" x14ac:dyDescent="0.25">
      <c r="B580" s="5">
        <v>5.0999999999999996</v>
      </c>
      <c r="C580" s="5">
        <v>85</v>
      </c>
      <c r="D580" s="5">
        <v>2.8</v>
      </c>
      <c r="E580" s="5">
        <v>3.5</v>
      </c>
      <c r="F580" s="5">
        <v>7.2</v>
      </c>
      <c r="G580" s="5">
        <v>11.2</v>
      </c>
      <c r="H580" s="5">
        <v>1033.7</v>
      </c>
      <c r="I580" s="5">
        <v>8075</v>
      </c>
      <c r="J580" s="5">
        <v>0</v>
      </c>
      <c r="K580" s="5">
        <v>0</v>
      </c>
      <c r="L580" s="5">
        <v>0</v>
      </c>
      <c r="M580" s="5">
        <v>0</v>
      </c>
      <c r="N580">
        <v>19.2</v>
      </c>
      <c r="O580">
        <v>1047.5</v>
      </c>
      <c r="P580" t="s">
        <v>252</v>
      </c>
      <c r="Q580"/>
      <c r="R580" s="54">
        <v>0.39652777777777798</v>
      </c>
      <c r="T580" s="93">
        <f t="shared" si="22"/>
        <v>0</v>
      </c>
      <c r="U580" s="96">
        <f t="shared" si="24"/>
        <v>-7.1</v>
      </c>
      <c r="V580" s="92" t="str">
        <f t="shared" si="19"/>
        <v/>
      </c>
      <c r="W580" s="96" t="str">
        <f t="shared" si="23"/>
        <v/>
      </c>
      <c r="X580" s="93"/>
      <c r="Y580" s="6"/>
      <c r="Z580" s="36"/>
      <c r="AA580" s="6"/>
      <c r="AC580" s="375"/>
      <c r="AD580" s="54">
        <v>0.39652777777779702</v>
      </c>
      <c r="AL580" s="5">
        <v>-0.9</v>
      </c>
      <c r="AM580" s="5">
        <v>92</v>
      </c>
      <c r="AN580" s="5">
        <v>-2.1</v>
      </c>
      <c r="AO580" s="5">
        <v>-0.9</v>
      </c>
      <c r="AP580" s="5">
        <v>2.2000000000000002</v>
      </c>
      <c r="AQ580" s="5">
        <v>3.2</v>
      </c>
      <c r="AR580" s="5">
        <v>1026.3</v>
      </c>
      <c r="AS580" s="5">
        <v>9090</v>
      </c>
      <c r="AT580" s="5">
        <v>0</v>
      </c>
      <c r="AU580" s="5">
        <v>0</v>
      </c>
      <c r="AV580" s="5">
        <v>0</v>
      </c>
      <c r="AW580" s="5">
        <v>0</v>
      </c>
      <c r="AX580">
        <v>0.1</v>
      </c>
      <c r="AY580">
        <v>162.69999999999999</v>
      </c>
      <c r="AZ580">
        <v>5.6</v>
      </c>
      <c r="BA580">
        <v>9.6999999999999993</v>
      </c>
      <c r="BB580" s="55">
        <v>0.39652777777777798</v>
      </c>
    </row>
    <row r="581" spans="2:54" x14ac:dyDescent="0.25">
      <c r="B581" s="5">
        <v>5.2</v>
      </c>
      <c r="C581" s="5">
        <v>85</v>
      </c>
      <c r="D581" s="5">
        <v>2.9</v>
      </c>
      <c r="E581" s="5">
        <v>2.5</v>
      </c>
      <c r="F581" s="5">
        <v>11.9</v>
      </c>
      <c r="G581" s="5">
        <v>16.600000000000001</v>
      </c>
      <c r="H581" s="5">
        <v>1033.8</v>
      </c>
      <c r="I581" s="5">
        <v>8401</v>
      </c>
      <c r="J581" s="5">
        <v>0</v>
      </c>
      <c r="K581" s="5">
        <v>0</v>
      </c>
      <c r="L581" s="5">
        <v>0</v>
      </c>
      <c r="M581" s="5">
        <v>0</v>
      </c>
      <c r="N581">
        <v>19.2</v>
      </c>
      <c r="O581">
        <v>1047.5</v>
      </c>
      <c r="P581" t="s">
        <v>252</v>
      </c>
      <c r="Q581"/>
      <c r="R581" s="54">
        <v>0.39722222222222198</v>
      </c>
      <c r="T581" s="93">
        <f t="shared" si="22"/>
        <v>0</v>
      </c>
      <c r="U581" s="96">
        <f t="shared" si="24"/>
        <v>-7.2</v>
      </c>
      <c r="V581" s="92" t="str">
        <f t="shared" si="19"/>
        <v/>
      </c>
      <c r="W581" s="96" t="str">
        <f t="shared" si="23"/>
        <v/>
      </c>
      <c r="X581" s="93"/>
      <c r="Y581" s="6"/>
      <c r="Z581" s="36"/>
      <c r="AA581" s="6"/>
      <c r="AC581" s="375"/>
      <c r="AD581" s="54">
        <v>0.39722222222224202</v>
      </c>
      <c r="AL581" s="5">
        <v>-0.8</v>
      </c>
      <c r="AM581" s="5">
        <v>92</v>
      </c>
      <c r="AN581" s="5">
        <v>-2</v>
      </c>
      <c r="AO581" s="5">
        <v>-0.8</v>
      </c>
      <c r="AP581" s="5">
        <v>2.2000000000000002</v>
      </c>
      <c r="AQ581" s="5">
        <v>3.6</v>
      </c>
      <c r="AR581" s="5">
        <v>1026.2</v>
      </c>
      <c r="AS581" s="5">
        <v>9380</v>
      </c>
      <c r="AT581" s="5">
        <v>0</v>
      </c>
      <c r="AU581" s="5">
        <v>0</v>
      </c>
      <c r="AV581" s="5">
        <v>0</v>
      </c>
      <c r="AW581" s="5">
        <v>0</v>
      </c>
      <c r="AX581">
        <v>0.1</v>
      </c>
      <c r="AY581">
        <v>162.69999999999999</v>
      </c>
      <c r="AZ581">
        <v>5.8</v>
      </c>
      <c r="BA581">
        <v>9.9</v>
      </c>
      <c r="BB581" s="55">
        <v>0.39722222222222198</v>
      </c>
    </row>
    <row r="582" spans="2:54" x14ac:dyDescent="0.25">
      <c r="B582" s="5">
        <v>5.2</v>
      </c>
      <c r="C582" s="5">
        <v>85</v>
      </c>
      <c r="D582" s="5">
        <v>2.9</v>
      </c>
      <c r="E582" s="5">
        <v>2.9</v>
      </c>
      <c r="F582" s="5">
        <v>10.1</v>
      </c>
      <c r="G582" s="5">
        <v>13</v>
      </c>
      <c r="H582" s="5">
        <v>1033.8</v>
      </c>
      <c r="I582" s="5">
        <v>8075</v>
      </c>
      <c r="J582" s="5">
        <v>0</v>
      </c>
      <c r="K582" s="5">
        <v>0</v>
      </c>
      <c r="L582" s="5">
        <v>0</v>
      </c>
      <c r="M582" s="5">
        <v>0</v>
      </c>
      <c r="N582">
        <v>19.2</v>
      </c>
      <c r="O582">
        <v>1047.5</v>
      </c>
      <c r="P582" t="s">
        <v>252</v>
      </c>
      <c r="Q582"/>
      <c r="R582" s="54">
        <v>0.39791666666666697</v>
      </c>
      <c r="T582" s="93">
        <f t="shared" si="22"/>
        <v>0</v>
      </c>
      <c r="U582" s="96">
        <f t="shared" si="24"/>
        <v>-7.2</v>
      </c>
      <c r="V582" s="92" t="str">
        <f t="shared" si="19"/>
        <v/>
      </c>
      <c r="W582" s="96" t="str">
        <f t="shared" si="23"/>
        <v/>
      </c>
      <c r="X582" s="93"/>
      <c r="Y582" s="6"/>
      <c r="Z582" s="36"/>
      <c r="AA582" s="6"/>
      <c r="AC582" s="375"/>
      <c r="AD582" s="54">
        <v>0.39791666666668701</v>
      </c>
      <c r="AL582" s="5">
        <v>-0.7</v>
      </c>
      <c r="AM582" s="5">
        <v>92</v>
      </c>
      <c r="AN582" s="5">
        <v>-1.9</v>
      </c>
      <c r="AO582" s="5">
        <v>-0.7</v>
      </c>
      <c r="AP582" s="5">
        <v>1.8</v>
      </c>
      <c r="AQ582" s="5">
        <v>2.9</v>
      </c>
      <c r="AR582" s="5">
        <v>1026.2</v>
      </c>
      <c r="AS582" s="5">
        <v>9710</v>
      </c>
      <c r="AT582" s="5">
        <v>0</v>
      </c>
      <c r="AU582" s="5">
        <v>0</v>
      </c>
      <c r="AV582" s="5">
        <v>0</v>
      </c>
      <c r="AW582" s="5">
        <v>0</v>
      </c>
      <c r="AX582">
        <v>0.1</v>
      </c>
      <c r="AY582">
        <v>162.69999999999999</v>
      </c>
      <c r="AZ582">
        <v>5.9</v>
      </c>
      <c r="BA582">
        <v>10.1</v>
      </c>
      <c r="BB582" s="55">
        <v>0.39791666666666697</v>
      </c>
    </row>
    <row r="583" spans="2:54" x14ac:dyDescent="0.25">
      <c r="B583" s="5">
        <v>5.2</v>
      </c>
      <c r="C583" s="5">
        <v>85</v>
      </c>
      <c r="D583" s="5">
        <v>2.9</v>
      </c>
      <c r="E583" s="5">
        <v>3.7</v>
      </c>
      <c r="F583" s="5">
        <v>6.8</v>
      </c>
      <c r="G583" s="5">
        <v>9.4</v>
      </c>
      <c r="H583" s="5">
        <v>1033.5999999999999</v>
      </c>
      <c r="I583" s="5">
        <v>7905</v>
      </c>
      <c r="J583" s="5">
        <v>0</v>
      </c>
      <c r="K583" s="5">
        <v>0</v>
      </c>
      <c r="L583" s="5">
        <v>0</v>
      </c>
      <c r="M583" s="5">
        <v>0</v>
      </c>
      <c r="N583">
        <v>19.2</v>
      </c>
      <c r="O583">
        <v>1047.5</v>
      </c>
      <c r="P583" t="s">
        <v>252</v>
      </c>
      <c r="Q583"/>
      <c r="R583" s="54">
        <v>0.39861111111111103</v>
      </c>
      <c r="T583" s="93">
        <f t="shared" si="22"/>
        <v>0</v>
      </c>
      <c r="U583" s="96">
        <f t="shared" si="24"/>
        <v>-7.2</v>
      </c>
      <c r="V583" s="92" t="str">
        <f t="shared" si="19"/>
        <v/>
      </c>
      <c r="W583" s="96" t="str">
        <f t="shared" si="23"/>
        <v/>
      </c>
      <c r="X583" s="93"/>
      <c r="Y583" s="6"/>
      <c r="Z583" s="36"/>
      <c r="AA583" s="6"/>
      <c r="AC583" s="375"/>
      <c r="AD583" s="54">
        <v>0.39861111111113201</v>
      </c>
      <c r="AL583" s="5">
        <v>-0.7</v>
      </c>
      <c r="AM583" s="5">
        <v>92</v>
      </c>
      <c r="AN583" s="5">
        <v>-1.9</v>
      </c>
      <c r="AO583" s="5">
        <v>-0.7</v>
      </c>
      <c r="AP583" s="5">
        <v>2.9</v>
      </c>
      <c r="AQ583" s="5">
        <v>3.6</v>
      </c>
      <c r="AR583" s="5">
        <v>1026.2</v>
      </c>
      <c r="AS583" s="5">
        <v>10000</v>
      </c>
      <c r="AT583" s="5">
        <v>0</v>
      </c>
      <c r="AU583" s="5">
        <v>0</v>
      </c>
      <c r="AV583" s="5">
        <v>0</v>
      </c>
      <c r="AW583" s="5">
        <v>0</v>
      </c>
      <c r="AX583">
        <v>0.1</v>
      </c>
      <c r="AY583">
        <v>162.69999999999999</v>
      </c>
      <c r="AZ583">
        <v>6.2</v>
      </c>
      <c r="BA583">
        <v>10.3</v>
      </c>
      <c r="BB583" s="55">
        <v>0.39861111111111103</v>
      </c>
    </row>
    <row r="584" spans="2:54" x14ac:dyDescent="0.25">
      <c r="B584" s="5">
        <v>5.2</v>
      </c>
      <c r="C584" s="5">
        <v>85</v>
      </c>
      <c r="D584" s="5">
        <v>2.9</v>
      </c>
      <c r="E584" s="5">
        <v>3.2</v>
      </c>
      <c r="F584" s="5">
        <v>9</v>
      </c>
      <c r="G584" s="5">
        <v>11.2</v>
      </c>
      <c r="H584" s="5">
        <v>1033.5999999999999</v>
      </c>
      <c r="I584" s="5">
        <v>7579</v>
      </c>
      <c r="J584" s="5">
        <v>0</v>
      </c>
      <c r="K584" s="5">
        <v>0</v>
      </c>
      <c r="L584" s="5">
        <v>0</v>
      </c>
      <c r="M584" s="5">
        <v>0</v>
      </c>
      <c r="N584">
        <v>19.2</v>
      </c>
      <c r="O584">
        <v>1047.5</v>
      </c>
      <c r="P584" t="s">
        <v>252</v>
      </c>
      <c r="Q584"/>
      <c r="R584" s="54">
        <v>0.39930555555555602</v>
      </c>
      <c r="T584" s="93">
        <f t="shared" si="22"/>
        <v>0</v>
      </c>
      <c r="U584" s="96">
        <f t="shared" si="24"/>
        <v>-7.2</v>
      </c>
      <c r="V584" s="92" t="str">
        <f t="shared" si="19"/>
        <v/>
      </c>
      <c r="W584" s="96" t="str">
        <f t="shared" si="23"/>
        <v/>
      </c>
      <c r="X584" s="93"/>
      <c r="Y584" s="6"/>
      <c r="Z584" s="36"/>
      <c r="AA584" s="6"/>
      <c r="AC584" s="375"/>
      <c r="AD584" s="54">
        <v>0.39930555555557701</v>
      </c>
      <c r="AL584" s="5">
        <v>-0.7</v>
      </c>
      <c r="AM584" s="5">
        <v>92</v>
      </c>
      <c r="AN584" s="5">
        <v>-1.9</v>
      </c>
      <c r="AO584" s="5">
        <v>-0.7</v>
      </c>
      <c r="AP584" s="5">
        <v>2.5</v>
      </c>
      <c r="AQ584" s="5">
        <v>2.9</v>
      </c>
      <c r="AR584" s="5">
        <v>1025.9000000000001</v>
      </c>
      <c r="AS584" s="5">
        <v>10420</v>
      </c>
      <c r="AT584" s="5">
        <v>0</v>
      </c>
      <c r="AU584" s="5">
        <v>0</v>
      </c>
      <c r="AV584" s="5">
        <v>0</v>
      </c>
      <c r="AW584" s="5">
        <v>0</v>
      </c>
      <c r="AX584">
        <v>0.1</v>
      </c>
      <c r="AY584">
        <v>162.69999999999999</v>
      </c>
      <c r="AZ584">
        <v>6.4</v>
      </c>
      <c r="BA584">
        <v>10.4</v>
      </c>
      <c r="BB584" s="55">
        <v>0.39930555555555602</v>
      </c>
    </row>
    <row r="585" spans="2:54" x14ac:dyDescent="0.25">
      <c r="B585" s="5">
        <v>5.2</v>
      </c>
      <c r="C585" s="5">
        <v>85</v>
      </c>
      <c r="D585" s="5">
        <v>2.9</v>
      </c>
      <c r="E585" s="5">
        <v>3.7</v>
      </c>
      <c r="F585" s="5">
        <v>6.8</v>
      </c>
      <c r="G585" s="5">
        <v>9.4</v>
      </c>
      <c r="H585" s="5">
        <v>1033.5999999999999</v>
      </c>
      <c r="I585" s="5">
        <v>7300</v>
      </c>
      <c r="J585" s="5">
        <v>0</v>
      </c>
      <c r="K585" s="5">
        <v>0</v>
      </c>
      <c r="L585" s="5">
        <v>0</v>
      </c>
      <c r="M585" s="5">
        <v>0</v>
      </c>
      <c r="N585">
        <v>19.2</v>
      </c>
      <c r="O585">
        <v>1047.5</v>
      </c>
      <c r="P585" t="s">
        <v>252</v>
      </c>
      <c r="Q585"/>
      <c r="R585" s="54">
        <v>0.4</v>
      </c>
      <c r="T585" s="93">
        <f t="shared" si="22"/>
        <v>0</v>
      </c>
      <c r="U585" s="96">
        <f t="shared" si="24"/>
        <v>-7.2</v>
      </c>
      <c r="V585" s="92" t="str">
        <f t="shared" si="19"/>
        <v/>
      </c>
      <c r="W585" s="96" t="str">
        <f t="shared" si="23"/>
        <v/>
      </c>
      <c r="X585" s="93"/>
      <c r="Y585" s="6"/>
      <c r="Z585" s="36"/>
      <c r="AA585" s="6"/>
      <c r="AC585" s="375"/>
      <c r="AD585" s="54">
        <v>0.400000000000022</v>
      </c>
      <c r="AL585" s="5">
        <v>-0.7</v>
      </c>
      <c r="AM585" s="5">
        <v>92</v>
      </c>
      <c r="AN585" s="5">
        <v>-1.9</v>
      </c>
      <c r="AO585" s="5">
        <v>-0.7</v>
      </c>
      <c r="AP585" s="5">
        <v>1.8</v>
      </c>
      <c r="AQ585" s="5">
        <v>3.2</v>
      </c>
      <c r="AR585" s="5">
        <v>1026.2</v>
      </c>
      <c r="AS585" s="5">
        <v>10870</v>
      </c>
      <c r="AT585" s="5">
        <v>0</v>
      </c>
      <c r="AU585" s="5">
        <v>0</v>
      </c>
      <c r="AV585" s="5">
        <v>0</v>
      </c>
      <c r="AW585" s="5">
        <v>0</v>
      </c>
      <c r="AX585">
        <v>0.1</v>
      </c>
      <c r="AY585">
        <v>162.69999999999999</v>
      </c>
      <c r="AZ585">
        <v>6.6</v>
      </c>
      <c r="BA585">
        <v>10.6</v>
      </c>
      <c r="BB585" s="55">
        <v>0.4</v>
      </c>
    </row>
    <row r="586" spans="2:54" x14ac:dyDescent="0.25">
      <c r="B586" s="5">
        <v>5.2</v>
      </c>
      <c r="C586" s="5">
        <v>85</v>
      </c>
      <c r="D586" s="5">
        <v>2.9</v>
      </c>
      <c r="E586" s="5">
        <v>2.8</v>
      </c>
      <c r="F586" s="5">
        <v>10.4</v>
      </c>
      <c r="G586" s="5">
        <v>16.600000000000001</v>
      </c>
      <c r="H586" s="5">
        <v>1033.7</v>
      </c>
      <c r="I586" s="5">
        <v>7021</v>
      </c>
      <c r="J586" s="5">
        <v>0</v>
      </c>
      <c r="K586" s="5">
        <v>0</v>
      </c>
      <c r="L586" s="5">
        <v>0</v>
      </c>
      <c r="M586" s="5">
        <v>0</v>
      </c>
      <c r="N586">
        <v>19.2</v>
      </c>
      <c r="O586">
        <v>1047.5</v>
      </c>
      <c r="P586" t="s">
        <v>252</v>
      </c>
      <c r="Q586"/>
      <c r="R586" s="54">
        <v>0.40069444444444402</v>
      </c>
      <c r="T586" s="93">
        <f t="shared" si="22"/>
        <v>0</v>
      </c>
      <c r="U586" s="96">
        <f t="shared" si="24"/>
        <v>-7.2</v>
      </c>
      <c r="V586" s="92" t="str">
        <f t="shared" si="19"/>
        <v/>
      </c>
      <c r="W586" s="96" t="str">
        <f t="shared" si="23"/>
        <v/>
      </c>
      <c r="X586" s="93"/>
      <c r="Y586" s="6"/>
      <c r="Z586" s="36"/>
      <c r="AA586" s="6"/>
      <c r="AC586" s="375"/>
      <c r="AD586" s="54">
        <v>0.400694444444467</v>
      </c>
      <c r="AL586" s="5">
        <v>-0.6</v>
      </c>
      <c r="AM586" s="5">
        <v>92</v>
      </c>
      <c r="AN586" s="5">
        <v>-1.8</v>
      </c>
      <c r="AO586" s="5">
        <v>-0.6</v>
      </c>
      <c r="AP586" s="5">
        <v>2.2000000000000002</v>
      </c>
      <c r="AQ586" s="5">
        <v>2.9</v>
      </c>
      <c r="AR586" s="5">
        <v>1026</v>
      </c>
      <c r="AS586" s="5">
        <v>11240</v>
      </c>
      <c r="AT586" s="5">
        <v>0</v>
      </c>
      <c r="AU586" s="5">
        <v>0</v>
      </c>
      <c r="AV586" s="5">
        <v>0</v>
      </c>
      <c r="AW586" s="5">
        <v>0</v>
      </c>
      <c r="AX586">
        <v>0.1</v>
      </c>
      <c r="AY586">
        <v>162.69999999999999</v>
      </c>
      <c r="AZ586">
        <v>6.8</v>
      </c>
      <c r="BA586">
        <v>10.8</v>
      </c>
      <c r="BB586" s="55">
        <v>0.40069444444444402</v>
      </c>
    </row>
    <row r="587" spans="2:54" x14ac:dyDescent="0.25">
      <c r="B587" s="5">
        <v>5.0999999999999996</v>
      </c>
      <c r="C587" s="5">
        <v>85</v>
      </c>
      <c r="D587" s="5">
        <v>2.8</v>
      </c>
      <c r="E587" s="5">
        <v>2</v>
      </c>
      <c r="F587" s="5">
        <v>14</v>
      </c>
      <c r="G587" s="5">
        <v>18.399999999999999</v>
      </c>
      <c r="H587" s="5">
        <v>1033.5999999999999</v>
      </c>
      <c r="I587" s="5">
        <v>6866</v>
      </c>
      <c r="J587" s="5">
        <v>0</v>
      </c>
      <c r="K587" s="5">
        <v>0</v>
      </c>
      <c r="L587" s="5">
        <v>0</v>
      </c>
      <c r="M587" s="5">
        <v>0</v>
      </c>
      <c r="N587">
        <v>19.2</v>
      </c>
      <c r="O587">
        <v>1047.5</v>
      </c>
      <c r="P587" t="s">
        <v>252</v>
      </c>
      <c r="Q587"/>
      <c r="R587" s="54">
        <v>0.40138888888888902</v>
      </c>
      <c r="T587" s="93">
        <f t="shared" si="22"/>
        <v>0</v>
      </c>
      <c r="U587" s="96">
        <f t="shared" si="24"/>
        <v>-7.1</v>
      </c>
      <c r="V587" s="92" t="str">
        <f t="shared" ref="V587:V650" si="25">IF($K587&gt;0,1,"")</f>
        <v/>
      </c>
      <c r="W587" s="96" t="str">
        <f t="shared" si="23"/>
        <v/>
      </c>
      <c r="X587" s="93"/>
      <c r="Y587" s="6"/>
      <c r="Z587" s="36"/>
      <c r="AA587" s="6"/>
      <c r="AC587" s="375"/>
      <c r="AD587" s="54">
        <v>0.401388888888912</v>
      </c>
      <c r="AL587" s="5">
        <v>-0.6</v>
      </c>
      <c r="AM587" s="5">
        <v>92</v>
      </c>
      <c r="AN587" s="5">
        <v>-1.8</v>
      </c>
      <c r="AO587" s="5">
        <v>-0.6</v>
      </c>
      <c r="AP587" s="5">
        <v>2.2000000000000002</v>
      </c>
      <c r="AQ587" s="5">
        <v>3.2</v>
      </c>
      <c r="AR587" s="5">
        <v>1026.2</v>
      </c>
      <c r="AS587" s="5">
        <v>11620</v>
      </c>
      <c r="AT587" s="5">
        <v>0</v>
      </c>
      <c r="AU587" s="5">
        <v>0</v>
      </c>
      <c r="AV587" s="5">
        <v>0</v>
      </c>
      <c r="AW587" s="5">
        <v>0</v>
      </c>
      <c r="AX587">
        <v>0.1</v>
      </c>
      <c r="AY587">
        <v>162.69999999999999</v>
      </c>
      <c r="AZ587">
        <v>7</v>
      </c>
      <c r="BA587">
        <v>10.9</v>
      </c>
      <c r="BB587" s="55">
        <v>0.40138888888888902</v>
      </c>
    </row>
    <row r="588" spans="2:54" x14ac:dyDescent="0.25">
      <c r="B588" s="5">
        <v>5.0999999999999996</v>
      </c>
      <c r="C588" s="5">
        <v>85</v>
      </c>
      <c r="D588" s="5">
        <v>2.8</v>
      </c>
      <c r="E588" s="5">
        <v>2.2999999999999998</v>
      </c>
      <c r="F588" s="5">
        <v>12.2</v>
      </c>
      <c r="G588" s="5">
        <v>16.600000000000001</v>
      </c>
      <c r="H588" s="5">
        <v>1033.5</v>
      </c>
      <c r="I588" s="5">
        <v>6804</v>
      </c>
      <c r="J588" s="5">
        <v>0</v>
      </c>
      <c r="K588" s="5">
        <v>0</v>
      </c>
      <c r="L588" s="5">
        <v>0</v>
      </c>
      <c r="M588" s="5">
        <v>0</v>
      </c>
      <c r="N588">
        <v>19.2</v>
      </c>
      <c r="O588">
        <v>1047.5</v>
      </c>
      <c r="P588" t="s">
        <v>252</v>
      </c>
      <c r="Q588"/>
      <c r="R588" s="54">
        <v>0.40208333333333302</v>
      </c>
      <c r="T588" s="93">
        <f t="shared" si="22"/>
        <v>0</v>
      </c>
      <c r="U588" s="96">
        <f t="shared" si="24"/>
        <v>-7.1</v>
      </c>
      <c r="V588" s="92" t="str">
        <f t="shared" si="25"/>
        <v/>
      </c>
      <c r="W588" s="96" t="str">
        <f t="shared" si="23"/>
        <v/>
      </c>
      <c r="X588" s="93"/>
      <c r="Y588" s="6"/>
      <c r="Z588" s="36"/>
      <c r="AA588" s="6"/>
      <c r="AC588" s="375"/>
      <c r="AD588" s="54">
        <v>0.402083333333357</v>
      </c>
      <c r="AL588" s="5">
        <v>-0.7</v>
      </c>
      <c r="AM588" s="5">
        <v>92</v>
      </c>
      <c r="AN588" s="5">
        <v>-1.9</v>
      </c>
      <c r="AO588" s="5">
        <v>-0.7</v>
      </c>
      <c r="AP588" s="5">
        <v>1.8</v>
      </c>
      <c r="AQ588" s="5">
        <v>2.9</v>
      </c>
      <c r="AR588" s="5">
        <v>1025.9000000000001</v>
      </c>
      <c r="AS588" s="5">
        <v>12060</v>
      </c>
      <c r="AT588" s="5">
        <v>0</v>
      </c>
      <c r="AU588" s="5">
        <v>0</v>
      </c>
      <c r="AV588" s="5">
        <v>0</v>
      </c>
      <c r="AW588" s="5">
        <v>0</v>
      </c>
      <c r="AX588">
        <v>0.1</v>
      </c>
      <c r="AY588">
        <v>162.69999999999999</v>
      </c>
      <c r="AZ588">
        <v>7.1</v>
      </c>
      <c r="BA588">
        <v>11.2</v>
      </c>
      <c r="BB588" s="55">
        <v>0.40208333333333302</v>
      </c>
    </row>
    <row r="589" spans="2:54" x14ac:dyDescent="0.25">
      <c r="B589" s="5">
        <v>5.0999999999999996</v>
      </c>
      <c r="C589" s="5">
        <v>85</v>
      </c>
      <c r="D589" s="5">
        <v>2.8</v>
      </c>
      <c r="E589" s="5">
        <v>2.2999999999999998</v>
      </c>
      <c r="F589" s="5">
        <v>12.2</v>
      </c>
      <c r="G589" s="5">
        <v>16.600000000000001</v>
      </c>
      <c r="H589" s="5">
        <v>1033.5</v>
      </c>
      <c r="I589" s="5">
        <v>6804</v>
      </c>
      <c r="J589" s="5">
        <v>0</v>
      </c>
      <c r="K589" s="5">
        <v>0</v>
      </c>
      <c r="L589" s="5">
        <v>0</v>
      </c>
      <c r="M589" s="5">
        <v>0</v>
      </c>
      <c r="N589">
        <v>19.2</v>
      </c>
      <c r="O589">
        <v>1047.5</v>
      </c>
      <c r="P589" t="s">
        <v>252</v>
      </c>
      <c r="Q589"/>
      <c r="R589" s="54">
        <v>0.40277777777777801</v>
      </c>
      <c r="T589" s="93">
        <f t="shared" si="22"/>
        <v>0</v>
      </c>
      <c r="U589" s="96">
        <f t="shared" si="24"/>
        <v>-7.1</v>
      </c>
      <c r="V589" s="92" t="str">
        <f t="shared" si="25"/>
        <v/>
      </c>
      <c r="W589" s="96" t="str">
        <f t="shared" si="23"/>
        <v/>
      </c>
      <c r="X589" s="93"/>
      <c r="Y589" s="6"/>
      <c r="Z589" s="36"/>
      <c r="AA589" s="6"/>
      <c r="AC589" s="375"/>
      <c r="AD589" s="54">
        <v>0.40277777777780199</v>
      </c>
      <c r="AL589" s="5">
        <v>-0.8</v>
      </c>
      <c r="AM589" s="5">
        <v>92</v>
      </c>
      <c r="AN589" s="5">
        <v>-2</v>
      </c>
      <c r="AO589" s="5">
        <v>-0.8</v>
      </c>
      <c r="AP589" s="5">
        <v>3.6</v>
      </c>
      <c r="AQ589" s="5">
        <v>5</v>
      </c>
      <c r="AR589" s="5">
        <v>1026.0999999999999</v>
      </c>
      <c r="AS589" s="5">
        <v>12480</v>
      </c>
      <c r="AT589" s="5">
        <v>0</v>
      </c>
      <c r="AU589" s="5">
        <v>0</v>
      </c>
      <c r="AV589" s="5">
        <v>0</v>
      </c>
      <c r="AW589" s="5">
        <v>0</v>
      </c>
      <c r="AX589">
        <v>0.1</v>
      </c>
      <c r="AY589">
        <v>162.69999999999999</v>
      </c>
      <c r="AZ589">
        <v>7.3</v>
      </c>
      <c r="BA589">
        <v>11.4</v>
      </c>
      <c r="BB589" s="55">
        <v>0.40277777777777801</v>
      </c>
    </row>
    <row r="590" spans="2:54" x14ac:dyDescent="0.25">
      <c r="B590" s="5">
        <v>5.0999999999999996</v>
      </c>
      <c r="C590" s="5">
        <v>85</v>
      </c>
      <c r="D590" s="5">
        <v>2.8</v>
      </c>
      <c r="E590" s="5">
        <v>3.2</v>
      </c>
      <c r="F590" s="5">
        <v>8.3000000000000007</v>
      </c>
      <c r="G590" s="5">
        <v>16.600000000000001</v>
      </c>
      <c r="H590" s="5">
        <v>1033.7</v>
      </c>
      <c r="I590" s="5">
        <v>6804</v>
      </c>
      <c r="J590" s="5">
        <v>0</v>
      </c>
      <c r="K590" s="5">
        <v>0</v>
      </c>
      <c r="L590" s="5">
        <v>0</v>
      </c>
      <c r="M590" s="5">
        <v>0</v>
      </c>
      <c r="N590">
        <v>19.2</v>
      </c>
      <c r="O590">
        <v>1047.5</v>
      </c>
      <c r="P590" t="s">
        <v>252</v>
      </c>
      <c r="Q590"/>
      <c r="R590" s="54">
        <v>0.40347222222222201</v>
      </c>
      <c r="T590" s="93">
        <f t="shared" si="22"/>
        <v>0</v>
      </c>
      <c r="U590" s="96">
        <f t="shared" si="24"/>
        <v>-7.1</v>
      </c>
      <c r="V590" s="92" t="str">
        <f t="shared" si="25"/>
        <v/>
      </c>
      <c r="W590" s="96" t="str">
        <f t="shared" si="23"/>
        <v/>
      </c>
      <c r="X590" s="93"/>
      <c r="Y590" s="6"/>
      <c r="Z590" s="36"/>
      <c r="AA590" s="6"/>
      <c r="AC590" s="375"/>
      <c r="AD590" s="54">
        <v>0.40347222222224699</v>
      </c>
      <c r="AL590" s="5">
        <v>-0.7</v>
      </c>
      <c r="AM590" s="5">
        <v>92</v>
      </c>
      <c r="AN590" s="5">
        <v>-1.9</v>
      </c>
      <c r="AO590" s="5">
        <v>-0.7</v>
      </c>
      <c r="AP590" s="5">
        <v>2.2000000000000002</v>
      </c>
      <c r="AQ590" s="5">
        <v>3.2</v>
      </c>
      <c r="AR590" s="5">
        <v>1026.0999999999999</v>
      </c>
      <c r="AS590" s="5">
        <v>12110</v>
      </c>
      <c r="AT590" s="5">
        <v>0</v>
      </c>
      <c r="AU590" s="5">
        <v>0</v>
      </c>
      <c r="AV590" s="5">
        <v>0</v>
      </c>
      <c r="AW590" s="5">
        <v>0</v>
      </c>
      <c r="AX590">
        <v>0.1</v>
      </c>
      <c r="AY590">
        <v>162.69999999999999</v>
      </c>
      <c r="AZ590">
        <v>7.3</v>
      </c>
      <c r="BA590">
        <v>11.6</v>
      </c>
      <c r="BB590" s="55">
        <v>0.40347222222222201</v>
      </c>
    </row>
    <row r="591" spans="2:54" x14ac:dyDescent="0.25">
      <c r="B591" s="5">
        <v>5.0999999999999996</v>
      </c>
      <c r="C591" s="5">
        <v>84</v>
      </c>
      <c r="D591" s="5">
        <v>2.6</v>
      </c>
      <c r="E591" s="5">
        <v>2.5</v>
      </c>
      <c r="F591" s="5">
        <v>11.2</v>
      </c>
      <c r="G591" s="5">
        <v>23.8</v>
      </c>
      <c r="H591" s="5">
        <v>1033.7</v>
      </c>
      <c r="I591" s="5">
        <v>6866</v>
      </c>
      <c r="J591" s="5">
        <v>0</v>
      </c>
      <c r="K591" s="5">
        <v>0</v>
      </c>
      <c r="L591" s="5">
        <v>0</v>
      </c>
      <c r="M591" s="5">
        <v>0</v>
      </c>
      <c r="N591">
        <v>19.2</v>
      </c>
      <c r="O591">
        <v>1047.5</v>
      </c>
      <c r="P591" t="s">
        <v>252</v>
      </c>
      <c r="Q591"/>
      <c r="R591" s="54">
        <v>0.40416666666666701</v>
      </c>
      <c r="T591" s="93">
        <f t="shared" si="22"/>
        <v>0</v>
      </c>
      <c r="U591" s="96">
        <f t="shared" si="24"/>
        <v>-7.1</v>
      </c>
      <c r="V591" s="92" t="str">
        <f t="shared" si="25"/>
        <v/>
      </c>
      <c r="W591" s="96" t="str">
        <f t="shared" si="23"/>
        <v/>
      </c>
      <c r="X591" s="93"/>
      <c r="Y591" s="6"/>
      <c r="Z591" s="36"/>
      <c r="AA591" s="6"/>
      <c r="AC591" s="375"/>
      <c r="AD591" s="54">
        <v>0.40416666666669199</v>
      </c>
      <c r="AL591" s="5">
        <v>-0.7</v>
      </c>
      <c r="AM591" s="5">
        <v>92</v>
      </c>
      <c r="AN591" s="5">
        <v>-1.9</v>
      </c>
      <c r="AO591" s="5">
        <v>-0.7</v>
      </c>
      <c r="AP591" s="5">
        <v>2.2000000000000002</v>
      </c>
      <c r="AQ591" s="5">
        <v>3.2</v>
      </c>
      <c r="AR591" s="5">
        <v>1026.3</v>
      </c>
      <c r="AS591" s="5">
        <v>11970</v>
      </c>
      <c r="AT591" s="5">
        <v>0</v>
      </c>
      <c r="AU591" s="5">
        <v>0</v>
      </c>
      <c r="AV591" s="5">
        <v>0</v>
      </c>
      <c r="AW591" s="5">
        <v>0</v>
      </c>
      <c r="AX591">
        <v>0.1</v>
      </c>
      <c r="AY591">
        <v>162.69999999999999</v>
      </c>
      <c r="AZ591">
        <v>7.5</v>
      </c>
      <c r="BA591">
        <v>11.8</v>
      </c>
      <c r="BB591" s="55">
        <v>0.40416666666666701</v>
      </c>
    </row>
    <row r="592" spans="2:54" x14ac:dyDescent="0.25">
      <c r="B592" s="5">
        <v>5.0999999999999996</v>
      </c>
      <c r="C592" s="5">
        <v>84</v>
      </c>
      <c r="D592" s="5">
        <v>2.6</v>
      </c>
      <c r="E592" s="5">
        <v>2.8</v>
      </c>
      <c r="F592" s="5">
        <v>10.1</v>
      </c>
      <c r="G592" s="5">
        <v>13</v>
      </c>
      <c r="H592" s="5">
        <v>1033.7</v>
      </c>
      <c r="I592" s="5">
        <v>6913</v>
      </c>
      <c r="J592" s="5">
        <v>0</v>
      </c>
      <c r="K592" s="5">
        <v>0</v>
      </c>
      <c r="L592" s="5">
        <v>0</v>
      </c>
      <c r="M592" s="5">
        <v>0</v>
      </c>
      <c r="N592">
        <v>19.2</v>
      </c>
      <c r="O592">
        <v>1047.5</v>
      </c>
      <c r="P592" t="s">
        <v>252</v>
      </c>
      <c r="Q592"/>
      <c r="R592" s="54">
        <v>0.40486111111111101</v>
      </c>
      <c r="T592" s="93">
        <f t="shared" si="22"/>
        <v>0</v>
      </c>
      <c r="U592" s="96">
        <f t="shared" si="24"/>
        <v>-7.1</v>
      </c>
      <c r="V592" s="92" t="str">
        <f t="shared" si="25"/>
        <v/>
      </c>
      <c r="W592" s="96" t="str">
        <f t="shared" si="23"/>
        <v/>
      </c>
      <c r="X592" s="93"/>
      <c r="Y592" s="6"/>
      <c r="Z592" s="36"/>
      <c r="AA592" s="6"/>
      <c r="AC592" s="375"/>
      <c r="AD592" s="54">
        <v>0.40486111111113698</v>
      </c>
      <c r="AL592" s="5">
        <v>-0.5</v>
      </c>
      <c r="AM592" s="5">
        <v>92</v>
      </c>
      <c r="AN592" s="5">
        <v>-1.7</v>
      </c>
      <c r="AO592" s="5">
        <v>-0.5</v>
      </c>
      <c r="AP592" s="5">
        <v>1.8</v>
      </c>
      <c r="AQ592" s="5">
        <v>2.9</v>
      </c>
      <c r="AR592" s="5">
        <v>1026.2</v>
      </c>
      <c r="AS592" s="5">
        <v>12010</v>
      </c>
      <c r="AT592" s="5">
        <v>0</v>
      </c>
      <c r="AU592" s="5">
        <v>0</v>
      </c>
      <c r="AV592" s="5">
        <v>0</v>
      </c>
      <c r="AW592" s="5">
        <v>0</v>
      </c>
      <c r="AX592">
        <v>0.1</v>
      </c>
      <c r="AY592">
        <v>162.69999999999999</v>
      </c>
      <c r="AZ592">
        <v>7.7</v>
      </c>
      <c r="BA592">
        <v>12</v>
      </c>
      <c r="BB592" s="55">
        <v>0.40486111111111101</v>
      </c>
    </row>
    <row r="593" spans="2:54" x14ac:dyDescent="0.25">
      <c r="B593" s="5">
        <v>5.0999999999999996</v>
      </c>
      <c r="C593" s="5">
        <v>84</v>
      </c>
      <c r="D593" s="5">
        <v>2.6</v>
      </c>
      <c r="E593" s="5">
        <v>3.5</v>
      </c>
      <c r="F593" s="5">
        <v>7.2</v>
      </c>
      <c r="G593" s="5">
        <v>13</v>
      </c>
      <c r="H593" s="5">
        <v>1033.5</v>
      </c>
      <c r="I593" s="5">
        <v>7021</v>
      </c>
      <c r="J593" s="5">
        <v>0</v>
      </c>
      <c r="K593" s="5">
        <v>0</v>
      </c>
      <c r="L593" s="5">
        <v>0</v>
      </c>
      <c r="M593" s="5">
        <v>0</v>
      </c>
      <c r="N593">
        <v>19.2</v>
      </c>
      <c r="O593">
        <v>1047.5</v>
      </c>
      <c r="P593" t="s">
        <v>252</v>
      </c>
      <c r="Q593"/>
      <c r="R593" s="54">
        <v>0.405555555555556</v>
      </c>
      <c r="T593" s="93">
        <f t="shared" si="22"/>
        <v>0</v>
      </c>
      <c r="U593" s="96">
        <f t="shared" si="24"/>
        <v>-7.1</v>
      </c>
      <c r="V593" s="92" t="str">
        <f t="shared" si="25"/>
        <v/>
      </c>
      <c r="W593" s="96" t="str">
        <f t="shared" si="23"/>
        <v/>
      </c>
      <c r="X593" s="93"/>
      <c r="Y593" s="6"/>
      <c r="Z593" s="36"/>
      <c r="AA593" s="6"/>
      <c r="AC593" s="375"/>
      <c r="AD593" s="54">
        <v>0.40555555555558198</v>
      </c>
      <c r="AL593" s="5">
        <v>-0.5</v>
      </c>
      <c r="AM593" s="5">
        <v>92</v>
      </c>
      <c r="AN593" s="5">
        <v>-1.7</v>
      </c>
      <c r="AO593" s="5">
        <v>-0.5</v>
      </c>
      <c r="AP593" s="5">
        <v>2.5</v>
      </c>
      <c r="AQ593" s="5">
        <v>3.6</v>
      </c>
      <c r="AR593" s="5">
        <v>1026.2</v>
      </c>
      <c r="AS593" s="5">
        <v>11930</v>
      </c>
      <c r="AT593" s="5">
        <v>0</v>
      </c>
      <c r="AU593" s="5">
        <v>0</v>
      </c>
      <c r="AV593" s="5">
        <v>0</v>
      </c>
      <c r="AW593" s="5">
        <v>0</v>
      </c>
      <c r="AX593">
        <v>0.1</v>
      </c>
      <c r="AY593">
        <v>162.69999999999999</v>
      </c>
      <c r="AZ593">
        <v>7.9</v>
      </c>
      <c r="BA593">
        <v>12.2</v>
      </c>
      <c r="BB593" s="55">
        <v>0.405555555555556</v>
      </c>
    </row>
    <row r="594" spans="2:54" x14ac:dyDescent="0.25">
      <c r="B594" s="5">
        <v>5.0999999999999996</v>
      </c>
      <c r="C594" s="5">
        <v>84</v>
      </c>
      <c r="D594" s="5">
        <v>2.6</v>
      </c>
      <c r="E594" s="5">
        <v>3.2</v>
      </c>
      <c r="F594" s="5">
        <v>7.9</v>
      </c>
      <c r="G594" s="5">
        <v>11.2</v>
      </c>
      <c r="H594" s="5">
        <v>1033.5999999999999</v>
      </c>
      <c r="I594" s="5">
        <v>6975</v>
      </c>
      <c r="J594" s="5">
        <v>0</v>
      </c>
      <c r="K594" s="5">
        <v>0</v>
      </c>
      <c r="L594" s="5">
        <v>0</v>
      </c>
      <c r="M594" s="5">
        <v>0</v>
      </c>
      <c r="N594">
        <v>19.2</v>
      </c>
      <c r="O594">
        <v>1047.5</v>
      </c>
      <c r="P594" t="s">
        <v>252</v>
      </c>
      <c r="Q594"/>
      <c r="R594" s="54">
        <v>0.40625</v>
      </c>
      <c r="T594" s="93">
        <f t="shared" si="22"/>
        <v>0</v>
      </c>
      <c r="U594" s="96">
        <f t="shared" si="24"/>
        <v>-7.1</v>
      </c>
      <c r="V594" s="92" t="str">
        <f t="shared" si="25"/>
        <v/>
      </c>
      <c r="W594" s="96" t="str">
        <f t="shared" si="23"/>
        <v/>
      </c>
      <c r="X594" s="93"/>
      <c r="Y594" s="6"/>
      <c r="Z594" s="36"/>
      <c r="AA594" s="6"/>
      <c r="AC594" s="375"/>
      <c r="AD594" s="54">
        <v>0.40625000000002698</v>
      </c>
      <c r="AL594" s="5">
        <v>-0.5</v>
      </c>
      <c r="AM594" s="5">
        <v>92</v>
      </c>
      <c r="AN594" s="5">
        <v>-1.7</v>
      </c>
      <c r="AO594" s="5">
        <v>-0.5</v>
      </c>
      <c r="AP594" s="5">
        <v>4</v>
      </c>
      <c r="AQ594" s="5">
        <v>4.3</v>
      </c>
      <c r="AR594" s="5">
        <v>1026.3</v>
      </c>
      <c r="AS594" s="5">
        <v>11950</v>
      </c>
      <c r="AT594" s="5">
        <v>0</v>
      </c>
      <c r="AU594" s="5">
        <v>0</v>
      </c>
      <c r="AV594" s="5">
        <v>0</v>
      </c>
      <c r="AW594" s="5">
        <v>0</v>
      </c>
      <c r="AX594">
        <v>0.1</v>
      </c>
      <c r="AY594">
        <v>162.69999999999999</v>
      </c>
      <c r="AZ594">
        <v>8.1</v>
      </c>
      <c r="BA594">
        <v>12.4</v>
      </c>
      <c r="BB594" s="55">
        <v>0.40625</v>
      </c>
    </row>
    <row r="595" spans="2:54" x14ac:dyDescent="0.25">
      <c r="B595" s="5">
        <v>5.0999999999999996</v>
      </c>
      <c r="C595" s="5">
        <v>84</v>
      </c>
      <c r="D595" s="5">
        <v>2.6</v>
      </c>
      <c r="E595" s="5">
        <v>2.5</v>
      </c>
      <c r="F595" s="5">
        <v>11.2</v>
      </c>
      <c r="G595" s="5">
        <v>13</v>
      </c>
      <c r="H595" s="5">
        <v>1033.5999999999999</v>
      </c>
      <c r="I595" s="5">
        <v>6804</v>
      </c>
      <c r="J595" s="5">
        <v>0</v>
      </c>
      <c r="K595" s="5">
        <v>0</v>
      </c>
      <c r="L595" s="5">
        <v>0</v>
      </c>
      <c r="M595" s="5">
        <v>0</v>
      </c>
      <c r="N595">
        <v>19.2</v>
      </c>
      <c r="O595">
        <v>1047.5</v>
      </c>
      <c r="P595" t="s">
        <v>252</v>
      </c>
      <c r="Q595"/>
      <c r="R595" s="54">
        <v>0.406944444444444</v>
      </c>
      <c r="T595" s="93">
        <f t="shared" si="22"/>
        <v>0</v>
      </c>
      <c r="U595" s="96">
        <f t="shared" si="24"/>
        <v>-7.1</v>
      </c>
      <c r="V595" s="92" t="str">
        <f t="shared" si="25"/>
        <v/>
      </c>
      <c r="W595" s="96" t="str">
        <f t="shared" si="23"/>
        <v/>
      </c>
      <c r="X595" s="93"/>
      <c r="Y595" s="6"/>
      <c r="Z595" s="36"/>
      <c r="AA595" s="6"/>
      <c r="AC595" s="375"/>
      <c r="AD595" s="54">
        <v>0.40694444444447198</v>
      </c>
      <c r="AL595" s="5">
        <v>-0.5</v>
      </c>
      <c r="AM595" s="5">
        <v>92</v>
      </c>
      <c r="AN595" s="5">
        <v>-1.7</v>
      </c>
      <c r="AO595" s="5">
        <v>-2.2999999999999998</v>
      </c>
      <c r="AP595" s="5">
        <v>5.4</v>
      </c>
      <c r="AQ595" s="5">
        <v>5.4</v>
      </c>
      <c r="AR595" s="5">
        <v>1026.0999999999999</v>
      </c>
      <c r="AS595" s="5">
        <v>11930</v>
      </c>
      <c r="AT595" s="5">
        <v>0</v>
      </c>
      <c r="AU595" s="5">
        <v>0</v>
      </c>
      <c r="AV595" s="5">
        <v>0</v>
      </c>
      <c r="AW595" s="5">
        <v>0</v>
      </c>
      <c r="AX595">
        <v>0.1</v>
      </c>
      <c r="AY595">
        <v>162.69999999999999</v>
      </c>
      <c r="AZ595">
        <v>8.3000000000000007</v>
      </c>
      <c r="BA595">
        <v>12.6</v>
      </c>
      <c r="BB595" s="55">
        <v>0.406944444444444</v>
      </c>
    </row>
    <row r="596" spans="2:54" x14ac:dyDescent="0.25">
      <c r="B596" s="5">
        <v>5.0999999999999996</v>
      </c>
      <c r="C596" s="5">
        <v>84</v>
      </c>
      <c r="D596" s="5">
        <v>2.6</v>
      </c>
      <c r="E596" s="5">
        <v>2.7</v>
      </c>
      <c r="F596" s="5">
        <v>10.4</v>
      </c>
      <c r="G596" s="5">
        <v>13</v>
      </c>
      <c r="H596" s="5">
        <v>1033.3</v>
      </c>
      <c r="I596" s="5">
        <v>6975</v>
      </c>
      <c r="J596" s="5">
        <v>0</v>
      </c>
      <c r="K596" s="5">
        <v>0</v>
      </c>
      <c r="L596" s="5">
        <v>0</v>
      </c>
      <c r="M596" s="5">
        <v>0</v>
      </c>
      <c r="N596">
        <v>19.2</v>
      </c>
      <c r="O596">
        <v>1047.5</v>
      </c>
      <c r="P596" t="s">
        <v>252</v>
      </c>
      <c r="Q596"/>
      <c r="R596" s="54">
        <v>0.40763888888888899</v>
      </c>
      <c r="T596" s="93">
        <f t="shared" si="22"/>
        <v>0</v>
      </c>
      <c r="U596" s="96">
        <f t="shared" si="24"/>
        <v>-7.1</v>
      </c>
      <c r="V596" s="92" t="str">
        <f t="shared" si="25"/>
        <v/>
      </c>
      <c r="W596" s="96" t="str">
        <f t="shared" si="23"/>
        <v/>
      </c>
      <c r="X596" s="93"/>
      <c r="Y596" s="6"/>
      <c r="Z596" s="36"/>
      <c r="AA596" s="6"/>
      <c r="AC596" s="375"/>
      <c r="AD596" s="54">
        <v>0.40763888888891697</v>
      </c>
      <c r="AL596" s="5">
        <v>-0.5</v>
      </c>
      <c r="AM596" s="5">
        <v>92</v>
      </c>
      <c r="AN596" s="5">
        <v>-1.7</v>
      </c>
      <c r="AO596" s="5">
        <v>-0.5</v>
      </c>
      <c r="AP596" s="5">
        <v>2.2000000000000002</v>
      </c>
      <c r="AQ596" s="5">
        <v>4</v>
      </c>
      <c r="AR596" s="5">
        <v>1026</v>
      </c>
      <c r="AS596" s="5">
        <v>11950</v>
      </c>
      <c r="AT596" s="5">
        <v>0</v>
      </c>
      <c r="AU596" s="5">
        <v>0</v>
      </c>
      <c r="AV596" s="5">
        <v>0</v>
      </c>
      <c r="AW596" s="5">
        <v>0</v>
      </c>
      <c r="AX596">
        <v>0.1</v>
      </c>
      <c r="AY596">
        <v>162.69999999999999</v>
      </c>
      <c r="AZ596">
        <v>8.5</v>
      </c>
      <c r="BA596">
        <v>12.8</v>
      </c>
      <c r="BB596" s="55">
        <v>0.40763888888888899</v>
      </c>
    </row>
    <row r="597" spans="2:54" x14ac:dyDescent="0.25">
      <c r="B597" s="5">
        <v>5.2</v>
      </c>
      <c r="C597" s="5">
        <v>84</v>
      </c>
      <c r="D597" s="5">
        <v>2.7</v>
      </c>
      <c r="E597" s="5">
        <v>4.2</v>
      </c>
      <c r="F597" s="5">
        <v>5.4</v>
      </c>
      <c r="G597" s="5">
        <v>11.2</v>
      </c>
      <c r="H597" s="5">
        <v>1033.5</v>
      </c>
      <c r="I597" s="5">
        <v>7192</v>
      </c>
      <c r="J597" s="5">
        <v>0</v>
      </c>
      <c r="K597" s="5">
        <v>0</v>
      </c>
      <c r="L597" s="5">
        <v>0</v>
      </c>
      <c r="M597" s="5">
        <v>0</v>
      </c>
      <c r="N597">
        <v>19.2</v>
      </c>
      <c r="O597">
        <v>1047.5</v>
      </c>
      <c r="P597" t="s">
        <v>252</v>
      </c>
      <c r="Q597"/>
      <c r="R597" s="54">
        <v>0.40833333333333299</v>
      </c>
      <c r="T597" s="93">
        <f t="shared" si="22"/>
        <v>0</v>
      </c>
      <c r="U597" s="96">
        <f t="shared" si="24"/>
        <v>-7.2</v>
      </c>
      <c r="V597" s="92" t="str">
        <f t="shared" si="25"/>
        <v/>
      </c>
      <c r="W597" s="96" t="str">
        <f t="shared" si="23"/>
        <v/>
      </c>
      <c r="X597" s="93"/>
      <c r="Y597" s="6"/>
      <c r="Z597" s="36"/>
      <c r="AA597" s="6"/>
      <c r="AC597" s="375"/>
      <c r="AD597" s="54">
        <v>0.40833333333336203</v>
      </c>
      <c r="AL597" s="5">
        <v>-0.5</v>
      </c>
      <c r="AM597" s="5">
        <v>91</v>
      </c>
      <c r="AN597" s="5">
        <v>-1.8</v>
      </c>
      <c r="AO597" s="5">
        <v>-0.5</v>
      </c>
      <c r="AP597" s="5">
        <v>4.3</v>
      </c>
      <c r="AQ597" s="5">
        <v>5</v>
      </c>
      <c r="AR597" s="5">
        <v>1026.2</v>
      </c>
      <c r="AS597" s="5">
        <v>11910</v>
      </c>
      <c r="AT597" s="5">
        <v>0</v>
      </c>
      <c r="AU597" s="5">
        <v>0</v>
      </c>
      <c r="AV597" s="5">
        <v>0</v>
      </c>
      <c r="AW597" s="5">
        <v>0</v>
      </c>
      <c r="AX597">
        <v>0.1</v>
      </c>
      <c r="AY597">
        <v>162.69999999999999</v>
      </c>
      <c r="AZ597">
        <v>8.6999999999999993</v>
      </c>
      <c r="BA597">
        <v>13</v>
      </c>
      <c r="BB597" s="55">
        <v>0.40833333333333299</v>
      </c>
    </row>
    <row r="598" spans="2:54" x14ac:dyDescent="0.25">
      <c r="B598" s="5">
        <v>5.2</v>
      </c>
      <c r="C598" s="5">
        <v>84</v>
      </c>
      <c r="D598" s="5">
        <v>2.7</v>
      </c>
      <c r="E598" s="5">
        <v>3.3</v>
      </c>
      <c r="F598" s="5">
        <v>8.3000000000000007</v>
      </c>
      <c r="G598" s="5">
        <v>13</v>
      </c>
      <c r="H598" s="5">
        <v>1033.4000000000001</v>
      </c>
      <c r="I598" s="5">
        <v>6913</v>
      </c>
      <c r="J598" s="5">
        <v>0</v>
      </c>
      <c r="K598" s="5">
        <v>0</v>
      </c>
      <c r="L598" s="5">
        <v>0</v>
      </c>
      <c r="M598" s="5">
        <v>0</v>
      </c>
      <c r="N598">
        <v>19.2</v>
      </c>
      <c r="O598">
        <v>1047.5</v>
      </c>
      <c r="P598" t="s">
        <v>252</v>
      </c>
      <c r="Q598"/>
      <c r="R598" s="54">
        <v>0.40902777777777799</v>
      </c>
      <c r="T598" s="93">
        <f t="shared" si="22"/>
        <v>0</v>
      </c>
      <c r="U598" s="96">
        <f t="shared" si="24"/>
        <v>-7.2</v>
      </c>
      <c r="V598" s="92" t="str">
        <f t="shared" si="25"/>
        <v/>
      </c>
      <c r="W598" s="96" t="str">
        <f t="shared" si="23"/>
        <v/>
      </c>
      <c r="X598" s="93"/>
      <c r="Y598" s="6"/>
      <c r="Z598" s="36"/>
      <c r="AA598" s="6"/>
      <c r="AC598" s="375"/>
      <c r="AD598" s="54">
        <v>0.40902777777780702</v>
      </c>
      <c r="AL598" s="5">
        <v>-0.5</v>
      </c>
      <c r="AM598" s="5">
        <v>91</v>
      </c>
      <c r="AN598" s="5">
        <v>-1.8</v>
      </c>
      <c r="AO598" s="5">
        <v>-2.2000000000000002</v>
      </c>
      <c r="AP598" s="5">
        <v>5</v>
      </c>
      <c r="AQ598" s="5">
        <v>6.1</v>
      </c>
      <c r="AR598" s="5">
        <v>1026</v>
      </c>
      <c r="AS598" s="5">
        <v>11880</v>
      </c>
      <c r="AT598" s="5">
        <v>0</v>
      </c>
      <c r="AU598" s="5">
        <v>0</v>
      </c>
      <c r="AV598" s="5">
        <v>0</v>
      </c>
      <c r="AW598" s="5">
        <v>0</v>
      </c>
      <c r="AX598">
        <v>0.1</v>
      </c>
      <c r="AY598">
        <v>162.69999999999999</v>
      </c>
      <c r="AZ598">
        <v>8.9</v>
      </c>
      <c r="BA598">
        <v>13</v>
      </c>
      <c r="BB598" s="55">
        <v>0.40902777777777799</v>
      </c>
    </row>
    <row r="599" spans="2:54" x14ac:dyDescent="0.25">
      <c r="B599" s="5">
        <v>5.2</v>
      </c>
      <c r="C599" s="5">
        <v>85</v>
      </c>
      <c r="D599" s="5">
        <v>2.9</v>
      </c>
      <c r="E599" s="5">
        <v>2.7</v>
      </c>
      <c r="F599" s="5">
        <v>11.2</v>
      </c>
      <c r="G599" s="5">
        <v>13</v>
      </c>
      <c r="H599" s="5">
        <v>1033.5999999999999</v>
      </c>
      <c r="I599" s="5">
        <v>6975</v>
      </c>
      <c r="J599" s="5">
        <v>0</v>
      </c>
      <c r="K599" s="5">
        <v>0</v>
      </c>
      <c r="L599" s="5">
        <v>0</v>
      </c>
      <c r="M599" s="5">
        <v>0</v>
      </c>
      <c r="N599">
        <v>19.2</v>
      </c>
      <c r="O599">
        <v>1047.5</v>
      </c>
      <c r="P599" t="s">
        <v>252</v>
      </c>
      <c r="Q599"/>
      <c r="R599" s="54">
        <v>0.40972222222222199</v>
      </c>
      <c r="T599" s="93">
        <f t="shared" si="22"/>
        <v>0</v>
      </c>
      <c r="U599" s="96">
        <f t="shared" si="24"/>
        <v>-7.2</v>
      </c>
      <c r="V599" s="92" t="str">
        <f t="shared" si="25"/>
        <v/>
      </c>
      <c r="W599" s="96" t="str">
        <f t="shared" si="23"/>
        <v/>
      </c>
      <c r="X599" s="93"/>
      <c r="Y599" s="6"/>
      <c r="Z599" s="36"/>
      <c r="AA599" s="6"/>
      <c r="AC599" s="375"/>
      <c r="AD599" s="54">
        <v>0.40972222222225202</v>
      </c>
      <c r="AL599" s="5">
        <v>-0.6</v>
      </c>
      <c r="AM599" s="5">
        <v>91</v>
      </c>
      <c r="AN599" s="5">
        <v>-1.9</v>
      </c>
      <c r="AO599" s="5">
        <v>-0.6</v>
      </c>
      <c r="AP599" s="5">
        <v>4.7</v>
      </c>
      <c r="AQ599" s="5">
        <v>5</v>
      </c>
      <c r="AR599" s="5">
        <v>1026.2</v>
      </c>
      <c r="AS599" s="5">
        <v>11840</v>
      </c>
      <c r="AT599" s="5">
        <v>0</v>
      </c>
      <c r="AU599" s="5">
        <v>0</v>
      </c>
      <c r="AV599" s="5">
        <v>0</v>
      </c>
      <c r="AW599" s="5">
        <v>0</v>
      </c>
      <c r="AX599">
        <v>0.1</v>
      </c>
      <c r="AY599">
        <v>162.69999999999999</v>
      </c>
      <c r="AZ599">
        <v>9</v>
      </c>
      <c r="BA599">
        <v>13.1</v>
      </c>
      <c r="BB599" s="55">
        <v>0.40972222222222199</v>
      </c>
    </row>
    <row r="600" spans="2:54" x14ac:dyDescent="0.25">
      <c r="B600" s="5">
        <v>5.2</v>
      </c>
      <c r="C600" s="5">
        <v>85</v>
      </c>
      <c r="D600" s="5">
        <v>2.9</v>
      </c>
      <c r="E600" s="5">
        <v>3.6</v>
      </c>
      <c r="F600" s="5">
        <v>7.2</v>
      </c>
      <c r="G600" s="5">
        <v>11.2</v>
      </c>
      <c r="H600" s="5">
        <v>1033.5999999999999</v>
      </c>
      <c r="I600" s="5">
        <v>6913</v>
      </c>
      <c r="J600" s="5">
        <v>0</v>
      </c>
      <c r="K600" s="5">
        <v>0</v>
      </c>
      <c r="L600" s="5">
        <v>0</v>
      </c>
      <c r="M600" s="5">
        <v>0</v>
      </c>
      <c r="N600">
        <v>19.2</v>
      </c>
      <c r="O600">
        <v>1047.5</v>
      </c>
      <c r="P600" t="s">
        <v>252</v>
      </c>
      <c r="Q600"/>
      <c r="R600" s="54">
        <v>0.41041666666666698</v>
      </c>
      <c r="T600" s="93">
        <f t="shared" si="22"/>
        <v>0</v>
      </c>
      <c r="U600" s="96">
        <f t="shared" si="24"/>
        <v>-7.2</v>
      </c>
      <c r="V600" s="92" t="str">
        <f t="shared" si="25"/>
        <v/>
      </c>
      <c r="W600" s="96" t="str">
        <f t="shared" si="23"/>
        <v/>
      </c>
      <c r="X600" s="93"/>
      <c r="Y600" s="6"/>
      <c r="Z600" s="36"/>
      <c r="AA600" s="6"/>
      <c r="AC600" s="375"/>
      <c r="AD600" s="54">
        <v>0.41041666666669702</v>
      </c>
      <c r="AL600" s="5">
        <v>-0.5</v>
      </c>
      <c r="AM600" s="5">
        <v>91</v>
      </c>
      <c r="AN600" s="5">
        <v>-1.8</v>
      </c>
      <c r="AO600" s="5">
        <v>-0.5</v>
      </c>
      <c r="AP600" s="5">
        <v>3.6</v>
      </c>
      <c r="AQ600" s="5">
        <v>4.3</v>
      </c>
      <c r="AR600" s="5">
        <v>1026.2</v>
      </c>
      <c r="AS600" s="5">
        <v>11920</v>
      </c>
      <c r="AT600" s="5">
        <v>0</v>
      </c>
      <c r="AU600" s="5">
        <v>0</v>
      </c>
      <c r="AV600" s="5">
        <v>0</v>
      </c>
      <c r="AW600" s="5">
        <v>0</v>
      </c>
      <c r="AX600">
        <v>0.1</v>
      </c>
      <c r="AY600">
        <v>162.69999999999999</v>
      </c>
      <c r="AZ600">
        <v>9.1999999999999993</v>
      </c>
      <c r="BA600">
        <v>13.3</v>
      </c>
      <c r="BB600" s="55">
        <v>0.41041666666666698</v>
      </c>
    </row>
    <row r="601" spans="2:54" x14ac:dyDescent="0.25">
      <c r="B601" s="5">
        <v>5.2</v>
      </c>
      <c r="C601" s="5">
        <v>85</v>
      </c>
      <c r="D601" s="5">
        <v>2.9</v>
      </c>
      <c r="E601" s="5">
        <v>3</v>
      </c>
      <c r="F601" s="5">
        <v>9.4</v>
      </c>
      <c r="G601" s="5">
        <v>13</v>
      </c>
      <c r="H601" s="5">
        <v>1033.5</v>
      </c>
      <c r="I601" s="5">
        <v>6975</v>
      </c>
      <c r="J601" s="5">
        <v>0</v>
      </c>
      <c r="K601" s="5">
        <v>0</v>
      </c>
      <c r="L601" s="5">
        <v>0</v>
      </c>
      <c r="M601" s="5">
        <v>0</v>
      </c>
      <c r="N601">
        <v>19.2</v>
      </c>
      <c r="O601">
        <v>1047.5</v>
      </c>
      <c r="P601" t="s">
        <v>252</v>
      </c>
      <c r="Q601"/>
      <c r="R601" s="54">
        <v>0.41111111111111098</v>
      </c>
      <c r="T601" s="93">
        <f t="shared" si="22"/>
        <v>0</v>
      </c>
      <c r="U601" s="96">
        <f t="shared" si="24"/>
        <v>-7.2</v>
      </c>
      <c r="V601" s="92" t="str">
        <f t="shared" si="25"/>
        <v/>
      </c>
      <c r="W601" s="96" t="str">
        <f t="shared" si="23"/>
        <v/>
      </c>
      <c r="X601" s="93"/>
      <c r="Y601" s="6"/>
      <c r="Z601" s="36"/>
      <c r="AA601" s="6"/>
      <c r="AC601" s="375"/>
      <c r="AD601" s="54">
        <v>0.41111111111114201</v>
      </c>
      <c r="AL601" s="5">
        <v>-0.4</v>
      </c>
      <c r="AM601" s="5">
        <v>91</v>
      </c>
      <c r="AN601" s="5">
        <v>-1.7</v>
      </c>
      <c r="AO601" s="5">
        <v>-2.5</v>
      </c>
      <c r="AP601" s="5">
        <v>6.1</v>
      </c>
      <c r="AQ601" s="5">
        <v>6.8</v>
      </c>
      <c r="AR601" s="5">
        <v>1026.2</v>
      </c>
      <c r="AS601" s="5">
        <v>12010</v>
      </c>
      <c r="AT601" s="5">
        <v>0</v>
      </c>
      <c r="AU601" s="5">
        <v>0</v>
      </c>
      <c r="AV601" s="5">
        <v>0</v>
      </c>
      <c r="AW601" s="5">
        <v>0</v>
      </c>
      <c r="AX601">
        <v>0.1</v>
      </c>
      <c r="AY601">
        <v>162.69999999999999</v>
      </c>
      <c r="AZ601">
        <v>9.3000000000000007</v>
      </c>
      <c r="BA601">
        <v>13.5</v>
      </c>
      <c r="BB601" s="55">
        <v>0.41111111111111098</v>
      </c>
    </row>
    <row r="602" spans="2:54" x14ac:dyDescent="0.25">
      <c r="B602" s="5">
        <v>5.0999999999999996</v>
      </c>
      <c r="C602" s="5">
        <v>85</v>
      </c>
      <c r="D602" s="5">
        <v>2.8</v>
      </c>
      <c r="E602" s="5">
        <v>2.9</v>
      </c>
      <c r="F602" s="5">
        <v>9.6999999999999993</v>
      </c>
      <c r="G602" s="5">
        <v>13</v>
      </c>
      <c r="H602" s="5">
        <v>1033.5</v>
      </c>
      <c r="I602" s="5">
        <v>7300</v>
      </c>
      <c r="J602" s="5">
        <v>0</v>
      </c>
      <c r="K602" s="5">
        <v>0</v>
      </c>
      <c r="L602" s="5">
        <v>0</v>
      </c>
      <c r="M602" s="5">
        <v>0</v>
      </c>
      <c r="N602">
        <v>19.2</v>
      </c>
      <c r="O602">
        <v>1047.5</v>
      </c>
      <c r="P602" t="s">
        <v>252</v>
      </c>
      <c r="Q602"/>
      <c r="R602" s="54">
        <v>0.41180555555555598</v>
      </c>
      <c r="T602" s="93">
        <f t="shared" si="22"/>
        <v>0</v>
      </c>
      <c r="U602" s="96">
        <f t="shared" si="24"/>
        <v>-7.1</v>
      </c>
      <c r="V602" s="92" t="str">
        <f t="shared" si="25"/>
        <v/>
      </c>
      <c r="W602" s="96" t="str">
        <f t="shared" si="23"/>
        <v/>
      </c>
      <c r="X602" s="93"/>
      <c r="Y602" s="6"/>
      <c r="Z602" s="36"/>
      <c r="AA602" s="6"/>
      <c r="AC602" s="375"/>
      <c r="AD602" s="54">
        <v>0.41180555555558701</v>
      </c>
      <c r="AL602" s="5">
        <v>-0.4</v>
      </c>
      <c r="AM602" s="5">
        <v>91</v>
      </c>
      <c r="AN602" s="5">
        <v>-1.7</v>
      </c>
      <c r="AO602" s="5">
        <v>-0.4</v>
      </c>
      <c r="AP602" s="5">
        <v>4.3</v>
      </c>
      <c r="AQ602" s="5">
        <v>4.7</v>
      </c>
      <c r="AR602" s="5">
        <v>1026.3</v>
      </c>
      <c r="AS602" s="5">
        <v>12130</v>
      </c>
      <c r="AT602" s="5">
        <v>0</v>
      </c>
      <c r="AU602" s="5">
        <v>0</v>
      </c>
      <c r="AV602" s="5">
        <v>0</v>
      </c>
      <c r="AW602" s="5">
        <v>0</v>
      </c>
      <c r="AX602">
        <v>0.1</v>
      </c>
      <c r="AY602">
        <v>162.69999999999999</v>
      </c>
      <c r="AZ602">
        <v>9.4</v>
      </c>
      <c r="BA602">
        <v>13.6</v>
      </c>
      <c r="BB602" s="55">
        <v>0.41180555555555598</v>
      </c>
    </row>
    <row r="603" spans="2:54" x14ac:dyDescent="0.25">
      <c r="B603" s="5">
        <v>5</v>
      </c>
      <c r="C603" s="5">
        <v>85</v>
      </c>
      <c r="D603" s="5">
        <v>2.7</v>
      </c>
      <c r="E603" s="5">
        <v>3.5</v>
      </c>
      <c r="F603" s="5">
        <v>6.5</v>
      </c>
      <c r="G603" s="5">
        <v>7.2</v>
      </c>
      <c r="H603" s="5">
        <v>1033.4000000000001</v>
      </c>
      <c r="I603" s="5">
        <v>7362</v>
      </c>
      <c r="J603" s="5">
        <v>0</v>
      </c>
      <c r="K603" s="5">
        <v>0</v>
      </c>
      <c r="L603" s="5">
        <v>0</v>
      </c>
      <c r="M603" s="5">
        <v>0</v>
      </c>
      <c r="N603">
        <v>19.2</v>
      </c>
      <c r="O603">
        <v>1047.5</v>
      </c>
      <c r="P603" t="s">
        <v>252</v>
      </c>
      <c r="Q603"/>
      <c r="R603" s="54">
        <v>0.41249999999999998</v>
      </c>
      <c r="T603" s="93">
        <f t="shared" si="22"/>
        <v>0</v>
      </c>
      <c r="U603" s="96">
        <f t="shared" si="24"/>
        <v>-7</v>
      </c>
      <c r="V603" s="92" t="str">
        <f t="shared" si="25"/>
        <v/>
      </c>
      <c r="W603" s="96" t="str">
        <f t="shared" si="23"/>
        <v/>
      </c>
      <c r="X603" s="93"/>
      <c r="Y603" s="6"/>
      <c r="Z603" s="36"/>
      <c r="AA603" s="6"/>
      <c r="AC603" s="375"/>
      <c r="AD603" s="54">
        <v>0.41250000000003201</v>
      </c>
      <c r="AL603" s="5">
        <v>-0.4</v>
      </c>
      <c r="AM603" s="5">
        <v>91</v>
      </c>
      <c r="AN603" s="5">
        <v>-1.7</v>
      </c>
      <c r="AO603" s="5">
        <v>-0.4</v>
      </c>
      <c r="AP603" s="5">
        <v>1.8</v>
      </c>
      <c r="AQ603" s="5">
        <v>3.6</v>
      </c>
      <c r="AR603" s="5">
        <v>1026.0999999999999</v>
      </c>
      <c r="AS603" s="5">
        <v>12190</v>
      </c>
      <c r="AT603" s="5">
        <v>0</v>
      </c>
      <c r="AU603" s="5">
        <v>0</v>
      </c>
      <c r="AV603" s="5">
        <v>0</v>
      </c>
      <c r="AW603" s="5">
        <v>0</v>
      </c>
      <c r="AX603">
        <v>0.1</v>
      </c>
      <c r="AY603">
        <v>162.69999999999999</v>
      </c>
      <c r="AZ603">
        <v>9.6</v>
      </c>
      <c r="BA603">
        <v>13.7</v>
      </c>
      <c r="BB603" s="55">
        <v>0.41249999999999998</v>
      </c>
    </row>
    <row r="604" spans="2:54" x14ac:dyDescent="0.25">
      <c r="B604" s="5">
        <v>5</v>
      </c>
      <c r="C604" s="5">
        <v>85</v>
      </c>
      <c r="D604" s="5">
        <v>2.7</v>
      </c>
      <c r="E604" s="5">
        <v>3.9</v>
      </c>
      <c r="F604" s="5">
        <v>5.4</v>
      </c>
      <c r="G604" s="5">
        <v>9.4</v>
      </c>
      <c r="H604" s="5">
        <v>1033.2</v>
      </c>
      <c r="I604" s="5">
        <v>7083</v>
      </c>
      <c r="J604" s="5">
        <v>0</v>
      </c>
      <c r="K604" s="5">
        <v>0</v>
      </c>
      <c r="L604" s="5">
        <v>0</v>
      </c>
      <c r="M604" s="5">
        <v>0</v>
      </c>
      <c r="N604">
        <v>19.2</v>
      </c>
      <c r="O604">
        <v>1047.5</v>
      </c>
      <c r="P604" t="s">
        <v>252</v>
      </c>
      <c r="Q604"/>
      <c r="R604" s="54">
        <v>0.41319444444444398</v>
      </c>
      <c r="T604" s="93">
        <f t="shared" si="22"/>
        <v>0</v>
      </c>
      <c r="U604" s="96">
        <f t="shared" si="24"/>
        <v>-7</v>
      </c>
      <c r="V604" s="92" t="str">
        <f t="shared" si="25"/>
        <v/>
      </c>
      <c r="W604" s="96" t="str">
        <f t="shared" si="23"/>
        <v/>
      </c>
      <c r="X604" s="93"/>
      <c r="Y604" s="6"/>
      <c r="Z604" s="36"/>
      <c r="AA604" s="6"/>
      <c r="AC604" s="375"/>
      <c r="AD604" s="54">
        <v>0.413194444444477</v>
      </c>
      <c r="AL604" s="5">
        <v>-0.4</v>
      </c>
      <c r="AM604" s="5">
        <v>91</v>
      </c>
      <c r="AN604" s="5">
        <v>-1.7</v>
      </c>
      <c r="AO604" s="5">
        <v>-0.4</v>
      </c>
      <c r="AP604" s="5">
        <v>4.3</v>
      </c>
      <c r="AQ604" s="5">
        <v>4.3</v>
      </c>
      <c r="AR604" s="5">
        <v>1026.0999999999999</v>
      </c>
      <c r="AS604" s="5">
        <v>12280</v>
      </c>
      <c r="AT604" s="5">
        <v>0</v>
      </c>
      <c r="AU604" s="5">
        <v>0</v>
      </c>
      <c r="AV604" s="5">
        <v>0</v>
      </c>
      <c r="AW604" s="5">
        <v>0</v>
      </c>
      <c r="AX604">
        <v>0.1</v>
      </c>
      <c r="AY604">
        <v>162.69999999999999</v>
      </c>
      <c r="AZ604">
        <v>9.6999999999999993</v>
      </c>
      <c r="BA604">
        <v>13.8</v>
      </c>
      <c r="BB604" s="55">
        <v>0.41319444444444398</v>
      </c>
    </row>
    <row r="605" spans="2:54" x14ac:dyDescent="0.25">
      <c r="B605" s="5">
        <v>5.0999999999999996</v>
      </c>
      <c r="C605" s="5">
        <v>84</v>
      </c>
      <c r="D605" s="5">
        <v>2.6</v>
      </c>
      <c r="E605" s="5">
        <v>3.5</v>
      </c>
      <c r="F605" s="5">
        <v>7.2</v>
      </c>
      <c r="G605" s="5">
        <v>11.2</v>
      </c>
      <c r="H605" s="5">
        <v>1033.5</v>
      </c>
      <c r="I605" s="5">
        <v>6804</v>
      </c>
      <c r="J605" s="5">
        <v>0</v>
      </c>
      <c r="K605" s="5">
        <v>0</v>
      </c>
      <c r="L605" s="5">
        <v>0</v>
      </c>
      <c r="M605" s="5">
        <v>0</v>
      </c>
      <c r="N605">
        <v>19.2</v>
      </c>
      <c r="O605">
        <v>1047.5</v>
      </c>
      <c r="P605" t="s">
        <v>252</v>
      </c>
      <c r="Q605"/>
      <c r="R605" s="54">
        <v>0.41388888888888897</v>
      </c>
      <c r="T605" s="93">
        <f t="shared" si="22"/>
        <v>0</v>
      </c>
      <c r="U605" s="96">
        <f t="shared" si="24"/>
        <v>-7.1</v>
      </c>
      <c r="V605" s="92" t="str">
        <f t="shared" si="25"/>
        <v/>
      </c>
      <c r="W605" s="96" t="str">
        <f t="shared" si="23"/>
        <v/>
      </c>
      <c r="X605" s="93"/>
      <c r="Y605" s="6"/>
      <c r="Z605" s="36"/>
      <c r="AA605" s="6"/>
      <c r="AC605" s="375"/>
      <c r="AD605" s="54">
        <v>0.413888888888922</v>
      </c>
      <c r="AL605" s="5">
        <v>-0.4</v>
      </c>
      <c r="AM605" s="5">
        <v>91</v>
      </c>
      <c r="AN605" s="5">
        <v>-1.7</v>
      </c>
      <c r="AO605" s="5">
        <v>-0.4</v>
      </c>
      <c r="AP605" s="5">
        <v>0</v>
      </c>
      <c r="AQ605" s="5">
        <v>3.6</v>
      </c>
      <c r="AR605" s="5">
        <v>1026.3</v>
      </c>
      <c r="AS605" s="5">
        <v>12380</v>
      </c>
      <c r="AT605" s="5">
        <v>0</v>
      </c>
      <c r="AU605" s="5">
        <v>0</v>
      </c>
      <c r="AV605" s="5">
        <v>0</v>
      </c>
      <c r="AW605" s="5">
        <v>0</v>
      </c>
      <c r="AX605">
        <v>0.1</v>
      </c>
      <c r="AY605">
        <v>162.69999999999999</v>
      </c>
      <c r="AZ605">
        <v>9.8000000000000007</v>
      </c>
      <c r="BA605">
        <v>13.8</v>
      </c>
      <c r="BB605" s="55">
        <v>0.41388888888888897</v>
      </c>
    </row>
    <row r="606" spans="2:54" x14ac:dyDescent="0.25">
      <c r="B606" s="5">
        <v>5.0999999999999996</v>
      </c>
      <c r="C606" s="5">
        <v>85</v>
      </c>
      <c r="D606" s="5">
        <v>2.8</v>
      </c>
      <c r="E606" s="5">
        <v>2.5</v>
      </c>
      <c r="F606" s="5">
        <v>11.2</v>
      </c>
      <c r="G606" s="5">
        <v>13</v>
      </c>
      <c r="H606" s="5">
        <v>1033.7</v>
      </c>
      <c r="I606" s="5">
        <v>6525</v>
      </c>
      <c r="J606" s="5">
        <v>0</v>
      </c>
      <c r="K606" s="5">
        <v>0</v>
      </c>
      <c r="L606" s="5">
        <v>0</v>
      </c>
      <c r="M606" s="5">
        <v>0</v>
      </c>
      <c r="N606">
        <v>19.2</v>
      </c>
      <c r="O606">
        <v>1047.5</v>
      </c>
      <c r="P606" t="s">
        <v>252</v>
      </c>
      <c r="Q606"/>
      <c r="R606" s="54">
        <v>0.41458333333333303</v>
      </c>
      <c r="T606" s="93">
        <f t="shared" si="22"/>
        <v>0</v>
      </c>
      <c r="U606" s="96">
        <f t="shared" si="24"/>
        <v>-7.1</v>
      </c>
      <c r="V606" s="92" t="str">
        <f t="shared" si="25"/>
        <v/>
      </c>
      <c r="W606" s="96" t="str">
        <f t="shared" si="23"/>
        <v/>
      </c>
      <c r="X606" s="93"/>
      <c r="Z606" s="5"/>
      <c r="AA606"/>
      <c r="AC606" s="375"/>
      <c r="AD606" s="54">
        <v>0.414583333333367</v>
      </c>
      <c r="AL606" s="5">
        <v>-0.3</v>
      </c>
      <c r="AM606" s="5">
        <v>91</v>
      </c>
      <c r="AN606" s="5">
        <v>-1.6</v>
      </c>
      <c r="AO606" s="5">
        <v>-0.3</v>
      </c>
      <c r="AP606" s="5">
        <v>2.5</v>
      </c>
      <c r="AQ606" s="5">
        <v>4.3</v>
      </c>
      <c r="AR606" s="5">
        <v>1026.4000000000001</v>
      </c>
      <c r="AS606" s="5">
        <v>12490</v>
      </c>
      <c r="AT606" s="5">
        <v>0</v>
      </c>
      <c r="AU606" s="5">
        <v>0</v>
      </c>
      <c r="AV606" s="5">
        <v>0</v>
      </c>
      <c r="AW606" s="5">
        <v>0</v>
      </c>
      <c r="AX606">
        <v>0.1</v>
      </c>
      <c r="AY606">
        <v>162.69999999999999</v>
      </c>
      <c r="AZ606">
        <v>10</v>
      </c>
      <c r="BA606">
        <v>13.8</v>
      </c>
      <c r="BB606" s="55">
        <v>0.41458333333333303</v>
      </c>
    </row>
    <row r="607" spans="2:54" x14ac:dyDescent="0.25">
      <c r="B607" s="5">
        <v>5.0999999999999996</v>
      </c>
      <c r="C607" s="5">
        <v>85</v>
      </c>
      <c r="D607" s="5">
        <v>2.8</v>
      </c>
      <c r="E607" s="5">
        <v>1.9</v>
      </c>
      <c r="F607" s="5">
        <v>14.4</v>
      </c>
      <c r="G607" s="5">
        <v>20.2</v>
      </c>
      <c r="H607" s="5">
        <v>1033.4000000000001</v>
      </c>
      <c r="I607" s="5">
        <v>6262</v>
      </c>
      <c r="J607" s="5">
        <v>0</v>
      </c>
      <c r="K607" s="5">
        <v>0</v>
      </c>
      <c r="L607" s="5">
        <v>0</v>
      </c>
      <c r="M607" s="5">
        <v>0</v>
      </c>
      <c r="N607">
        <v>19.2</v>
      </c>
      <c r="O607">
        <v>1047.5</v>
      </c>
      <c r="P607" t="s">
        <v>252</v>
      </c>
      <c r="Q607"/>
      <c r="R607" s="54">
        <v>0.41527777777777802</v>
      </c>
      <c r="T607" s="93">
        <f t="shared" si="22"/>
        <v>0</v>
      </c>
      <c r="U607" s="96">
        <f t="shared" si="24"/>
        <v>-7.1</v>
      </c>
      <c r="V607" s="92" t="str">
        <f t="shared" si="25"/>
        <v/>
      </c>
      <c r="W607" s="96" t="str">
        <f t="shared" si="23"/>
        <v/>
      </c>
      <c r="X607" s="93"/>
      <c r="Z607" s="5"/>
      <c r="AA607"/>
      <c r="AC607" s="375"/>
      <c r="AD607" s="54">
        <v>0.415277777777812</v>
      </c>
      <c r="AL607" s="5">
        <v>-0.1</v>
      </c>
      <c r="AM607" s="5">
        <v>91</v>
      </c>
      <c r="AN607" s="5">
        <v>-1.4</v>
      </c>
      <c r="AO607" s="5">
        <v>-0.1</v>
      </c>
      <c r="AP607" s="5">
        <v>1.8</v>
      </c>
      <c r="AQ607" s="5">
        <v>3.6</v>
      </c>
      <c r="AR607" s="5">
        <v>1026.2</v>
      </c>
      <c r="AS607" s="5">
        <v>12510</v>
      </c>
      <c r="AT607" s="5">
        <v>0</v>
      </c>
      <c r="AU607" s="5">
        <v>0</v>
      </c>
      <c r="AV607" s="5">
        <v>0</v>
      </c>
      <c r="AW607" s="5">
        <v>0</v>
      </c>
      <c r="AX607">
        <v>0.1</v>
      </c>
      <c r="AY607">
        <v>162.69999999999999</v>
      </c>
      <c r="AZ607">
        <v>10.199999999999999</v>
      </c>
      <c r="BA607">
        <v>13.7</v>
      </c>
      <c r="BB607" s="55">
        <v>0.41527777777777802</v>
      </c>
    </row>
    <row r="608" spans="2:54" x14ac:dyDescent="0.25">
      <c r="B608" s="5">
        <v>5.0999999999999996</v>
      </c>
      <c r="C608" s="5">
        <v>85</v>
      </c>
      <c r="D608" s="5">
        <v>2.8</v>
      </c>
      <c r="E608" s="5">
        <v>2.6</v>
      </c>
      <c r="F608" s="5">
        <v>10.8</v>
      </c>
      <c r="G608" s="5">
        <v>14.8</v>
      </c>
      <c r="H608" s="5">
        <v>1033.2</v>
      </c>
      <c r="I608" s="5">
        <v>6200</v>
      </c>
      <c r="J608" s="5">
        <v>0</v>
      </c>
      <c r="K608" s="5">
        <v>0</v>
      </c>
      <c r="L608" s="5">
        <v>0</v>
      </c>
      <c r="M608" s="5">
        <v>0</v>
      </c>
      <c r="N608">
        <v>19.2</v>
      </c>
      <c r="O608">
        <v>1047.5</v>
      </c>
      <c r="P608" t="s">
        <v>252</v>
      </c>
      <c r="Q608"/>
      <c r="R608" s="54">
        <v>0.41597222222222202</v>
      </c>
      <c r="T608" s="93">
        <f t="shared" si="22"/>
        <v>0</v>
      </c>
      <c r="U608" s="96">
        <f t="shared" si="24"/>
        <v>-7.1</v>
      </c>
      <c r="V608" s="92" t="str">
        <f t="shared" si="25"/>
        <v/>
      </c>
      <c r="W608" s="96" t="str">
        <f t="shared" si="23"/>
        <v/>
      </c>
      <c r="X608" s="93"/>
      <c r="Z608" s="5"/>
      <c r="AA608"/>
      <c r="AC608" s="375"/>
      <c r="AD608" s="54">
        <v>0.41597222222225699</v>
      </c>
      <c r="AL608" s="5">
        <v>-0.1</v>
      </c>
      <c r="AM608" s="5">
        <v>91</v>
      </c>
      <c r="AN608" s="5">
        <v>-1.4</v>
      </c>
      <c r="AO608" s="5">
        <v>-0.1</v>
      </c>
      <c r="AP608" s="5">
        <v>4.3</v>
      </c>
      <c r="AQ608" s="5">
        <v>5.8</v>
      </c>
      <c r="AR608" s="5">
        <v>1026.2</v>
      </c>
      <c r="AS608" s="5">
        <v>12720</v>
      </c>
      <c r="AT608" s="5">
        <v>0</v>
      </c>
      <c r="AU608" s="5">
        <v>0</v>
      </c>
      <c r="AV608" s="5">
        <v>0</v>
      </c>
      <c r="AW608" s="5">
        <v>0</v>
      </c>
      <c r="AX608">
        <v>0.1</v>
      </c>
      <c r="AY608">
        <v>162.69999999999999</v>
      </c>
      <c r="AZ608">
        <v>10.3</v>
      </c>
      <c r="BA608">
        <v>13.5</v>
      </c>
      <c r="BB608" s="55">
        <v>0.41597222222222202</v>
      </c>
    </row>
    <row r="609" spans="2:54" x14ac:dyDescent="0.25">
      <c r="B609" s="5">
        <v>5.0999999999999996</v>
      </c>
      <c r="C609" s="5">
        <v>85</v>
      </c>
      <c r="D609" s="5">
        <v>2.8</v>
      </c>
      <c r="E609" s="5">
        <v>3.2</v>
      </c>
      <c r="F609" s="5">
        <v>8.3000000000000007</v>
      </c>
      <c r="G609" s="5">
        <v>13</v>
      </c>
      <c r="H609" s="5">
        <v>1033.5</v>
      </c>
      <c r="I609" s="5">
        <v>6417</v>
      </c>
      <c r="J609" s="5">
        <v>0</v>
      </c>
      <c r="K609" s="5">
        <v>0</v>
      </c>
      <c r="L609" s="5">
        <v>0</v>
      </c>
      <c r="M609" s="5">
        <v>0</v>
      </c>
      <c r="N609">
        <v>19.2</v>
      </c>
      <c r="O609">
        <v>1047.5</v>
      </c>
      <c r="P609" t="s">
        <v>252</v>
      </c>
      <c r="Q609"/>
      <c r="R609" s="54">
        <v>0.41666666666666702</v>
      </c>
      <c r="T609" s="93">
        <f t="shared" si="22"/>
        <v>0</v>
      </c>
      <c r="U609" s="96">
        <f t="shared" si="24"/>
        <v>-7.1</v>
      </c>
      <c r="V609" s="92" t="str">
        <f t="shared" si="25"/>
        <v/>
      </c>
      <c r="W609" s="96" t="str">
        <f t="shared" si="23"/>
        <v/>
      </c>
      <c r="X609" s="93"/>
      <c r="Z609" s="5"/>
      <c r="AA609"/>
      <c r="AC609" s="375"/>
      <c r="AD609" s="54">
        <v>0.41666666666670199</v>
      </c>
      <c r="AL609" s="5">
        <v>-0.1</v>
      </c>
      <c r="AM609" s="5">
        <v>91</v>
      </c>
      <c r="AN609" s="5">
        <v>-1.4</v>
      </c>
      <c r="AO609" s="5">
        <v>-0.1</v>
      </c>
      <c r="AP609" s="5">
        <v>2.2000000000000002</v>
      </c>
      <c r="AQ609" s="5">
        <v>4.3</v>
      </c>
      <c r="AR609" s="5">
        <v>1026.3</v>
      </c>
      <c r="AS609" s="5">
        <v>12750</v>
      </c>
      <c r="AT609" s="5">
        <v>0</v>
      </c>
      <c r="AU609" s="5">
        <v>0</v>
      </c>
      <c r="AV609" s="5">
        <v>0</v>
      </c>
      <c r="AW609" s="5">
        <v>0</v>
      </c>
      <c r="AX609">
        <v>0.1</v>
      </c>
      <c r="AY609">
        <v>162.69999999999999</v>
      </c>
      <c r="AZ609">
        <v>10.5</v>
      </c>
      <c r="BA609">
        <v>13.2</v>
      </c>
      <c r="BB609" s="55">
        <v>0.41666666666666702</v>
      </c>
    </row>
    <row r="610" spans="2:54" x14ac:dyDescent="0.25">
      <c r="B610" s="5">
        <v>5.0999999999999996</v>
      </c>
      <c r="C610" s="5">
        <v>85</v>
      </c>
      <c r="D610" s="5">
        <v>2.8</v>
      </c>
      <c r="E610" s="5">
        <v>2.9</v>
      </c>
      <c r="F610" s="5">
        <v>9.4</v>
      </c>
      <c r="G610" s="5">
        <v>18.399999999999999</v>
      </c>
      <c r="H610" s="5">
        <v>1033.4000000000001</v>
      </c>
      <c r="I610" s="5">
        <v>6370</v>
      </c>
      <c r="J610" s="5">
        <v>0</v>
      </c>
      <c r="K610" s="5">
        <v>0</v>
      </c>
      <c r="L610" s="5">
        <v>0</v>
      </c>
      <c r="M610" s="5">
        <v>0</v>
      </c>
      <c r="N610">
        <v>19.2</v>
      </c>
      <c r="O610">
        <v>1047.5</v>
      </c>
      <c r="P610" t="s">
        <v>252</v>
      </c>
      <c r="Q610"/>
      <c r="R610" s="54">
        <v>0.41736111111111102</v>
      </c>
      <c r="T610" s="93">
        <f t="shared" si="22"/>
        <v>0</v>
      </c>
      <c r="U610" s="96">
        <f t="shared" si="24"/>
        <v>-7.1</v>
      </c>
      <c r="V610" s="92" t="str">
        <f t="shared" si="25"/>
        <v/>
      </c>
      <c r="W610" s="96" t="str">
        <f t="shared" si="23"/>
        <v/>
      </c>
      <c r="X610" s="93"/>
      <c r="Z610" s="5"/>
      <c r="AA610"/>
      <c r="AC610" s="375"/>
      <c r="AD610" s="54">
        <v>0.41736111111114699</v>
      </c>
      <c r="AL610" s="5">
        <v>0</v>
      </c>
      <c r="AM610" s="5">
        <v>91</v>
      </c>
      <c r="AN610" s="5">
        <v>-1.3</v>
      </c>
      <c r="AO610" s="5">
        <v>-1.6</v>
      </c>
      <c r="AP610" s="5">
        <v>5</v>
      </c>
      <c r="AQ610" s="5">
        <v>5.4</v>
      </c>
      <c r="AR610" s="5">
        <v>1026.4000000000001</v>
      </c>
      <c r="AS610" s="5">
        <v>12830</v>
      </c>
      <c r="AT610" s="5">
        <v>0</v>
      </c>
      <c r="AU610" s="5">
        <v>0</v>
      </c>
      <c r="AV610" s="5">
        <v>0</v>
      </c>
      <c r="AW610" s="5">
        <v>0</v>
      </c>
      <c r="AX610">
        <v>0.1</v>
      </c>
      <c r="AY610">
        <v>162.69999999999999</v>
      </c>
      <c r="AZ610">
        <v>10.7</v>
      </c>
      <c r="BA610">
        <v>12.6</v>
      </c>
      <c r="BB610" s="55">
        <v>0.41736111111111102</v>
      </c>
    </row>
    <row r="611" spans="2:54" x14ac:dyDescent="0.25">
      <c r="B611" s="5">
        <v>5</v>
      </c>
      <c r="C611" s="5">
        <v>85</v>
      </c>
      <c r="D611" s="5">
        <v>2.7</v>
      </c>
      <c r="E611" s="5">
        <v>2.2000000000000002</v>
      </c>
      <c r="F611" s="5">
        <v>12.2</v>
      </c>
      <c r="G611" s="5">
        <v>16.600000000000001</v>
      </c>
      <c r="H611" s="5">
        <v>1033.4000000000001</v>
      </c>
      <c r="I611" s="5">
        <v>6262</v>
      </c>
      <c r="J611" s="5">
        <v>0</v>
      </c>
      <c r="K611" s="5">
        <v>0</v>
      </c>
      <c r="L611" s="5">
        <v>0</v>
      </c>
      <c r="M611" s="5">
        <v>0</v>
      </c>
      <c r="N611">
        <v>19.2</v>
      </c>
      <c r="O611">
        <v>1047.5</v>
      </c>
      <c r="P611" t="s">
        <v>252</v>
      </c>
      <c r="Q611"/>
      <c r="R611" s="54">
        <v>0.41805555555555601</v>
      </c>
      <c r="T611" s="93">
        <f t="shared" si="22"/>
        <v>0</v>
      </c>
      <c r="U611" s="96">
        <f t="shared" si="24"/>
        <v>-7</v>
      </c>
      <c r="V611" s="92" t="str">
        <f t="shared" si="25"/>
        <v/>
      </c>
      <c r="W611" s="96" t="str">
        <f t="shared" si="23"/>
        <v/>
      </c>
      <c r="X611" s="93"/>
      <c r="Z611" s="5"/>
      <c r="AA611"/>
      <c r="AC611" s="375"/>
      <c r="AD611" s="54">
        <v>0.41805555555559198</v>
      </c>
      <c r="AL611" s="5">
        <v>0</v>
      </c>
      <c r="AM611" s="5">
        <v>90</v>
      </c>
      <c r="AN611" s="5">
        <v>-1.4</v>
      </c>
      <c r="AO611" s="5">
        <v>0</v>
      </c>
      <c r="AP611" s="5">
        <v>4.3</v>
      </c>
      <c r="AQ611" s="5">
        <v>4.7</v>
      </c>
      <c r="AR611" s="5">
        <v>1026.4000000000001</v>
      </c>
      <c r="AS611" s="5">
        <v>12850</v>
      </c>
      <c r="AT611" s="5">
        <v>0</v>
      </c>
      <c r="AU611" s="5">
        <v>0</v>
      </c>
      <c r="AV611" s="5">
        <v>0</v>
      </c>
      <c r="AW611" s="5">
        <v>0</v>
      </c>
      <c r="AX611">
        <v>0.1</v>
      </c>
      <c r="AY611">
        <v>162.69999999999999</v>
      </c>
      <c r="AZ611">
        <v>10.9</v>
      </c>
      <c r="BA611">
        <v>12</v>
      </c>
      <c r="BB611" s="55">
        <v>0.41805555555555601</v>
      </c>
    </row>
    <row r="612" spans="2:54" x14ac:dyDescent="0.25">
      <c r="B612" s="5">
        <v>5</v>
      </c>
      <c r="C612" s="5">
        <v>85</v>
      </c>
      <c r="D612" s="5">
        <v>2.7</v>
      </c>
      <c r="E612" s="5">
        <v>2.4</v>
      </c>
      <c r="F612" s="5">
        <v>11.2</v>
      </c>
      <c r="G612" s="5">
        <v>14.8</v>
      </c>
      <c r="H612" s="5">
        <v>1033.4000000000001</v>
      </c>
      <c r="I612" s="5">
        <v>6479</v>
      </c>
      <c r="J612" s="5">
        <v>0</v>
      </c>
      <c r="K612" s="5">
        <v>0</v>
      </c>
      <c r="L612" s="5">
        <v>0</v>
      </c>
      <c r="M612" s="5">
        <v>0</v>
      </c>
      <c r="N612">
        <v>19.2</v>
      </c>
      <c r="O612">
        <v>1047.5</v>
      </c>
      <c r="P612" t="s">
        <v>252</v>
      </c>
      <c r="Q612"/>
      <c r="R612" s="54">
        <v>0.41875000000000001</v>
      </c>
      <c r="T612" s="93">
        <f t="shared" si="22"/>
        <v>0</v>
      </c>
      <c r="U612" s="96">
        <f t="shared" si="24"/>
        <v>-7</v>
      </c>
      <c r="V612" s="92" t="str">
        <f t="shared" si="25"/>
        <v/>
      </c>
      <c r="W612" s="96" t="str">
        <f t="shared" si="23"/>
        <v/>
      </c>
      <c r="X612" s="93"/>
      <c r="Z612" s="5"/>
      <c r="AA612"/>
      <c r="AC612" s="375"/>
      <c r="AD612" s="54">
        <v>0.41875000000003698</v>
      </c>
      <c r="AL612" s="5">
        <v>-0.2</v>
      </c>
      <c r="AM612" s="5">
        <v>90</v>
      </c>
      <c r="AN612" s="5">
        <v>-1.6</v>
      </c>
      <c r="AO612" s="5">
        <v>-0.2</v>
      </c>
      <c r="AP612" s="5">
        <v>2.9</v>
      </c>
      <c r="AQ612" s="5">
        <v>5</v>
      </c>
      <c r="AR612" s="5">
        <v>1026.2</v>
      </c>
      <c r="AS612" s="5">
        <v>13070</v>
      </c>
      <c r="AT612" s="5">
        <v>0</v>
      </c>
      <c r="AU612" s="5">
        <v>0</v>
      </c>
      <c r="AV612" s="5">
        <v>0</v>
      </c>
      <c r="AW612" s="5">
        <v>0</v>
      </c>
      <c r="AX612">
        <v>0.1</v>
      </c>
      <c r="AY612">
        <v>162.69999999999999</v>
      </c>
      <c r="AZ612">
        <v>11.1</v>
      </c>
      <c r="BA612">
        <v>11.3</v>
      </c>
      <c r="BB612" s="55">
        <v>0.41875000000000001</v>
      </c>
    </row>
    <row r="613" spans="2:54" s="6" customFormat="1" x14ac:dyDescent="0.25">
      <c r="B613" s="5">
        <v>5</v>
      </c>
      <c r="C613" s="5">
        <v>85</v>
      </c>
      <c r="D613" s="5">
        <v>2.7</v>
      </c>
      <c r="E613" s="5">
        <v>5</v>
      </c>
      <c r="F613" s="5">
        <v>3.6</v>
      </c>
      <c r="G613" s="5">
        <v>5.4</v>
      </c>
      <c r="H613" s="5">
        <v>1033.4000000000001</v>
      </c>
      <c r="I613" s="5">
        <v>6370</v>
      </c>
      <c r="J613" s="5">
        <v>0</v>
      </c>
      <c r="K613" s="5">
        <v>0</v>
      </c>
      <c r="L613" s="5">
        <v>0</v>
      </c>
      <c r="M613" s="5">
        <v>0</v>
      </c>
      <c r="N613">
        <v>19.2</v>
      </c>
      <c r="O613">
        <v>1047.5</v>
      </c>
      <c r="P613" t="s">
        <v>252</v>
      </c>
      <c r="Q613"/>
      <c r="R613" s="54">
        <v>0.41944444444444401</v>
      </c>
      <c r="S613"/>
      <c r="T613" s="93">
        <f t="shared" si="22"/>
        <v>0</v>
      </c>
      <c r="U613" s="96">
        <f t="shared" si="24"/>
        <v>-7</v>
      </c>
      <c r="V613" s="92" t="str">
        <f t="shared" si="25"/>
        <v/>
      </c>
      <c r="W613" s="96" t="str">
        <f t="shared" si="23"/>
        <v/>
      </c>
      <c r="X613" s="426"/>
      <c r="Y613"/>
      <c r="Z613" s="5"/>
      <c r="AA613"/>
      <c r="AC613" s="375"/>
      <c r="AD613" s="54">
        <v>0.41944444444448198</v>
      </c>
      <c r="AF613"/>
      <c r="AL613" s="5">
        <v>-0.1</v>
      </c>
      <c r="AM613" s="5">
        <v>90</v>
      </c>
      <c r="AN613" s="5">
        <v>-1.5</v>
      </c>
      <c r="AO613" s="5">
        <v>-0.1</v>
      </c>
      <c r="AP613" s="5">
        <v>2.9</v>
      </c>
      <c r="AQ613" s="5">
        <v>4.7</v>
      </c>
      <c r="AR613" s="5">
        <v>1026.3</v>
      </c>
      <c r="AS613" s="5">
        <v>13010</v>
      </c>
      <c r="AT613" s="5">
        <v>0</v>
      </c>
      <c r="AU613" s="5">
        <v>0</v>
      </c>
      <c r="AV613" s="5">
        <v>0</v>
      </c>
      <c r="AW613" s="5">
        <v>0</v>
      </c>
      <c r="AX613">
        <v>0.1</v>
      </c>
      <c r="AY613">
        <v>162.69999999999999</v>
      </c>
      <c r="AZ613">
        <v>11.2</v>
      </c>
      <c r="BA613">
        <v>10.6</v>
      </c>
      <c r="BB613" s="55">
        <v>0.41944444444444401</v>
      </c>
    </row>
    <row r="614" spans="2:54" s="6" customFormat="1" x14ac:dyDescent="0.25">
      <c r="B614" s="5">
        <v>5</v>
      </c>
      <c r="C614" s="5">
        <v>85</v>
      </c>
      <c r="D614" s="5">
        <v>2.7</v>
      </c>
      <c r="E614" s="5">
        <v>3.9</v>
      </c>
      <c r="F614" s="5">
        <v>5.4</v>
      </c>
      <c r="G614" s="5">
        <v>7.2</v>
      </c>
      <c r="H614" s="5">
        <v>1033.5999999999999</v>
      </c>
      <c r="I614" s="5">
        <v>6417</v>
      </c>
      <c r="J614" s="5">
        <v>0</v>
      </c>
      <c r="K614" s="5">
        <v>0</v>
      </c>
      <c r="L614" s="5">
        <v>0</v>
      </c>
      <c r="M614" s="5">
        <v>0</v>
      </c>
      <c r="N614">
        <v>19.2</v>
      </c>
      <c r="O614">
        <v>1047.5</v>
      </c>
      <c r="P614" t="s">
        <v>252</v>
      </c>
      <c r="Q614"/>
      <c r="R614" s="54">
        <v>0.42013888888888901</v>
      </c>
      <c r="S614"/>
      <c r="T614" s="93">
        <f t="shared" si="22"/>
        <v>0</v>
      </c>
      <c r="U614" s="96">
        <f t="shared" si="24"/>
        <v>-7</v>
      </c>
      <c r="V614" s="92" t="str">
        <f t="shared" si="25"/>
        <v/>
      </c>
      <c r="W614" s="96" t="str">
        <f t="shared" si="23"/>
        <v/>
      </c>
      <c r="X614" s="426"/>
      <c r="Y614"/>
      <c r="Z614" s="5"/>
      <c r="AA614"/>
      <c r="AC614" s="375"/>
      <c r="AD614" s="54">
        <v>0.42013888888892698</v>
      </c>
      <c r="AL614" s="5">
        <v>-0.1</v>
      </c>
      <c r="AM614" s="5">
        <v>90</v>
      </c>
      <c r="AN614" s="5">
        <v>-1.5</v>
      </c>
      <c r="AO614" s="5">
        <v>-0.1</v>
      </c>
      <c r="AP614" s="5">
        <v>4.7</v>
      </c>
      <c r="AQ614" s="5">
        <v>5</v>
      </c>
      <c r="AR614" s="5">
        <v>1026.5</v>
      </c>
      <c r="AS614" s="5">
        <v>13100</v>
      </c>
      <c r="AT614" s="5">
        <v>0</v>
      </c>
      <c r="AU614" s="5">
        <v>0</v>
      </c>
      <c r="AV614" s="5">
        <v>0</v>
      </c>
      <c r="AW614" s="5">
        <v>0</v>
      </c>
      <c r="AX614">
        <v>0.1</v>
      </c>
      <c r="AY614">
        <v>162.69999999999999</v>
      </c>
      <c r="AZ614">
        <v>11.3</v>
      </c>
      <c r="BA614">
        <v>10</v>
      </c>
      <c r="BB614" s="55">
        <v>0.42013888888888901</v>
      </c>
    </row>
    <row r="615" spans="2:54" s="6" customFormat="1" x14ac:dyDescent="0.25">
      <c r="B615" s="5">
        <v>5</v>
      </c>
      <c r="C615" s="5">
        <v>85</v>
      </c>
      <c r="D615" s="5">
        <v>2.7</v>
      </c>
      <c r="E615" s="5">
        <v>1.5</v>
      </c>
      <c r="F615" s="5">
        <v>16.600000000000001</v>
      </c>
      <c r="G615" s="5">
        <v>22</v>
      </c>
      <c r="H615" s="5">
        <v>1033.4000000000001</v>
      </c>
      <c r="I615" s="5">
        <v>6649</v>
      </c>
      <c r="J615" s="5">
        <v>0</v>
      </c>
      <c r="K615" s="5">
        <v>0</v>
      </c>
      <c r="L615" s="5">
        <v>0</v>
      </c>
      <c r="M615" s="5">
        <v>0</v>
      </c>
      <c r="N615">
        <v>19.2</v>
      </c>
      <c r="O615">
        <v>1047.5</v>
      </c>
      <c r="P615" t="s">
        <v>252</v>
      </c>
      <c r="Q615"/>
      <c r="R615" s="54">
        <v>0.420833333333333</v>
      </c>
      <c r="S615"/>
      <c r="T615" s="93">
        <f t="shared" si="22"/>
        <v>0</v>
      </c>
      <c r="U615" s="96">
        <f t="shared" si="24"/>
        <v>-7</v>
      </c>
      <c r="V615" s="92" t="str">
        <f t="shared" si="25"/>
        <v/>
      </c>
      <c r="W615" s="96" t="str">
        <f t="shared" si="23"/>
        <v/>
      </c>
      <c r="X615" s="426"/>
      <c r="Y615"/>
      <c r="Z615" s="5"/>
      <c r="AA615"/>
      <c r="AC615" s="375"/>
      <c r="AD615" s="54">
        <v>0.42083333333337197</v>
      </c>
      <c r="AL615" s="5">
        <v>-0.1</v>
      </c>
      <c r="AM615" s="5">
        <v>90</v>
      </c>
      <c r="AN615" s="5">
        <v>-1.5</v>
      </c>
      <c r="AO615" s="5">
        <v>-1.7</v>
      </c>
      <c r="AP615" s="5">
        <v>5</v>
      </c>
      <c r="AQ615" s="5">
        <v>5.8</v>
      </c>
      <c r="AR615" s="5">
        <v>1026.5999999999999</v>
      </c>
      <c r="AS615" s="5">
        <v>13030</v>
      </c>
      <c r="AT615" s="5">
        <v>0</v>
      </c>
      <c r="AU615" s="5">
        <v>0</v>
      </c>
      <c r="AV615" s="5">
        <v>0</v>
      </c>
      <c r="AW615" s="5">
        <v>0</v>
      </c>
      <c r="AX615">
        <v>0.1</v>
      </c>
      <c r="AY615">
        <v>162.69999999999999</v>
      </c>
      <c r="AZ615">
        <v>11.5</v>
      </c>
      <c r="BA615">
        <v>9.3000000000000007</v>
      </c>
      <c r="BB615" s="55">
        <v>0.420833333333333</v>
      </c>
    </row>
    <row r="616" spans="2:54" s="6" customFormat="1" x14ac:dyDescent="0.25">
      <c r="B616" s="5">
        <v>5</v>
      </c>
      <c r="C616" s="5">
        <v>85</v>
      </c>
      <c r="D616" s="5">
        <v>2.7</v>
      </c>
      <c r="E616" s="5">
        <v>3.7</v>
      </c>
      <c r="F616" s="5">
        <v>6.1</v>
      </c>
      <c r="G616" s="5">
        <v>9.4</v>
      </c>
      <c r="H616" s="5">
        <v>1033.3</v>
      </c>
      <c r="I616" s="5">
        <v>7021</v>
      </c>
      <c r="J616" s="5">
        <v>0</v>
      </c>
      <c r="K616" s="5">
        <v>0</v>
      </c>
      <c r="L616" s="5">
        <v>0</v>
      </c>
      <c r="M616" s="5">
        <v>0</v>
      </c>
      <c r="N616">
        <v>19.2</v>
      </c>
      <c r="O616">
        <v>1047.5</v>
      </c>
      <c r="P616" t="s">
        <v>252</v>
      </c>
      <c r="Q616"/>
      <c r="R616" s="54">
        <v>0.421527777777778</v>
      </c>
      <c r="S616"/>
      <c r="T616" s="93">
        <f t="shared" si="22"/>
        <v>0</v>
      </c>
      <c r="U616" s="96">
        <f t="shared" si="24"/>
        <v>-7</v>
      </c>
      <c r="V616" s="92" t="str">
        <f t="shared" si="25"/>
        <v/>
      </c>
      <c r="W616" s="96" t="str">
        <f t="shared" si="23"/>
        <v/>
      </c>
      <c r="X616" s="426"/>
      <c r="Y616"/>
      <c r="Z616" s="5"/>
      <c r="AA616"/>
      <c r="AC616" s="375"/>
      <c r="AD616" s="54">
        <v>0.42152777777781703</v>
      </c>
      <c r="AL616" s="5">
        <v>0</v>
      </c>
      <c r="AM616" s="5">
        <v>90</v>
      </c>
      <c r="AN616" s="5">
        <v>-1.4</v>
      </c>
      <c r="AO616" s="5">
        <v>0</v>
      </c>
      <c r="AP616" s="5">
        <v>2.5</v>
      </c>
      <c r="AQ616" s="5">
        <v>4</v>
      </c>
      <c r="AR616" s="5">
        <v>1026.4000000000001</v>
      </c>
      <c r="AS616" s="5">
        <v>13440</v>
      </c>
      <c r="AT616" s="5">
        <v>0</v>
      </c>
      <c r="AU616" s="5">
        <v>0</v>
      </c>
      <c r="AV616" s="5">
        <v>0</v>
      </c>
      <c r="AW616" s="5">
        <v>0</v>
      </c>
      <c r="AX616">
        <v>0.1</v>
      </c>
      <c r="AY616">
        <v>162.69999999999999</v>
      </c>
      <c r="AZ616">
        <v>11.6</v>
      </c>
      <c r="BA616">
        <v>8.6999999999999993</v>
      </c>
      <c r="BB616" s="55">
        <v>0.421527777777778</v>
      </c>
    </row>
    <row r="617" spans="2:54" s="6" customFormat="1" x14ac:dyDescent="0.25">
      <c r="B617" s="5">
        <v>5</v>
      </c>
      <c r="C617" s="5">
        <v>85</v>
      </c>
      <c r="D617" s="5">
        <v>2.7</v>
      </c>
      <c r="E617" s="5">
        <v>3.9</v>
      </c>
      <c r="F617" s="5">
        <v>5.4</v>
      </c>
      <c r="G617" s="5">
        <v>7.2</v>
      </c>
      <c r="H617" s="5">
        <v>1033.4000000000001</v>
      </c>
      <c r="I617" s="5">
        <v>7021</v>
      </c>
      <c r="J617" s="5">
        <v>0</v>
      </c>
      <c r="K617" s="5">
        <v>0</v>
      </c>
      <c r="L617" s="5">
        <v>0</v>
      </c>
      <c r="M617" s="5">
        <v>0</v>
      </c>
      <c r="N617">
        <v>19.2</v>
      </c>
      <c r="O617">
        <v>1047.5</v>
      </c>
      <c r="P617" t="s">
        <v>252</v>
      </c>
      <c r="Q617"/>
      <c r="R617" s="54">
        <v>0.422222222222222</v>
      </c>
      <c r="S617"/>
      <c r="T617" s="93">
        <f t="shared" si="22"/>
        <v>0</v>
      </c>
      <c r="U617" s="96">
        <f t="shared" si="24"/>
        <v>-7</v>
      </c>
      <c r="V617" s="92" t="str">
        <f t="shared" si="25"/>
        <v/>
      </c>
      <c r="W617" s="96" t="str">
        <f t="shared" si="23"/>
        <v/>
      </c>
      <c r="X617" s="426"/>
      <c r="Y617"/>
      <c r="Z617" s="5"/>
      <c r="AA617"/>
      <c r="AC617" s="375"/>
      <c r="AD617" s="54">
        <v>0.42222222222226202</v>
      </c>
      <c r="AL617" s="5">
        <v>0.1</v>
      </c>
      <c r="AM617" s="5">
        <v>90</v>
      </c>
      <c r="AN617" s="5">
        <v>-1.3</v>
      </c>
      <c r="AO617" s="5">
        <v>-1.9</v>
      </c>
      <c r="AP617" s="5">
        <v>6.1</v>
      </c>
      <c r="AQ617" s="5">
        <v>6.8</v>
      </c>
      <c r="AR617" s="5">
        <v>1026.2</v>
      </c>
      <c r="AS617" s="5">
        <v>13570</v>
      </c>
      <c r="AT617" s="5">
        <v>0</v>
      </c>
      <c r="AU617" s="5">
        <v>0</v>
      </c>
      <c r="AV617" s="5">
        <v>0</v>
      </c>
      <c r="AW617" s="5">
        <v>0</v>
      </c>
      <c r="AX617">
        <v>0.1</v>
      </c>
      <c r="AY617">
        <v>162.69999999999999</v>
      </c>
      <c r="AZ617">
        <v>11.7</v>
      </c>
      <c r="BA617">
        <v>8.1</v>
      </c>
      <c r="BB617" s="55">
        <v>0.422222222222222</v>
      </c>
    </row>
    <row r="618" spans="2:54" s="6" customFormat="1" x14ac:dyDescent="0.25">
      <c r="B618" s="5">
        <v>4.9000000000000004</v>
      </c>
      <c r="C618" s="5">
        <v>85</v>
      </c>
      <c r="D618" s="5">
        <v>2.6</v>
      </c>
      <c r="E618" s="5">
        <v>2.4</v>
      </c>
      <c r="F618" s="5">
        <v>10.4</v>
      </c>
      <c r="G618" s="5">
        <v>16.600000000000001</v>
      </c>
      <c r="H618" s="5">
        <v>1033.0999999999999</v>
      </c>
      <c r="I618" s="5">
        <v>7362</v>
      </c>
      <c r="J618" s="5">
        <v>0</v>
      </c>
      <c r="K618" s="5">
        <v>0</v>
      </c>
      <c r="L618" s="5">
        <v>0</v>
      </c>
      <c r="M618" s="5">
        <v>0</v>
      </c>
      <c r="N618">
        <v>19.2</v>
      </c>
      <c r="O618">
        <v>1047.5</v>
      </c>
      <c r="P618" t="s">
        <v>252</v>
      </c>
      <c r="Q618"/>
      <c r="R618" s="54">
        <v>0.422916666666667</v>
      </c>
      <c r="S618"/>
      <c r="T618" s="93">
        <f t="shared" si="22"/>
        <v>0</v>
      </c>
      <c r="U618" s="96">
        <f t="shared" si="24"/>
        <v>-6.9</v>
      </c>
      <c r="V618" s="92" t="str">
        <f t="shared" si="25"/>
        <v/>
      </c>
      <c r="W618" s="96" t="str">
        <f t="shared" si="23"/>
        <v/>
      </c>
      <c r="X618" s="426"/>
      <c r="Y618"/>
      <c r="Z618" s="5"/>
      <c r="AA618"/>
      <c r="AC618" s="375"/>
      <c r="AD618" s="54">
        <v>0.42291666666670702</v>
      </c>
      <c r="AL618" s="5">
        <v>0</v>
      </c>
      <c r="AM618" s="5">
        <v>90</v>
      </c>
      <c r="AN618" s="5">
        <v>-1.4</v>
      </c>
      <c r="AO618" s="5">
        <v>0</v>
      </c>
      <c r="AP618" s="5">
        <v>4</v>
      </c>
      <c r="AQ618" s="5">
        <v>4</v>
      </c>
      <c r="AR618" s="5">
        <v>1026.4000000000001</v>
      </c>
      <c r="AS618" s="5">
        <v>13610</v>
      </c>
      <c r="AT618" s="5">
        <v>0</v>
      </c>
      <c r="AU618" s="5">
        <v>0</v>
      </c>
      <c r="AV618" s="5">
        <v>0</v>
      </c>
      <c r="AW618" s="5">
        <v>0</v>
      </c>
      <c r="AX618">
        <v>0.1</v>
      </c>
      <c r="AY618">
        <v>162.69999999999999</v>
      </c>
      <c r="AZ618">
        <v>11.8</v>
      </c>
      <c r="BA618">
        <v>7.5</v>
      </c>
      <c r="BB618" s="55">
        <v>0.422916666666667</v>
      </c>
    </row>
    <row r="619" spans="2:54" s="6" customFormat="1" x14ac:dyDescent="0.25">
      <c r="B619" s="5">
        <v>4.9000000000000004</v>
      </c>
      <c r="C619" s="5">
        <v>85</v>
      </c>
      <c r="D619" s="5">
        <v>2.6</v>
      </c>
      <c r="E619" s="5">
        <v>3</v>
      </c>
      <c r="F619" s="5">
        <v>7.9</v>
      </c>
      <c r="G619" s="5">
        <v>9.4</v>
      </c>
      <c r="H619" s="5">
        <v>1033.0999999999999</v>
      </c>
      <c r="I619" s="5">
        <v>7362</v>
      </c>
      <c r="J619" s="5">
        <v>0</v>
      </c>
      <c r="K619" s="5">
        <v>0</v>
      </c>
      <c r="L619" s="5">
        <v>0</v>
      </c>
      <c r="M619" s="5">
        <v>0</v>
      </c>
      <c r="N619">
        <v>19.2</v>
      </c>
      <c r="O619">
        <v>1047.5</v>
      </c>
      <c r="P619" t="s">
        <v>252</v>
      </c>
      <c r="Q619"/>
      <c r="R619" s="54">
        <v>0.42361111111111099</v>
      </c>
      <c r="S619"/>
      <c r="T619" s="93">
        <f t="shared" si="22"/>
        <v>0</v>
      </c>
      <c r="U619" s="96">
        <f t="shared" si="24"/>
        <v>-6.9</v>
      </c>
      <c r="V619" s="92" t="str">
        <f t="shared" si="25"/>
        <v/>
      </c>
      <c r="W619" s="96" t="str">
        <f t="shared" si="23"/>
        <v/>
      </c>
      <c r="X619" s="426"/>
      <c r="Y619"/>
      <c r="Z619" s="5"/>
      <c r="AA619"/>
      <c r="AC619" s="375"/>
      <c r="AD619" s="54">
        <v>0.42361111111115202</v>
      </c>
      <c r="AL619" s="5">
        <v>0</v>
      </c>
      <c r="AM619" s="5">
        <v>89</v>
      </c>
      <c r="AN619" s="5">
        <v>-1.6</v>
      </c>
      <c r="AO619" s="5">
        <v>0</v>
      </c>
      <c r="AP619" s="5">
        <v>2.9</v>
      </c>
      <c r="AQ619" s="5">
        <v>3.6</v>
      </c>
      <c r="AR619" s="5">
        <v>1026.4000000000001</v>
      </c>
      <c r="AS619" s="5">
        <v>13810</v>
      </c>
      <c r="AT619" s="5">
        <v>1</v>
      </c>
      <c r="AU619" s="5">
        <v>0</v>
      </c>
      <c r="AV619" s="5">
        <v>0</v>
      </c>
      <c r="AW619" s="5">
        <v>0</v>
      </c>
      <c r="AX619">
        <v>0.1</v>
      </c>
      <c r="AY619">
        <v>162.69999999999999</v>
      </c>
      <c r="AZ619">
        <v>11.9</v>
      </c>
      <c r="BA619">
        <v>7</v>
      </c>
      <c r="BB619" s="55">
        <v>0.42361111111111099</v>
      </c>
    </row>
    <row r="620" spans="2:54" s="6" customFormat="1" x14ac:dyDescent="0.25">
      <c r="B620" s="5">
        <v>4.9000000000000004</v>
      </c>
      <c r="C620" s="5">
        <v>85</v>
      </c>
      <c r="D620" s="5">
        <v>2.6</v>
      </c>
      <c r="E620" s="5">
        <v>3</v>
      </c>
      <c r="F620" s="5">
        <v>8.3000000000000007</v>
      </c>
      <c r="G620" s="5">
        <v>13</v>
      </c>
      <c r="H620" s="5">
        <v>1033.4000000000001</v>
      </c>
      <c r="I620" s="5">
        <v>7517</v>
      </c>
      <c r="J620" s="5">
        <v>0</v>
      </c>
      <c r="K620" s="5">
        <v>0</v>
      </c>
      <c r="L620" s="5">
        <v>0</v>
      </c>
      <c r="M620" s="5">
        <v>0</v>
      </c>
      <c r="N620">
        <v>19.2</v>
      </c>
      <c r="O620">
        <v>1047.5</v>
      </c>
      <c r="P620" t="s">
        <v>252</v>
      </c>
      <c r="Q620"/>
      <c r="R620" s="54">
        <v>0.42430555555555599</v>
      </c>
      <c r="S620"/>
      <c r="T620" s="93">
        <f t="shared" si="22"/>
        <v>0</v>
      </c>
      <c r="U620" s="96">
        <f t="shared" si="24"/>
        <v>-6.9</v>
      </c>
      <c r="V620" s="92" t="str">
        <f t="shared" si="25"/>
        <v/>
      </c>
      <c r="W620" s="96" t="str">
        <f t="shared" si="23"/>
        <v/>
      </c>
      <c r="X620" s="426"/>
      <c r="Y620"/>
      <c r="Z620" s="5"/>
      <c r="AA620"/>
      <c r="AC620" s="375"/>
      <c r="AD620" s="54">
        <v>0.42430555555559701</v>
      </c>
      <c r="AL620" s="5">
        <v>0.1</v>
      </c>
      <c r="AM620" s="5">
        <v>90</v>
      </c>
      <c r="AN620" s="5">
        <v>-1.3</v>
      </c>
      <c r="AO620" s="5">
        <v>0.1</v>
      </c>
      <c r="AP620" s="5">
        <v>4</v>
      </c>
      <c r="AQ620" s="5">
        <v>5.8</v>
      </c>
      <c r="AR620" s="5">
        <v>1026.4000000000001</v>
      </c>
      <c r="AS620" s="5">
        <v>13910</v>
      </c>
      <c r="AT620" s="5">
        <v>1</v>
      </c>
      <c r="AU620" s="5">
        <v>0</v>
      </c>
      <c r="AV620" s="5">
        <v>0</v>
      </c>
      <c r="AW620" s="5">
        <v>0</v>
      </c>
      <c r="AX620">
        <v>0.1</v>
      </c>
      <c r="AY620">
        <v>162.69999999999999</v>
      </c>
      <c r="AZ620">
        <v>12</v>
      </c>
      <c r="BA620">
        <v>6.5</v>
      </c>
      <c r="BB620" s="55">
        <v>0.42430555555555599</v>
      </c>
    </row>
    <row r="621" spans="2:54" s="6" customFormat="1" x14ac:dyDescent="0.25">
      <c r="B621" s="700"/>
      <c r="C621" s="701"/>
      <c r="D621" s="700"/>
      <c r="E621" s="700"/>
      <c r="F621"/>
      <c r="G621"/>
      <c r="H621"/>
      <c r="I621"/>
      <c r="J621"/>
      <c r="K621"/>
      <c r="L621"/>
      <c r="M621"/>
      <c r="N621"/>
      <c r="O621"/>
      <c r="P621"/>
      <c r="Q621"/>
      <c r="R621" s="54"/>
      <c r="S621"/>
      <c r="T621" s="93">
        <f t="shared" si="22"/>
        <v>0</v>
      </c>
      <c r="U621" s="96">
        <f>(T621-B621)-4</f>
        <v>-4</v>
      </c>
      <c r="V621" s="92" t="str">
        <f t="shared" si="25"/>
        <v/>
      </c>
      <c r="W621" s="96" t="str">
        <f t="shared" si="23"/>
        <v/>
      </c>
      <c r="X621" s="426"/>
      <c r="Y621"/>
      <c r="Z621" s="5"/>
      <c r="AA621"/>
      <c r="AC621" s="375"/>
      <c r="AD621" s="54">
        <v>0.42500000000004201</v>
      </c>
      <c r="AL621" s="5">
        <v>0.1</v>
      </c>
      <c r="AM621" s="5">
        <v>90</v>
      </c>
      <c r="AN621" s="5">
        <v>-1.3</v>
      </c>
      <c r="AO621" s="5">
        <v>0.1</v>
      </c>
      <c r="AP621" s="5">
        <v>2.5</v>
      </c>
      <c r="AQ621" s="5">
        <v>4.3</v>
      </c>
      <c r="AR621" s="5">
        <v>1026.5</v>
      </c>
      <c r="AS621" s="5">
        <v>13620</v>
      </c>
      <c r="AT621" s="5">
        <v>0</v>
      </c>
      <c r="AU621" s="5">
        <v>0</v>
      </c>
      <c r="AV621" s="5">
        <v>0</v>
      </c>
      <c r="AW621" s="5">
        <v>0</v>
      </c>
      <c r="AX621">
        <v>0.1</v>
      </c>
      <c r="AY621">
        <v>162.69999999999999</v>
      </c>
      <c r="AZ621">
        <v>12.1</v>
      </c>
      <c r="BA621">
        <v>6.1</v>
      </c>
      <c r="BB621" s="55">
        <v>0.42499999999999999</v>
      </c>
    </row>
    <row r="622" spans="2:54" s="6" customFormat="1" x14ac:dyDescent="0.25">
      <c r="B622" s="700"/>
      <c r="C622" s="701"/>
      <c r="D622" s="700"/>
      <c r="E622" s="700"/>
      <c r="F622"/>
      <c r="G622"/>
      <c r="H622"/>
      <c r="I622"/>
      <c r="J622"/>
      <c r="K622"/>
      <c r="L622"/>
      <c r="M622"/>
      <c r="N622"/>
      <c r="O622"/>
      <c r="P622"/>
      <c r="Q622"/>
      <c r="R622" s="54"/>
      <c r="S622"/>
      <c r="T622" s="93">
        <f t="shared" si="22"/>
        <v>0</v>
      </c>
      <c r="U622" s="96">
        <f t="shared" ref="U622:U655" si="26">(T622-B622)-4</f>
        <v>-4</v>
      </c>
      <c r="V622" s="92" t="str">
        <f t="shared" si="25"/>
        <v/>
      </c>
      <c r="W622" s="96" t="str">
        <f t="shared" si="23"/>
        <v/>
      </c>
      <c r="X622" s="426"/>
      <c r="Y622"/>
      <c r="Z622" s="5"/>
      <c r="AA622"/>
      <c r="AC622" s="375"/>
      <c r="AD622" s="54">
        <v>0.42569444444448701</v>
      </c>
      <c r="AL622" s="5">
        <v>0.3</v>
      </c>
      <c r="AM622" s="5">
        <v>89</v>
      </c>
      <c r="AN622" s="5">
        <v>-1.3</v>
      </c>
      <c r="AO622" s="5">
        <v>-1.6</v>
      </c>
      <c r="AP622" s="5">
        <v>5.8</v>
      </c>
      <c r="AQ622" s="5">
        <v>6.5</v>
      </c>
      <c r="AR622" s="5">
        <v>1026.5</v>
      </c>
      <c r="AS622" s="5">
        <v>13700</v>
      </c>
      <c r="AT622" s="5">
        <v>1</v>
      </c>
      <c r="AU622" s="5">
        <v>0</v>
      </c>
      <c r="AV622" s="5">
        <v>0</v>
      </c>
      <c r="AW622" s="5">
        <v>0</v>
      </c>
      <c r="AX622">
        <v>0.1</v>
      </c>
      <c r="AY622">
        <v>162.69999999999999</v>
      </c>
      <c r="AZ622">
        <v>12.2</v>
      </c>
      <c r="BA622">
        <v>5.7</v>
      </c>
      <c r="BB622" s="55">
        <v>0.42569444444444399</v>
      </c>
    </row>
    <row r="623" spans="2:54" s="6" customFormat="1" x14ac:dyDescent="0.25">
      <c r="B623" s="700"/>
      <c r="C623" s="701"/>
      <c r="D623" s="700"/>
      <c r="E623" s="700"/>
      <c r="F623"/>
      <c r="G623"/>
      <c r="H623"/>
      <c r="I623"/>
      <c r="J623"/>
      <c r="K623"/>
      <c r="L623"/>
      <c r="M623"/>
      <c r="N623"/>
      <c r="O623"/>
      <c r="P623"/>
      <c r="Q623"/>
      <c r="R623" s="54"/>
      <c r="S623"/>
      <c r="T623" s="93">
        <f t="shared" si="22"/>
        <v>0</v>
      </c>
      <c r="U623" s="96">
        <f t="shared" si="26"/>
        <v>-4</v>
      </c>
      <c r="V623" s="92" t="str">
        <f t="shared" si="25"/>
        <v/>
      </c>
      <c r="W623" s="96" t="str">
        <f t="shared" si="23"/>
        <v/>
      </c>
      <c r="X623" s="426"/>
      <c r="Y623"/>
      <c r="Z623" s="5"/>
      <c r="AA623"/>
      <c r="AC623" s="375"/>
      <c r="AD623" s="54">
        <v>0.42638888888893201</v>
      </c>
      <c r="AL623" s="5">
        <v>0.2</v>
      </c>
      <c r="AM623" s="5">
        <v>89</v>
      </c>
      <c r="AN623" s="5">
        <v>-1.4</v>
      </c>
      <c r="AO623" s="5">
        <v>0.2</v>
      </c>
      <c r="AP623" s="5">
        <v>3.2</v>
      </c>
      <c r="AQ623" s="5">
        <v>7.2</v>
      </c>
      <c r="AR623" s="5">
        <v>1026.4000000000001</v>
      </c>
      <c r="AS623" s="5">
        <v>13580</v>
      </c>
      <c r="AT623" s="5">
        <v>0</v>
      </c>
      <c r="AU623" s="5">
        <v>0</v>
      </c>
      <c r="AV623" s="5">
        <v>0</v>
      </c>
      <c r="AW623" s="5">
        <v>0</v>
      </c>
      <c r="AX623">
        <v>0.1</v>
      </c>
      <c r="AY623">
        <v>162.69999999999999</v>
      </c>
      <c r="AZ623">
        <v>12.3</v>
      </c>
      <c r="BA623">
        <v>5.4</v>
      </c>
      <c r="BB623" s="55">
        <v>0.42638888888888898</v>
      </c>
    </row>
    <row r="624" spans="2:54" s="6" customFormat="1" x14ac:dyDescent="0.25">
      <c r="B624" s="700"/>
      <c r="C624" s="701"/>
      <c r="D624" s="700"/>
      <c r="E624" s="700"/>
      <c r="F624"/>
      <c r="G624"/>
      <c r="H624"/>
      <c r="I624"/>
      <c r="J624"/>
      <c r="K624"/>
      <c r="L624"/>
      <c r="M624"/>
      <c r="N624"/>
      <c r="O624"/>
      <c r="P624"/>
      <c r="Q624"/>
      <c r="R624" s="54"/>
      <c r="S624"/>
      <c r="T624" s="93">
        <f t="shared" si="22"/>
        <v>0</v>
      </c>
      <c r="U624" s="96">
        <f t="shared" si="26"/>
        <v>-4</v>
      </c>
      <c r="V624" s="92" t="str">
        <f t="shared" si="25"/>
        <v/>
      </c>
      <c r="W624" s="96" t="str">
        <f t="shared" si="23"/>
        <v/>
      </c>
      <c r="X624" s="426"/>
      <c r="Y624"/>
      <c r="Z624" s="5"/>
      <c r="AA624"/>
      <c r="AC624" s="375"/>
      <c r="AD624" s="54">
        <v>0.427083333333377</v>
      </c>
      <c r="AL624" s="5">
        <v>0.2</v>
      </c>
      <c r="AM624" s="5">
        <v>89</v>
      </c>
      <c r="AN624" s="5">
        <v>-1.4</v>
      </c>
      <c r="AO624" s="5">
        <v>0.2</v>
      </c>
      <c r="AP624" s="5">
        <v>4</v>
      </c>
      <c r="AQ624" s="5">
        <v>5.4</v>
      </c>
      <c r="AR624" s="5">
        <v>1026.4000000000001</v>
      </c>
      <c r="AS624" s="5">
        <v>13600</v>
      </c>
      <c r="AT624" s="5">
        <v>0</v>
      </c>
      <c r="AU624" s="5">
        <v>0</v>
      </c>
      <c r="AV624" s="5">
        <v>0</v>
      </c>
      <c r="AW624" s="5">
        <v>0</v>
      </c>
      <c r="AX624">
        <v>0.1</v>
      </c>
      <c r="AY624">
        <v>162.69999999999999</v>
      </c>
      <c r="AZ624">
        <v>12.4</v>
      </c>
      <c r="BA624">
        <v>5</v>
      </c>
      <c r="BB624" s="55">
        <v>0.42708333333333298</v>
      </c>
    </row>
    <row r="625" spans="2:54" s="6" customFormat="1" x14ac:dyDescent="0.25">
      <c r="B625" s="700"/>
      <c r="C625" s="701"/>
      <c r="D625" s="700"/>
      <c r="E625" s="700"/>
      <c r="F625"/>
      <c r="G625"/>
      <c r="H625"/>
      <c r="I625"/>
      <c r="J625"/>
      <c r="K625"/>
      <c r="L625"/>
      <c r="M625"/>
      <c r="N625"/>
      <c r="O625"/>
      <c r="P625"/>
      <c r="Q625"/>
      <c r="R625" s="54"/>
      <c r="S625"/>
      <c r="T625" s="93">
        <f t="shared" si="22"/>
        <v>0</v>
      </c>
      <c r="U625" s="96">
        <f t="shared" si="26"/>
        <v>-4</v>
      </c>
      <c r="V625" s="92" t="str">
        <f t="shared" si="25"/>
        <v/>
      </c>
      <c r="W625" s="96" t="str">
        <f t="shared" si="23"/>
        <v/>
      </c>
      <c r="X625" s="426"/>
      <c r="Y625"/>
      <c r="Z625" s="5"/>
      <c r="AA625"/>
      <c r="AC625" s="375"/>
      <c r="AD625" s="54">
        <v>0.427777777777822</v>
      </c>
      <c r="AL625" s="5">
        <v>0.3</v>
      </c>
      <c r="AM625" s="5">
        <v>89</v>
      </c>
      <c r="AN625" s="5">
        <v>-1.3</v>
      </c>
      <c r="AO625" s="5">
        <v>-2.4</v>
      </c>
      <c r="AP625" s="5">
        <v>7.9</v>
      </c>
      <c r="AQ625" s="5">
        <v>8.3000000000000007</v>
      </c>
      <c r="AR625" s="5">
        <v>1026.4000000000001</v>
      </c>
      <c r="AS625" s="5">
        <v>13920</v>
      </c>
      <c r="AT625" s="5">
        <v>1</v>
      </c>
      <c r="AU625" s="5">
        <v>0</v>
      </c>
      <c r="AV625" s="5">
        <v>0</v>
      </c>
      <c r="AW625" s="5">
        <v>0</v>
      </c>
      <c r="AX625">
        <v>0.1</v>
      </c>
      <c r="AY625">
        <v>162.69999999999999</v>
      </c>
      <c r="AZ625">
        <v>12.4</v>
      </c>
      <c r="BA625">
        <v>4.7</v>
      </c>
      <c r="BB625" s="55">
        <v>0.42777777777777798</v>
      </c>
    </row>
    <row r="626" spans="2:54" s="6" customFormat="1" x14ac:dyDescent="0.25">
      <c r="B626" s="700"/>
      <c r="C626" s="701"/>
      <c r="D626" s="700"/>
      <c r="E626" s="700"/>
      <c r="F626"/>
      <c r="G626"/>
      <c r="H626"/>
      <c r="I626"/>
      <c r="J626"/>
      <c r="K626"/>
      <c r="L626"/>
      <c r="M626"/>
      <c r="N626"/>
      <c r="O626"/>
      <c r="P626"/>
      <c r="Q626"/>
      <c r="R626" s="54"/>
      <c r="S626"/>
      <c r="T626" s="93">
        <f t="shared" ref="T626:T689" si="27">MAX($P626,$Q626)</f>
        <v>0</v>
      </c>
      <c r="U626" s="96">
        <f t="shared" si="26"/>
        <v>-4</v>
      </c>
      <c r="V626" s="92" t="str">
        <f t="shared" si="25"/>
        <v/>
      </c>
      <c r="W626" s="96" t="str">
        <f t="shared" ref="W626:W689" si="28">IF($T626&gt;$B626+1,1,"")</f>
        <v/>
      </c>
      <c r="X626" s="426"/>
      <c r="Y626"/>
      <c r="Z626" s="5"/>
      <c r="AA626"/>
      <c r="AC626" s="375"/>
      <c r="AD626" s="54">
        <v>0.428472222222267</v>
      </c>
      <c r="AL626" s="5">
        <v>0.3</v>
      </c>
      <c r="AM626" s="5">
        <v>89</v>
      </c>
      <c r="AN626" s="5">
        <v>-1.3</v>
      </c>
      <c r="AO626" s="5">
        <v>-2.1</v>
      </c>
      <c r="AP626" s="5">
        <v>7.2</v>
      </c>
      <c r="AQ626" s="5">
        <v>7.6</v>
      </c>
      <c r="AR626" s="5">
        <v>1026.3</v>
      </c>
      <c r="AS626" s="5">
        <v>13870</v>
      </c>
      <c r="AT626" s="5">
        <v>1</v>
      </c>
      <c r="AU626" s="5">
        <v>0</v>
      </c>
      <c r="AV626" s="5">
        <v>0</v>
      </c>
      <c r="AW626" s="5">
        <v>0</v>
      </c>
      <c r="AX626">
        <v>0.1</v>
      </c>
      <c r="AY626">
        <v>162.69999999999999</v>
      </c>
      <c r="AZ626">
        <v>12.4</v>
      </c>
      <c r="BA626">
        <v>4.5</v>
      </c>
      <c r="BB626" s="55">
        <v>0.42847222222222198</v>
      </c>
    </row>
    <row r="627" spans="2:54" s="6" customFormat="1" x14ac:dyDescent="0.25">
      <c r="B627" s="700"/>
      <c r="C627" s="701"/>
      <c r="D627" s="700"/>
      <c r="E627" s="700"/>
      <c r="F627"/>
      <c r="G627"/>
      <c r="H627"/>
      <c r="I627"/>
      <c r="J627"/>
      <c r="K627"/>
      <c r="L627"/>
      <c r="M627"/>
      <c r="N627"/>
      <c r="O627"/>
      <c r="P627"/>
      <c r="Q627"/>
      <c r="R627" s="54"/>
      <c r="S627"/>
      <c r="T627" s="93">
        <f t="shared" si="27"/>
        <v>0</v>
      </c>
      <c r="U627" s="96">
        <f t="shared" si="26"/>
        <v>-4</v>
      </c>
      <c r="V627" s="92" t="str">
        <f t="shared" si="25"/>
        <v/>
      </c>
      <c r="W627" s="96" t="str">
        <f t="shared" si="28"/>
        <v/>
      </c>
      <c r="X627" s="426"/>
      <c r="Y627"/>
      <c r="Z627" s="5"/>
      <c r="AA627"/>
      <c r="AC627" s="375"/>
      <c r="AD627" s="54">
        <v>0.42916666666671199</v>
      </c>
      <c r="AL627" s="5">
        <v>0.3</v>
      </c>
      <c r="AM627" s="5">
        <v>89</v>
      </c>
      <c r="AN627" s="5">
        <v>-1.3</v>
      </c>
      <c r="AO627" s="5">
        <v>0.3</v>
      </c>
      <c r="AP627" s="5">
        <v>3.6</v>
      </c>
      <c r="AQ627" s="5">
        <v>3.6</v>
      </c>
      <c r="AR627" s="5">
        <v>1026.2</v>
      </c>
      <c r="AS627" s="5">
        <v>14590</v>
      </c>
      <c r="AT627" s="5">
        <v>1</v>
      </c>
      <c r="AU627" s="5">
        <v>0</v>
      </c>
      <c r="AV627" s="5">
        <v>0</v>
      </c>
      <c r="AW627" s="5">
        <v>0</v>
      </c>
      <c r="AX627">
        <v>0.1</v>
      </c>
      <c r="AY627">
        <v>162.69999999999999</v>
      </c>
      <c r="AZ627">
        <v>12.4</v>
      </c>
      <c r="BA627">
        <v>4.3</v>
      </c>
      <c r="BB627" s="55">
        <v>0.42916666666666697</v>
      </c>
    </row>
    <row r="628" spans="2:54" s="6" customFormat="1" x14ac:dyDescent="0.25">
      <c r="B628" s="700"/>
      <c r="C628" s="701"/>
      <c r="D628" s="700"/>
      <c r="E628" s="700"/>
      <c r="F628"/>
      <c r="G628"/>
      <c r="H628"/>
      <c r="I628"/>
      <c r="J628"/>
      <c r="K628"/>
      <c r="L628"/>
      <c r="M628"/>
      <c r="N628"/>
      <c r="O628"/>
      <c r="P628"/>
      <c r="Q628"/>
      <c r="R628" s="54"/>
      <c r="S628"/>
      <c r="T628" s="93">
        <f t="shared" si="27"/>
        <v>0</v>
      </c>
      <c r="U628" s="96">
        <f t="shared" si="26"/>
        <v>-4</v>
      </c>
      <c r="V628" s="92" t="str">
        <f t="shared" si="25"/>
        <v/>
      </c>
      <c r="W628" s="96" t="str">
        <f t="shared" si="28"/>
        <v/>
      </c>
      <c r="X628" s="426"/>
      <c r="Y628"/>
      <c r="Z628" s="5"/>
      <c r="AA628"/>
      <c r="AC628" s="375"/>
      <c r="AD628" s="54">
        <v>0.42986111111115699</v>
      </c>
      <c r="AL628" s="5">
        <v>0.3</v>
      </c>
      <c r="AM628" s="5">
        <v>89</v>
      </c>
      <c r="AN628" s="5">
        <v>-1.3</v>
      </c>
      <c r="AO628" s="5">
        <v>0.3</v>
      </c>
      <c r="AP628" s="5">
        <v>4</v>
      </c>
      <c r="AQ628" s="5">
        <v>6.8</v>
      </c>
      <c r="AR628" s="5">
        <v>1026.2</v>
      </c>
      <c r="AS628" s="5">
        <v>15290</v>
      </c>
      <c r="AT628" s="5">
        <v>1</v>
      </c>
      <c r="AU628" s="5">
        <v>0</v>
      </c>
      <c r="AV628" s="5">
        <v>0</v>
      </c>
      <c r="AW628" s="5">
        <v>0</v>
      </c>
      <c r="AX628">
        <v>0.1</v>
      </c>
      <c r="AY628">
        <v>162.69999999999999</v>
      </c>
      <c r="AZ628">
        <v>12.4</v>
      </c>
      <c r="BA628">
        <v>4.0999999999999996</v>
      </c>
      <c r="BB628" s="55">
        <v>0.42986111111111103</v>
      </c>
    </row>
    <row r="629" spans="2:54" s="6" customFormat="1" x14ac:dyDescent="0.25">
      <c r="B629" s="700"/>
      <c r="C629" s="701"/>
      <c r="D629" s="700"/>
      <c r="E629" s="700"/>
      <c r="F629"/>
      <c r="G629"/>
      <c r="H629"/>
      <c r="I629"/>
      <c r="J629"/>
      <c r="K629"/>
      <c r="L629"/>
      <c r="M629"/>
      <c r="N629"/>
      <c r="O629"/>
      <c r="P629"/>
      <c r="Q629"/>
      <c r="R629" s="54"/>
      <c r="S629"/>
      <c r="T629" s="93">
        <f t="shared" si="27"/>
        <v>0</v>
      </c>
      <c r="U629" s="96">
        <f t="shared" si="26"/>
        <v>-4</v>
      </c>
      <c r="V629" s="92" t="str">
        <f t="shared" si="25"/>
        <v/>
      </c>
      <c r="W629" s="96" t="str">
        <f t="shared" si="28"/>
        <v/>
      </c>
      <c r="X629" s="426"/>
      <c r="Y629"/>
      <c r="Z629" s="5"/>
      <c r="AA629"/>
      <c r="AC629" s="375"/>
      <c r="AD629" s="54">
        <v>0.43055555555560199</v>
      </c>
      <c r="AL629" s="5">
        <v>0.4</v>
      </c>
      <c r="AM629" s="5">
        <v>89</v>
      </c>
      <c r="AN629" s="5">
        <v>-1.2</v>
      </c>
      <c r="AO629" s="5">
        <v>0.4</v>
      </c>
      <c r="AP629" s="5">
        <v>3.6</v>
      </c>
      <c r="AQ629" s="5">
        <v>4.3</v>
      </c>
      <c r="AR629" s="5">
        <v>1026.4000000000001</v>
      </c>
      <c r="AS629" s="5">
        <v>15860</v>
      </c>
      <c r="AT629" s="5">
        <v>1</v>
      </c>
      <c r="AU629" s="5">
        <v>0</v>
      </c>
      <c r="AV629" s="5">
        <v>0</v>
      </c>
      <c r="AW629" s="5">
        <v>0</v>
      </c>
      <c r="AX629">
        <v>0.1</v>
      </c>
      <c r="AY629">
        <v>162.69999999999999</v>
      </c>
      <c r="AZ629">
        <v>12.4</v>
      </c>
      <c r="BA629">
        <v>4.0999999999999996</v>
      </c>
      <c r="BB629" s="55">
        <v>0.43055555555555602</v>
      </c>
    </row>
    <row r="630" spans="2:54" s="6" customFormat="1" x14ac:dyDescent="0.25">
      <c r="B630" s="700"/>
      <c r="C630" s="701"/>
      <c r="D630" s="700"/>
      <c r="E630" s="700"/>
      <c r="F630"/>
      <c r="G630"/>
      <c r="H630"/>
      <c r="I630"/>
      <c r="J630"/>
      <c r="K630"/>
      <c r="L630"/>
      <c r="M630"/>
      <c r="N630"/>
      <c r="O630"/>
      <c r="P630"/>
      <c r="Q630"/>
      <c r="R630" s="54"/>
      <c r="S630"/>
      <c r="T630" s="93">
        <f t="shared" si="27"/>
        <v>0</v>
      </c>
      <c r="U630" s="96">
        <f t="shared" si="26"/>
        <v>-4</v>
      </c>
      <c r="V630" s="92" t="str">
        <f t="shared" si="25"/>
        <v/>
      </c>
      <c r="W630" s="96" t="str">
        <f t="shared" si="28"/>
        <v/>
      </c>
      <c r="X630" s="426"/>
      <c r="Y630"/>
      <c r="Z630" s="5"/>
      <c r="AA630"/>
      <c r="AC630" s="375"/>
      <c r="AD630" s="54">
        <v>0.43125000000004698</v>
      </c>
      <c r="AL630" s="5">
        <v>0.5</v>
      </c>
      <c r="AM630" s="5">
        <v>89</v>
      </c>
      <c r="AN630" s="5">
        <v>-1.1000000000000001</v>
      </c>
      <c r="AO630" s="5">
        <v>0.5</v>
      </c>
      <c r="AP630" s="5">
        <v>3.2</v>
      </c>
      <c r="AQ630" s="5">
        <v>5</v>
      </c>
      <c r="AR630" s="5">
        <v>1026.4000000000001</v>
      </c>
      <c r="AS630" s="5">
        <v>14870</v>
      </c>
      <c r="AT630" s="5">
        <v>1</v>
      </c>
      <c r="AU630" s="5">
        <v>0</v>
      </c>
      <c r="AV630" s="5">
        <v>0</v>
      </c>
      <c r="AW630" s="5">
        <v>0</v>
      </c>
      <c r="AX630">
        <v>0.1</v>
      </c>
      <c r="AY630">
        <v>162.69999999999999</v>
      </c>
      <c r="AZ630">
        <v>12.5</v>
      </c>
      <c r="BA630">
        <v>3.9</v>
      </c>
      <c r="BB630" s="55">
        <v>0.43125000000000002</v>
      </c>
    </row>
    <row r="631" spans="2:54" s="6" customFormat="1" x14ac:dyDescent="0.25">
      <c r="B631" s="700"/>
      <c r="C631" s="701"/>
      <c r="D631" s="700"/>
      <c r="E631" s="700"/>
      <c r="F631"/>
      <c r="G631"/>
      <c r="H631"/>
      <c r="I631"/>
      <c r="J631"/>
      <c r="K631"/>
      <c r="L631"/>
      <c r="M631"/>
      <c r="N631"/>
      <c r="O631"/>
      <c r="P631"/>
      <c r="Q631"/>
      <c r="R631" s="54"/>
      <c r="S631"/>
      <c r="T631" s="93">
        <f t="shared" si="27"/>
        <v>0</v>
      </c>
      <c r="U631" s="96">
        <f t="shared" si="26"/>
        <v>-4</v>
      </c>
      <c r="V631" s="92" t="str">
        <f t="shared" si="25"/>
        <v/>
      </c>
      <c r="W631" s="96" t="str">
        <f t="shared" si="28"/>
        <v/>
      </c>
      <c r="X631" s="426"/>
      <c r="Y631"/>
      <c r="Z631" s="5"/>
      <c r="AA631"/>
      <c r="AC631" s="375"/>
      <c r="AD631" s="54">
        <v>0.43194444444449198</v>
      </c>
      <c r="AL631" s="5">
        <v>0.5</v>
      </c>
      <c r="AM631" s="5">
        <v>89</v>
      </c>
      <c r="AN631" s="5">
        <v>-1.1000000000000001</v>
      </c>
      <c r="AO631" s="5">
        <v>0.5</v>
      </c>
      <c r="AP631" s="5">
        <v>3.2</v>
      </c>
      <c r="AQ631" s="5">
        <v>4.3</v>
      </c>
      <c r="AR631" s="5">
        <v>1026.3</v>
      </c>
      <c r="AS631" s="5">
        <v>14600</v>
      </c>
      <c r="AT631" s="5">
        <v>1</v>
      </c>
      <c r="AU631" s="5">
        <v>0</v>
      </c>
      <c r="AV631" s="5">
        <v>0</v>
      </c>
      <c r="AW631" s="5">
        <v>0</v>
      </c>
      <c r="AX631">
        <v>0.1</v>
      </c>
      <c r="AY631">
        <v>162.69999999999999</v>
      </c>
      <c r="AZ631">
        <v>12.6</v>
      </c>
      <c r="BA631">
        <v>3.7</v>
      </c>
      <c r="BB631" s="55">
        <v>0.43194444444444402</v>
      </c>
    </row>
    <row r="632" spans="2:54" s="6" customFormat="1" x14ac:dyDescent="0.25">
      <c r="B632" s="700"/>
      <c r="C632" s="701"/>
      <c r="D632" s="700"/>
      <c r="E632" s="700"/>
      <c r="F632"/>
      <c r="G632"/>
      <c r="H632"/>
      <c r="I632"/>
      <c r="J632"/>
      <c r="K632"/>
      <c r="L632"/>
      <c r="M632"/>
      <c r="N632"/>
      <c r="O632"/>
      <c r="P632"/>
      <c r="Q632"/>
      <c r="R632" s="54"/>
      <c r="S632"/>
      <c r="T632" s="93">
        <f t="shared" si="27"/>
        <v>0</v>
      </c>
      <c r="U632" s="96">
        <f t="shared" si="26"/>
        <v>-4</v>
      </c>
      <c r="V632" s="92" t="str">
        <f t="shared" si="25"/>
        <v/>
      </c>
      <c r="W632" s="96" t="str">
        <f t="shared" si="28"/>
        <v/>
      </c>
      <c r="X632" s="426"/>
      <c r="Y632"/>
      <c r="Z632" s="5"/>
      <c r="AA632"/>
      <c r="AC632" s="375"/>
      <c r="AD632" s="54">
        <v>0.43263888888893698</v>
      </c>
      <c r="AL632" s="5">
        <v>0.6</v>
      </c>
      <c r="AM632" s="5">
        <v>89</v>
      </c>
      <c r="AN632" s="5">
        <v>-1</v>
      </c>
      <c r="AO632" s="5">
        <v>0.6</v>
      </c>
      <c r="AP632" s="5">
        <v>0</v>
      </c>
      <c r="AQ632" s="5">
        <v>5.4</v>
      </c>
      <c r="AR632" s="5">
        <v>1026.5</v>
      </c>
      <c r="AS632" s="5">
        <v>14670</v>
      </c>
      <c r="AT632" s="5">
        <v>1</v>
      </c>
      <c r="AU632" s="5">
        <v>0</v>
      </c>
      <c r="AV632" s="5">
        <v>0</v>
      </c>
      <c r="AW632" s="5">
        <v>0</v>
      </c>
      <c r="AX632">
        <v>0.1</v>
      </c>
      <c r="AY632">
        <v>162.69999999999999</v>
      </c>
      <c r="AZ632">
        <v>12.8</v>
      </c>
      <c r="BA632">
        <v>3.6</v>
      </c>
      <c r="BB632" s="55">
        <v>0.43263888888888902</v>
      </c>
    </row>
    <row r="633" spans="2:54" s="6" customFormat="1" x14ac:dyDescent="0.25">
      <c r="B633" s="700"/>
      <c r="C633" s="701"/>
      <c r="D633" s="700"/>
      <c r="E633" s="700"/>
      <c r="F633"/>
      <c r="G633"/>
      <c r="H633"/>
      <c r="I633"/>
      <c r="J633"/>
      <c r="K633"/>
      <c r="L633"/>
      <c r="M633"/>
      <c r="N633"/>
      <c r="O633"/>
      <c r="P633"/>
      <c r="Q633"/>
      <c r="R633" s="54"/>
      <c r="S633"/>
      <c r="T633" s="93">
        <f t="shared" si="27"/>
        <v>0</v>
      </c>
      <c r="U633" s="96">
        <f t="shared" si="26"/>
        <v>-4</v>
      </c>
      <c r="V633" s="92" t="str">
        <f t="shared" si="25"/>
        <v/>
      </c>
      <c r="W633" s="96" t="str">
        <f t="shared" si="28"/>
        <v/>
      </c>
      <c r="X633" s="426"/>
      <c r="Y633"/>
      <c r="Z633" s="5"/>
      <c r="AA633"/>
      <c r="AC633" s="375"/>
      <c r="AD633" s="54">
        <v>0.43333333333338198</v>
      </c>
      <c r="AL633" s="5">
        <v>0.7</v>
      </c>
      <c r="AM633" s="5">
        <v>88</v>
      </c>
      <c r="AN633" s="5">
        <v>-1.1000000000000001</v>
      </c>
      <c r="AO633" s="5">
        <v>0.7</v>
      </c>
      <c r="AP633" s="5">
        <v>0</v>
      </c>
      <c r="AQ633" s="5">
        <v>4</v>
      </c>
      <c r="AR633" s="5">
        <v>1026.5</v>
      </c>
      <c r="AS633" s="5">
        <v>14830</v>
      </c>
      <c r="AT633" s="5">
        <v>1</v>
      </c>
      <c r="AU633" s="5">
        <v>0</v>
      </c>
      <c r="AV633" s="5">
        <v>0</v>
      </c>
      <c r="AW633" s="5">
        <v>0</v>
      </c>
      <c r="AX633">
        <v>0.1</v>
      </c>
      <c r="AY633">
        <v>162.69999999999999</v>
      </c>
      <c r="AZ633">
        <v>13</v>
      </c>
      <c r="BA633">
        <v>3.5</v>
      </c>
      <c r="BB633" s="55">
        <v>0.43333333333333302</v>
      </c>
    </row>
    <row r="634" spans="2:54" s="6" customFormat="1" x14ac:dyDescent="0.25">
      <c r="B634" s="700"/>
      <c r="C634" s="701"/>
      <c r="D634" s="700"/>
      <c r="E634" s="700"/>
      <c r="F634"/>
      <c r="G634"/>
      <c r="H634"/>
      <c r="I634"/>
      <c r="J634"/>
      <c r="K634"/>
      <c r="L634"/>
      <c r="M634"/>
      <c r="N634"/>
      <c r="O634"/>
      <c r="P634"/>
      <c r="Q634"/>
      <c r="R634" s="54"/>
      <c r="S634"/>
      <c r="T634" s="93">
        <f t="shared" si="27"/>
        <v>0</v>
      </c>
      <c r="U634" s="96">
        <f t="shared" si="26"/>
        <v>-4</v>
      </c>
      <c r="V634" s="92" t="str">
        <f t="shared" si="25"/>
        <v/>
      </c>
      <c r="W634" s="96" t="str">
        <f t="shared" si="28"/>
        <v/>
      </c>
      <c r="X634" s="426"/>
      <c r="Y634"/>
      <c r="Z634" s="5"/>
      <c r="AA634"/>
      <c r="AC634" s="375"/>
      <c r="AD634" s="54">
        <v>0.43402777777782697</v>
      </c>
      <c r="AL634" s="5">
        <v>0.6</v>
      </c>
      <c r="AM634" s="5">
        <v>88</v>
      </c>
      <c r="AN634" s="5">
        <v>-1.2</v>
      </c>
      <c r="AO634" s="5">
        <v>0.6</v>
      </c>
      <c r="AP634" s="5">
        <v>3.6</v>
      </c>
      <c r="AQ634" s="5">
        <v>6.1</v>
      </c>
      <c r="AR634" s="5">
        <v>1026.4000000000001</v>
      </c>
      <c r="AS634" s="5">
        <v>15070</v>
      </c>
      <c r="AT634" s="5">
        <v>1</v>
      </c>
      <c r="AU634" s="5">
        <v>0</v>
      </c>
      <c r="AV634" s="5">
        <v>0</v>
      </c>
      <c r="AW634" s="5">
        <v>0</v>
      </c>
      <c r="AX634">
        <v>0.1</v>
      </c>
      <c r="AY634">
        <v>162.69999999999999</v>
      </c>
      <c r="AZ634">
        <v>13.2</v>
      </c>
      <c r="BA634">
        <v>3.3</v>
      </c>
      <c r="BB634" s="55">
        <v>0.43402777777777801</v>
      </c>
    </row>
    <row r="635" spans="2:54" s="6" customFormat="1" x14ac:dyDescent="0.25">
      <c r="B635" s="700"/>
      <c r="C635" s="701"/>
      <c r="D635" s="700"/>
      <c r="E635" s="700"/>
      <c r="F635"/>
      <c r="G635"/>
      <c r="H635"/>
      <c r="I635"/>
      <c r="J635"/>
      <c r="K635"/>
      <c r="L635"/>
      <c r="M635"/>
      <c r="N635"/>
      <c r="O635"/>
      <c r="P635"/>
      <c r="Q635"/>
      <c r="R635" s="54"/>
      <c r="S635"/>
      <c r="T635" s="93">
        <f t="shared" si="27"/>
        <v>0</v>
      </c>
      <c r="U635" s="96">
        <f t="shared" si="26"/>
        <v>-4</v>
      </c>
      <c r="V635" s="92" t="str">
        <f t="shared" si="25"/>
        <v/>
      </c>
      <c r="W635" s="96" t="str">
        <f t="shared" si="28"/>
        <v/>
      </c>
      <c r="X635" s="426"/>
      <c r="Y635"/>
      <c r="Z635" s="5"/>
      <c r="AA635"/>
      <c r="AC635" s="375"/>
      <c r="AD635" s="54">
        <v>0.43472222222227203</v>
      </c>
      <c r="AL635" s="5">
        <v>0.6</v>
      </c>
      <c r="AM635" s="5">
        <v>88</v>
      </c>
      <c r="AN635" s="5">
        <v>-1.2</v>
      </c>
      <c r="AO635" s="5">
        <v>-1.3</v>
      </c>
      <c r="AP635" s="5">
        <v>5.8</v>
      </c>
      <c r="AQ635" s="5">
        <v>6.5</v>
      </c>
      <c r="AR635" s="5">
        <v>1026.2</v>
      </c>
      <c r="AS635" s="5">
        <v>15180</v>
      </c>
      <c r="AT635" s="5">
        <v>1</v>
      </c>
      <c r="AU635" s="5">
        <v>0</v>
      </c>
      <c r="AV635" s="5">
        <v>0</v>
      </c>
      <c r="AW635" s="5">
        <v>0</v>
      </c>
      <c r="AX635">
        <v>0.1</v>
      </c>
      <c r="AY635">
        <v>162.69999999999999</v>
      </c>
      <c r="AZ635">
        <v>13.4</v>
      </c>
      <c r="BA635">
        <v>3.2</v>
      </c>
      <c r="BB635" s="55">
        <v>0.43472222222222201</v>
      </c>
    </row>
    <row r="636" spans="2:54" s="6" customFormat="1" x14ac:dyDescent="0.25">
      <c r="B636" s="700"/>
      <c r="C636" s="701"/>
      <c r="D636" s="700"/>
      <c r="E636" s="700"/>
      <c r="F636"/>
      <c r="G636"/>
      <c r="H636"/>
      <c r="I636"/>
      <c r="J636"/>
      <c r="K636"/>
      <c r="L636"/>
      <c r="M636"/>
      <c r="N636"/>
      <c r="O636"/>
      <c r="P636"/>
      <c r="Q636"/>
      <c r="R636" s="54"/>
      <c r="S636"/>
      <c r="T636" s="93">
        <f t="shared" si="27"/>
        <v>0</v>
      </c>
      <c r="U636" s="96">
        <f t="shared" si="26"/>
        <v>-4</v>
      </c>
      <c r="V636" s="92" t="str">
        <f t="shared" si="25"/>
        <v/>
      </c>
      <c r="W636" s="96" t="str">
        <f t="shared" si="28"/>
        <v/>
      </c>
      <c r="X636" s="426"/>
      <c r="Y636"/>
      <c r="Z636" s="5"/>
      <c r="AA636"/>
      <c r="AC636" s="375"/>
      <c r="AD636" s="54">
        <v>0.43541666666671702</v>
      </c>
      <c r="AL636" s="5">
        <v>0.6</v>
      </c>
      <c r="AM636" s="5">
        <v>88</v>
      </c>
      <c r="AN636" s="5">
        <v>-1.2</v>
      </c>
      <c r="AO636" s="5">
        <v>0.6</v>
      </c>
      <c r="AP636" s="5">
        <v>3.2</v>
      </c>
      <c r="AQ636" s="5">
        <v>3.6</v>
      </c>
      <c r="AR636" s="5">
        <v>1026.4000000000001</v>
      </c>
      <c r="AS636" s="5">
        <v>15490</v>
      </c>
      <c r="AT636" s="5">
        <v>1</v>
      </c>
      <c r="AU636" s="5">
        <v>0</v>
      </c>
      <c r="AV636" s="5">
        <v>0</v>
      </c>
      <c r="AW636" s="5">
        <v>0</v>
      </c>
      <c r="AX636">
        <v>0.1</v>
      </c>
      <c r="AY636">
        <v>162.69999999999999</v>
      </c>
      <c r="AZ636">
        <v>13.5</v>
      </c>
      <c r="BA636">
        <v>3.1</v>
      </c>
      <c r="BB636" s="55">
        <v>0.43541666666666701</v>
      </c>
    </row>
    <row r="637" spans="2:54" s="6" customFormat="1" x14ac:dyDescent="0.25">
      <c r="B637" s="700"/>
      <c r="C637" s="701"/>
      <c r="D637" s="700"/>
      <c r="E637" s="700"/>
      <c r="F637"/>
      <c r="G637"/>
      <c r="H637"/>
      <c r="I637"/>
      <c r="J637"/>
      <c r="K637"/>
      <c r="L637"/>
      <c r="M637"/>
      <c r="N637"/>
      <c r="O637"/>
      <c r="P637"/>
      <c r="Q637"/>
      <c r="R637" s="54"/>
      <c r="S637"/>
      <c r="T637" s="93">
        <f t="shared" si="27"/>
        <v>0</v>
      </c>
      <c r="U637" s="96">
        <f t="shared" si="26"/>
        <v>-4</v>
      </c>
      <c r="V637" s="92" t="str">
        <f t="shared" si="25"/>
        <v/>
      </c>
      <c r="W637" s="96" t="str">
        <f t="shared" si="28"/>
        <v/>
      </c>
      <c r="X637" s="426"/>
      <c r="Y637"/>
      <c r="Z637" s="5"/>
      <c r="AA637"/>
      <c r="AC637" s="375"/>
      <c r="AD637" s="54">
        <v>0.43611111111116202</v>
      </c>
      <c r="AL637" s="5">
        <v>0.8</v>
      </c>
      <c r="AM637" s="5">
        <v>88</v>
      </c>
      <c r="AN637" s="5">
        <v>-1</v>
      </c>
      <c r="AO637" s="5">
        <v>0.8</v>
      </c>
      <c r="AP637" s="5">
        <v>2.9</v>
      </c>
      <c r="AQ637" s="5">
        <v>4</v>
      </c>
      <c r="AR637" s="5">
        <v>1026.3</v>
      </c>
      <c r="AS637" s="5">
        <v>15610</v>
      </c>
      <c r="AT637" s="5">
        <v>1</v>
      </c>
      <c r="AU637" s="5">
        <v>0</v>
      </c>
      <c r="AV637" s="5">
        <v>0</v>
      </c>
      <c r="AW637" s="5">
        <v>0</v>
      </c>
      <c r="AX637">
        <v>0.1</v>
      </c>
      <c r="AY637">
        <v>162.69999999999999</v>
      </c>
      <c r="AZ637">
        <v>13.6</v>
      </c>
      <c r="BA637">
        <v>3</v>
      </c>
      <c r="BB637" s="55">
        <v>0.43611111111111101</v>
      </c>
    </row>
    <row r="638" spans="2:54" s="6" customFormat="1" x14ac:dyDescent="0.25">
      <c r="B638" s="700"/>
      <c r="C638" s="701"/>
      <c r="D638" s="700"/>
      <c r="E638" s="700"/>
      <c r="F638"/>
      <c r="G638"/>
      <c r="H638"/>
      <c r="I638"/>
      <c r="J638"/>
      <c r="K638"/>
      <c r="L638"/>
      <c r="M638"/>
      <c r="N638"/>
      <c r="O638"/>
      <c r="P638"/>
      <c r="Q638"/>
      <c r="R638" s="54"/>
      <c r="S638"/>
      <c r="T638" s="93">
        <f t="shared" si="27"/>
        <v>0</v>
      </c>
      <c r="U638" s="96">
        <f t="shared" si="26"/>
        <v>-4</v>
      </c>
      <c r="V638" s="92" t="str">
        <f t="shared" si="25"/>
        <v/>
      </c>
      <c r="W638" s="96" t="str">
        <f t="shared" si="28"/>
        <v/>
      </c>
      <c r="X638" s="426"/>
      <c r="Y638"/>
      <c r="Z638" s="5"/>
      <c r="AA638"/>
      <c r="AC638" s="375"/>
      <c r="AD638" s="54">
        <v>0.43680555555560702</v>
      </c>
      <c r="AL638" s="5">
        <v>0.9</v>
      </c>
      <c r="AM638" s="5">
        <v>88</v>
      </c>
      <c r="AN638" s="5">
        <v>-0.9</v>
      </c>
      <c r="AO638" s="5">
        <v>0.9</v>
      </c>
      <c r="AP638" s="5">
        <v>2.5</v>
      </c>
      <c r="AQ638" s="5">
        <v>2.9</v>
      </c>
      <c r="AR638" s="5">
        <v>1026.2</v>
      </c>
      <c r="AS638" s="5">
        <v>15930</v>
      </c>
      <c r="AT638" s="5">
        <v>1</v>
      </c>
      <c r="AU638" s="5">
        <v>0</v>
      </c>
      <c r="AV638" s="5">
        <v>0</v>
      </c>
      <c r="AW638" s="5">
        <v>0</v>
      </c>
      <c r="AX638">
        <v>0.1</v>
      </c>
      <c r="AY638">
        <v>162.69999999999999</v>
      </c>
      <c r="AZ638">
        <v>13.7</v>
      </c>
      <c r="BA638">
        <v>2.9</v>
      </c>
      <c r="BB638" s="55">
        <v>0.436805555555556</v>
      </c>
    </row>
    <row r="639" spans="2:54" s="6" customFormat="1" x14ac:dyDescent="0.25">
      <c r="B639" s="700"/>
      <c r="C639" s="701"/>
      <c r="D639" s="700"/>
      <c r="E639" s="700"/>
      <c r="F639"/>
      <c r="G639"/>
      <c r="H639"/>
      <c r="I639"/>
      <c r="J639"/>
      <c r="K639"/>
      <c r="L639"/>
      <c r="M639"/>
      <c r="N639"/>
      <c r="O639"/>
      <c r="P639"/>
      <c r="Q639"/>
      <c r="R639" s="54"/>
      <c r="S639"/>
      <c r="T639" s="93">
        <f t="shared" si="27"/>
        <v>0</v>
      </c>
      <c r="U639" s="96">
        <f t="shared" si="26"/>
        <v>-4</v>
      </c>
      <c r="V639" s="92" t="str">
        <f t="shared" si="25"/>
        <v/>
      </c>
      <c r="W639" s="96" t="str">
        <f t="shared" si="28"/>
        <v/>
      </c>
      <c r="X639" s="426"/>
      <c r="Y639"/>
      <c r="Z639" s="5"/>
      <c r="AA639"/>
      <c r="AC639" s="375"/>
      <c r="AD639" s="54">
        <v>0.43750000000005201</v>
      </c>
      <c r="AL639" s="5">
        <v>1.1000000000000001</v>
      </c>
      <c r="AM639" s="5">
        <v>88</v>
      </c>
      <c r="AN639" s="5">
        <v>-0.7</v>
      </c>
      <c r="AO639" s="5">
        <v>1.1000000000000001</v>
      </c>
      <c r="AP639" s="5">
        <v>1.8</v>
      </c>
      <c r="AQ639" s="5">
        <v>4.7</v>
      </c>
      <c r="AR639" s="5">
        <v>1026.2</v>
      </c>
      <c r="AS639" s="5">
        <v>16260</v>
      </c>
      <c r="AT639" s="5">
        <v>1</v>
      </c>
      <c r="AU639" s="5">
        <v>0</v>
      </c>
      <c r="AV639" s="5">
        <v>0</v>
      </c>
      <c r="AW639" s="5">
        <v>0</v>
      </c>
      <c r="AX639">
        <v>0.1</v>
      </c>
      <c r="AY639">
        <v>162.69999999999999</v>
      </c>
      <c r="AZ639">
        <v>14</v>
      </c>
      <c r="BA639">
        <v>2.9</v>
      </c>
      <c r="BB639" s="55">
        <v>0.4375</v>
      </c>
    </row>
    <row r="640" spans="2:54" s="6" customFormat="1" x14ac:dyDescent="0.25">
      <c r="B640" s="700"/>
      <c r="C640" s="701"/>
      <c r="D640" s="700"/>
      <c r="E640" s="700"/>
      <c r="F640"/>
      <c r="G640"/>
      <c r="H640"/>
      <c r="I640"/>
      <c r="J640"/>
      <c r="K640"/>
      <c r="L640"/>
      <c r="M640"/>
      <c r="N640"/>
      <c r="O640"/>
      <c r="P640"/>
      <c r="Q640"/>
      <c r="R640" s="54"/>
      <c r="S640"/>
      <c r="T640" s="93">
        <f t="shared" si="27"/>
        <v>0</v>
      </c>
      <c r="U640" s="96">
        <f t="shared" si="26"/>
        <v>-4</v>
      </c>
      <c r="V640" s="92" t="str">
        <f t="shared" si="25"/>
        <v/>
      </c>
      <c r="W640" s="96" t="str">
        <f t="shared" si="28"/>
        <v/>
      </c>
      <c r="X640" s="426"/>
      <c r="Y640"/>
      <c r="Z640" s="5"/>
      <c r="AA640"/>
      <c r="AC640" s="375"/>
      <c r="AD640" s="54">
        <v>0.43819444444449701</v>
      </c>
      <c r="AL640" s="5">
        <v>1.3</v>
      </c>
      <c r="AM640" s="5">
        <v>88</v>
      </c>
      <c r="AN640" s="5">
        <v>-0.5</v>
      </c>
      <c r="AO640" s="5">
        <v>1.3</v>
      </c>
      <c r="AP640" s="5">
        <v>3.2</v>
      </c>
      <c r="AQ640" s="5">
        <v>5.4</v>
      </c>
      <c r="AR640" s="5">
        <v>1026.4000000000001</v>
      </c>
      <c r="AS640" s="5">
        <v>16800</v>
      </c>
      <c r="AT640" s="5">
        <v>1</v>
      </c>
      <c r="AU640" s="5">
        <v>0</v>
      </c>
      <c r="AV640" s="5">
        <v>0</v>
      </c>
      <c r="AW640" s="5">
        <v>0</v>
      </c>
      <c r="AX640">
        <v>0.1</v>
      </c>
      <c r="AY640">
        <v>162.69999999999999</v>
      </c>
      <c r="AZ640">
        <v>14.2</v>
      </c>
      <c r="BA640">
        <v>2.8</v>
      </c>
      <c r="BB640" s="55">
        <v>0.438194444444444</v>
      </c>
    </row>
    <row r="641" spans="2:54" s="6" customFormat="1" x14ac:dyDescent="0.25">
      <c r="B641" s="700"/>
      <c r="C641" s="701"/>
      <c r="D641" s="700"/>
      <c r="E641" s="700"/>
      <c r="F641"/>
      <c r="G641"/>
      <c r="H641"/>
      <c r="I641"/>
      <c r="J641"/>
      <c r="K641"/>
      <c r="L641"/>
      <c r="M641"/>
      <c r="N641"/>
      <c r="O641"/>
      <c r="P641"/>
      <c r="Q641"/>
      <c r="R641" s="54"/>
      <c r="S641"/>
      <c r="T641" s="93">
        <f t="shared" si="27"/>
        <v>0</v>
      </c>
      <c r="U641" s="96">
        <f t="shared" si="26"/>
        <v>-4</v>
      </c>
      <c r="V641" s="92" t="str">
        <f t="shared" si="25"/>
        <v/>
      </c>
      <c r="W641" s="96" t="str">
        <f t="shared" si="28"/>
        <v/>
      </c>
      <c r="X641" s="426"/>
      <c r="Y641"/>
      <c r="Z641" s="5"/>
      <c r="AA641"/>
      <c r="AC641" s="375"/>
      <c r="AD641" s="54">
        <v>0.43888888888894201</v>
      </c>
      <c r="AL641" s="5">
        <v>1.2</v>
      </c>
      <c r="AM641" s="5">
        <v>87</v>
      </c>
      <c r="AN641" s="5">
        <v>-0.8</v>
      </c>
      <c r="AO641" s="5">
        <v>-0.4</v>
      </c>
      <c r="AP641" s="5">
        <v>5.4</v>
      </c>
      <c r="AQ641" s="5">
        <v>6.5</v>
      </c>
      <c r="AR641" s="5">
        <v>1026.2</v>
      </c>
      <c r="AS641" s="5">
        <v>16990</v>
      </c>
      <c r="AT641" s="5">
        <v>1</v>
      </c>
      <c r="AU641" s="5">
        <v>0</v>
      </c>
      <c r="AV641" s="5">
        <v>0</v>
      </c>
      <c r="AW641" s="5">
        <v>0</v>
      </c>
      <c r="AX641">
        <v>0.1</v>
      </c>
      <c r="AY641">
        <v>162.69999999999999</v>
      </c>
      <c r="AZ641">
        <v>14.5</v>
      </c>
      <c r="BA641">
        <v>2.8</v>
      </c>
      <c r="BB641" s="55">
        <v>0.43888888888888899</v>
      </c>
    </row>
    <row r="642" spans="2:54" s="6" customFormat="1" x14ac:dyDescent="0.25">
      <c r="B642" s="700"/>
      <c r="C642" s="701"/>
      <c r="D642" s="700"/>
      <c r="E642" s="700"/>
      <c r="F642"/>
      <c r="G642"/>
      <c r="H642"/>
      <c r="I642"/>
      <c r="J642"/>
      <c r="K642"/>
      <c r="L642"/>
      <c r="M642"/>
      <c r="N642"/>
      <c r="O642"/>
      <c r="P642"/>
      <c r="Q642"/>
      <c r="R642" s="54"/>
      <c r="S642"/>
      <c r="T642" s="93">
        <f t="shared" si="27"/>
        <v>0</v>
      </c>
      <c r="U642" s="96">
        <f t="shared" si="26"/>
        <v>-4</v>
      </c>
      <c r="V642" s="92" t="str">
        <f t="shared" si="25"/>
        <v/>
      </c>
      <c r="W642" s="96" t="str">
        <f t="shared" si="28"/>
        <v/>
      </c>
      <c r="X642" s="426"/>
      <c r="Y642"/>
      <c r="Z642" s="5"/>
      <c r="AA642"/>
      <c r="AC642" s="375"/>
      <c r="AD642" s="54">
        <v>0.43958333333338701</v>
      </c>
      <c r="AL642" s="5">
        <v>1.1000000000000001</v>
      </c>
      <c r="AM642" s="5">
        <v>87</v>
      </c>
      <c r="AN642" s="5">
        <v>-0.9</v>
      </c>
      <c r="AO642" s="5">
        <v>1.1000000000000001</v>
      </c>
      <c r="AP642" s="5">
        <v>4.3</v>
      </c>
      <c r="AQ642" s="5">
        <v>5</v>
      </c>
      <c r="AR642" s="5">
        <v>1026.4000000000001</v>
      </c>
      <c r="AS642" s="5">
        <v>17150</v>
      </c>
      <c r="AT642" s="5">
        <v>1</v>
      </c>
      <c r="AU642" s="5">
        <v>0</v>
      </c>
      <c r="AV642" s="5">
        <v>0</v>
      </c>
      <c r="AW642" s="5">
        <v>0</v>
      </c>
      <c r="AX642">
        <v>0.1</v>
      </c>
      <c r="AY642">
        <v>162.69999999999999</v>
      </c>
      <c r="AZ642">
        <v>14.8</v>
      </c>
      <c r="BA642">
        <v>2.7</v>
      </c>
      <c r="BB642" s="55">
        <v>0.43958333333333299</v>
      </c>
    </row>
    <row r="643" spans="2:54" s="6" customFormat="1" x14ac:dyDescent="0.25">
      <c r="B643" s="700"/>
      <c r="C643" s="701"/>
      <c r="D643" s="700"/>
      <c r="E643" s="700"/>
      <c r="F643"/>
      <c r="G643"/>
      <c r="H643"/>
      <c r="I643"/>
      <c r="J643"/>
      <c r="K643"/>
      <c r="L643"/>
      <c r="M643"/>
      <c r="N643"/>
      <c r="O643"/>
      <c r="P643"/>
      <c r="Q643"/>
      <c r="R643" s="54"/>
      <c r="S643"/>
      <c r="T643" s="93">
        <f t="shared" si="27"/>
        <v>0</v>
      </c>
      <c r="U643" s="96">
        <f t="shared" si="26"/>
        <v>-4</v>
      </c>
      <c r="V643" s="92" t="str">
        <f t="shared" si="25"/>
        <v/>
      </c>
      <c r="W643" s="96" t="str">
        <f t="shared" si="28"/>
        <v/>
      </c>
      <c r="X643" s="426"/>
      <c r="Y643"/>
      <c r="Z643" s="5"/>
      <c r="AA643"/>
      <c r="AC643" s="375"/>
      <c r="AD643" s="54">
        <v>0.440277777777832</v>
      </c>
      <c r="AL643" s="5">
        <v>1.1000000000000001</v>
      </c>
      <c r="AM643" s="5">
        <v>87</v>
      </c>
      <c r="AN643" s="5">
        <v>-0.9</v>
      </c>
      <c r="AO643" s="5">
        <v>-0.5</v>
      </c>
      <c r="AP643" s="5">
        <v>5.4</v>
      </c>
      <c r="AQ643" s="5">
        <v>6.1</v>
      </c>
      <c r="AR643" s="5">
        <v>1026.4000000000001</v>
      </c>
      <c r="AS643" s="5">
        <v>17290</v>
      </c>
      <c r="AT643" s="5">
        <v>1</v>
      </c>
      <c r="AU643" s="5">
        <v>0</v>
      </c>
      <c r="AV643" s="5">
        <v>0</v>
      </c>
      <c r="AW643" s="5">
        <v>0</v>
      </c>
      <c r="AX643">
        <v>0.1</v>
      </c>
      <c r="AY643">
        <v>162.69999999999999</v>
      </c>
      <c r="AZ643">
        <v>15</v>
      </c>
      <c r="BA643">
        <v>2.7</v>
      </c>
      <c r="BB643" s="55">
        <v>0.44027777777777799</v>
      </c>
    </row>
    <row r="644" spans="2:54" s="6" customFormat="1" x14ac:dyDescent="0.25">
      <c r="B644" s="700"/>
      <c r="C644" s="701"/>
      <c r="D644" s="700"/>
      <c r="E644" s="700"/>
      <c r="F644"/>
      <c r="G644"/>
      <c r="H644"/>
      <c r="I644"/>
      <c r="J644"/>
      <c r="K644"/>
      <c r="L644"/>
      <c r="M644"/>
      <c r="N644"/>
      <c r="O644"/>
      <c r="P644"/>
      <c r="Q644"/>
      <c r="R644" s="54"/>
      <c r="S644"/>
      <c r="T644" s="93">
        <f t="shared" si="27"/>
        <v>0</v>
      </c>
      <c r="U644" s="96">
        <f t="shared" si="26"/>
        <v>-4</v>
      </c>
      <c r="V644" s="92" t="str">
        <f t="shared" si="25"/>
        <v/>
      </c>
      <c r="W644" s="96" t="str">
        <f t="shared" si="28"/>
        <v/>
      </c>
      <c r="X644" s="426"/>
      <c r="Y644"/>
      <c r="Z644" s="5"/>
      <c r="AA644"/>
      <c r="AC644" s="375"/>
      <c r="AD644" s="54">
        <v>0.440972222222277</v>
      </c>
      <c r="AL644" s="5">
        <v>1.1000000000000001</v>
      </c>
      <c r="AM644" s="5">
        <v>87</v>
      </c>
      <c r="AN644" s="5">
        <v>-0.9</v>
      </c>
      <c r="AO644" s="5">
        <v>-0.5</v>
      </c>
      <c r="AP644" s="5">
        <v>5.4</v>
      </c>
      <c r="AQ644" s="5">
        <v>7.9</v>
      </c>
      <c r="AR644" s="5">
        <v>1026.3</v>
      </c>
      <c r="AS644" s="5">
        <v>17410</v>
      </c>
      <c r="AT644" s="5">
        <v>1</v>
      </c>
      <c r="AU644" s="5">
        <v>0</v>
      </c>
      <c r="AV644" s="5">
        <v>0</v>
      </c>
      <c r="AW644" s="5">
        <v>0</v>
      </c>
      <c r="AX644">
        <v>0.1</v>
      </c>
      <c r="AY644">
        <v>162.69999999999999</v>
      </c>
      <c r="AZ644">
        <v>15.2</v>
      </c>
      <c r="BA644">
        <v>2.6</v>
      </c>
      <c r="BB644" s="55">
        <v>0.44097222222222199</v>
      </c>
    </row>
    <row r="645" spans="2:54" s="6" customFormat="1" x14ac:dyDescent="0.25">
      <c r="B645" s="700"/>
      <c r="C645" s="701"/>
      <c r="D645" s="700"/>
      <c r="E645" s="700"/>
      <c r="F645"/>
      <c r="G645"/>
      <c r="H645"/>
      <c r="I645"/>
      <c r="J645"/>
      <c r="K645"/>
      <c r="L645"/>
      <c r="M645"/>
      <c r="N645"/>
      <c r="O645"/>
      <c r="P645"/>
      <c r="Q645"/>
      <c r="R645" s="54"/>
      <c r="S645"/>
      <c r="T645" s="93">
        <f t="shared" si="27"/>
        <v>0</v>
      </c>
      <c r="U645" s="96">
        <f t="shared" si="26"/>
        <v>-4</v>
      </c>
      <c r="V645" s="92" t="str">
        <f t="shared" si="25"/>
        <v/>
      </c>
      <c r="W645" s="96" t="str">
        <f t="shared" si="28"/>
        <v/>
      </c>
      <c r="X645" s="426"/>
      <c r="Y645"/>
      <c r="Z645" s="5"/>
      <c r="AA645"/>
      <c r="AC645" s="375"/>
      <c r="AD645" s="54">
        <v>0.441666666666722</v>
      </c>
      <c r="AL645" s="5">
        <v>1</v>
      </c>
      <c r="AM645" s="5">
        <v>87</v>
      </c>
      <c r="AN645" s="5">
        <v>-0.9</v>
      </c>
      <c r="AO645" s="5">
        <v>1</v>
      </c>
      <c r="AP645" s="5">
        <v>3.6</v>
      </c>
      <c r="AQ645" s="5">
        <v>4.7</v>
      </c>
      <c r="AR645" s="5">
        <v>1026.3</v>
      </c>
      <c r="AS645" s="5">
        <v>17430</v>
      </c>
      <c r="AT645" s="5">
        <v>1</v>
      </c>
      <c r="AU645" s="5">
        <v>0</v>
      </c>
      <c r="AV645" s="5">
        <v>0</v>
      </c>
      <c r="AW645" s="5">
        <v>0</v>
      </c>
      <c r="AX645">
        <v>0.1</v>
      </c>
      <c r="AY645">
        <v>162.69999999999999</v>
      </c>
      <c r="AZ645">
        <v>15.2</v>
      </c>
      <c r="BA645">
        <v>2.6</v>
      </c>
      <c r="BB645" s="55">
        <v>0.44166666666666698</v>
      </c>
    </row>
    <row r="646" spans="2:54" s="6" customFormat="1" x14ac:dyDescent="0.25">
      <c r="B646" s="700"/>
      <c r="C646" s="701"/>
      <c r="D646" s="700"/>
      <c r="E646" s="700"/>
      <c r="F646"/>
      <c r="G646"/>
      <c r="H646"/>
      <c r="I646"/>
      <c r="J646"/>
      <c r="K646"/>
      <c r="L646"/>
      <c r="M646"/>
      <c r="N646"/>
      <c r="O646"/>
      <c r="P646"/>
      <c r="Q646"/>
      <c r="R646" s="54"/>
      <c r="S646"/>
      <c r="T646" s="93">
        <f t="shared" si="27"/>
        <v>0</v>
      </c>
      <c r="U646" s="96">
        <f t="shared" si="26"/>
        <v>-4</v>
      </c>
      <c r="V646" s="92" t="str">
        <f t="shared" si="25"/>
        <v/>
      </c>
      <c r="W646" s="96" t="str">
        <f t="shared" si="28"/>
        <v/>
      </c>
      <c r="X646" s="426"/>
      <c r="Y646"/>
      <c r="Z646" s="5"/>
      <c r="AA646"/>
      <c r="AC646" s="375"/>
      <c r="AD646" s="54">
        <v>0.44236111111116699</v>
      </c>
      <c r="AL646" s="5">
        <v>1.1000000000000001</v>
      </c>
      <c r="AM646" s="5">
        <v>87</v>
      </c>
      <c r="AN646" s="5">
        <v>-0.9</v>
      </c>
      <c r="AO646" s="5">
        <v>1.1000000000000001</v>
      </c>
      <c r="AP646" s="5">
        <v>3.2</v>
      </c>
      <c r="AQ646" s="5">
        <v>4.3</v>
      </c>
      <c r="AR646" s="5">
        <v>1026.2</v>
      </c>
      <c r="AS646" s="5">
        <v>17480</v>
      </c>
      <c r="AT646" s="5">
        <v>1</v>
      </c>
      <c r="AU646" s="5">
        <v>0</v>
      </c>
      <c r="AV646" s="5">
        <v>0</v>
      </c>
      <c r="AW646" s="5">
        <v>0</v>
      </c>
      <c r="AX646">
        <v>0.1</v>
      </c>
      <c r="AY646">
        <v>162.69999999999999</v>
      </c>
      <c r="AZ646">
        <v>15.2</v>
      </c>
      <c r="BA646">
        <v>2.6</v>
      </c>
      <c r="BB646" s="55">
        <v>0.44236111111111098</v>
      </c>
    </row>
    <row r="647" spans="2:54" s="6" customFormat="1" x14ac:dyDescent="0.25">
      <c r="B647" s="700"/>
      <c r="C647" s="701"/>
      <c r="D647" s="700"/>
      <c r="E647" s="700"/>
      <c r="F647"/>
      <c r="G647"/>
      <c r="H647"/>
      <c r="I647"/>
      <c r="J647"/>
      <c r="K647"/>
      <c r="L647"/>
      <c r="M647"/>
      <c r="N647"/>
      <c r="O647"/>
      <c r="P647"/>
      <c r="Q647"/>
      <c r="R647" s="54"/>
      <c r="S647"/>
      <c r="T647" s="93">
        <f t="shared" si="27"/>
        <v>0</v>
      </c>
      <c r="U647" s="96">
        <f t="shared" si="26"/>
        <v>-4</v>
      </c>
      <c r="V647" s="92" t="str">
        <f t="shared" si="25"/>
        <v/>
      </c>
      <c r="W647" s="96" t="str">
        <f t="shared" si="28"/>
        <v/>
      </c>
      <c r="X647" s="426"/>
      <c r="Y647"/>
      <c r="Z647" s="5"/>
      <c r="AA647"/>
      <c r="AC647" s="375"/>
      <c r="AD647" s="54">
        <v>0.44305555555561199</v>
      </c>
      <c r="AL647" s="5">
        <v>1.2</v>
      </c>
      <c r="AM647" s="5">
        <v>87</v>
      </c>
      <c r="AN647" s="5">
        <v>-0.8</v>
      </c>
      <c r="AO647" s="5">
        <v>-0.4</v>
      </c>
      <c r="AP647" s="5">
        <v>5.4</v>
      </c>
      <c r="AQ647" s="5">
        <v>5.4</v>
      </c>
      <c r="AR647" s="5">
        <v>1026.2</v>
      </c>
      <c r="AS647" s="5">
        <v>17520</v>
      </c>
      <c r="AT647" s="5">
        <v>1</v>
      </c>
      <c r="AU647" s="5">
        <v>0</v>
      </c>
      <c r="AV647" s="5">
        <v>0</v>
      </c>
      <c r="AW647" s="5">
        <v>0</v>
      </c>
      <c r="AX647">
        <v>0.1</v>
      </c>
      <c r="AY647">
        <v>162.69999999999999</v>
      </c>
      <c r="AZ647">
        <v>15.3</v>
      </c>
      <c r="BA647">
        <v>2.6</v>
      </c>
      <c r="BB647" s="55">
        <v>0.44305555555555598</v>
      </c>
    </row>
    <row r="648" spans="2:54" s="6" customFormat="1" x14ac:dyDescent="0.25">
      <c r="B648" s="700"/>
      <c r="C648" s="701"/>
      <c r="D648" s="700"/>
      <c r="E648" s="700"/>
      <c r="F648"/>
      <c r="G648"/>
      <c r="H648"/>
      <c r="I648"/>
      <c r="J648"/>
      <c r="K648"/>
      <c r="L648"/>
      <c r="M648"/>
      <c r="N648"/>
      <c r="O648"/>
      <c r="P648"/>
      <c r="Q648"/>
      <c r="R648" s="54"/>
      <c r="S648"/>
      <c r="T648" s="93">
        <f t="shared" si="27"/>
        <v>0</v>
      </c>
      <c r="U648" s="96">
        <f t="shared" si="26"/>
        <v>-4</v>
      </c>
      <c r="V648" s="92" t="str">
        <f t="shared" si="25"/>
        <v/>
      </c>
      <c r="W648" s="96" t="str">
        <f t="shared" si="28"/>
        <v/>
      </c>
      <c r="X648" s="426"/>
      <c r="Y648"/>
      <c r="Z648" s="5"/>
      <c r="AA648"/>
      <c r="AC648" s="375"/>
      <c r="AD648" s="54">
        <v>0.44375000000005699</v>
      </c>
      <c r="AL648" s="5">
        <v>1.2</v>
      </c>
      <c r="AM648" s="5">
        <v>87</v>
      </c>
      <c r="AN648" s="5">
        <v>-0.8</v>
      </c>
      <c r="AO648" s="5">
        <v>-0.2</v>
      </c>
      <c r="AP648" s="5">
        <v>5</v>
      </c>
      <c r="AQ648" s="5">
        <v>6.1</v>
      </c>
      <c r="AR648" s="5">
        <v>1026.2</v>
      </c>
      <c r="AS648" s="5">
        <v>17560</v>
      </c>
      <c r="AT648" s="5">
        <v>1</v>
      </c>
      <c r="AU648" s="5">
        <v>0</v>
      </c>
      <c r="AV648" s="5">
        <v>0</v>
      </c>
      <c r="AW648" s="5">
        <v>0</v>
      </c>
      <c r="AX648">
        <v>0.1</v>
      </c>
      <c r="AY648">
        <v>162.69999999999999</v>
      </c>
      <c r="AZ648">
        <v>15.4</v>
      </c>
      <c r="BA648">
        <v>2.5</v>
      </c>
      <c r="BB648" s="55">
        <v>0.44374999999999998</v>
      </c>
    </row>
    <row r="649" spans="2:54" s="6" customFormat="1" x14ac:dyDescent="0.25">
      <c r="B649" s="700"/>
      <c r="C649" s="701"/>
      <c r="D649" s="700"/>
      <c r="E649" s="700"/>
      <c r="F649"/>
      <c r="G649"/>
      <c r="H649"/>
      <c r="I649"/>
      <c r="J649"/>
      <c r="K649"/>
      <c r="L649"/>
      <c r="M649"/>
      <c r="N649"/>
      <c r="O649"/>
      <c r="P649"/>
      <c r="Q649"/>
      <c r="R649" s="54"/>
      <c r="S649"/>
      <c r="T649" s="93">
        <f t="shared" si="27"/>
        <v>0</v>
      </c>
      <c r="U649" s="96">
        <f t="shared" si="26"/>
        <v>-4</v>
      </c>
      <c r="V649" s="92" t="str">
        <f t="shared" si="25"/>
        <v/>
      </c>
      <c r="W649" s="96" t="str">
        <f t="shared" si="28"/>
        <v/>
      </c>
      <c r="X649" s="426"/>
      <c r="Y649"/>
      <c r="Z649" s="5"/>
      <c r="AA649"/>
      <c r="AC649" s="375"/>
      <c r="AD649" s="54">
        <v>0.44444444444450198</v>
      </c>
      <c r="AL649" s="5">
        <v>1.3</v>
      </c>
      <c r="AM649" s="5">
        <v>87</v>
      </c>
      <c r="AN649" s="5">
        <v>-0.7</v>
      </c>
      <c r="AO649" s="5">
        <v>1.3</v>
      </c>
      <c r="AP649" s="5">
        <v>0</v>
      </c>
      <c r="AQ649" s="5">
        <v>3.2</v>
      </c>
      <c r="AR649" s="5">
        <v>1026.3</v>
      </c>
      <c r="AS649" s="5">
        <v>17610</v>
      </c>
      <c r="AT649" s="5">
        <v>1</v>
      </c>
      <c r="AU649" s="5">
        <v>0</v>
      </c>
      <c r="AV649" s="5">
        <v>0</v>
      </c>
      <c r="AW649" s="5">
        <v>0</v>
      </c>
      <c r="AX649">
        <v>0.1</v>
      </c>
      <c r="AY649">
        <v>162.69999999999999</v>
      </c>
      <c r="AZ649">
        <v>15.5</v>
      </c>
      <c r="BA649">
        <v>2.5</v>
      </c>
      <c r="BB649" s="55">
        <v>0.44444444444444398</v>
      </c>
    </row>
    <row r="650" spans="2:54" s="6" customFormat="1" x14ac:dyDescent="0.25">
      <c r="B650" s="700"/>
      <c r="C650" s="701"/>
      <c r="D650" s="700"/>
      <c r="E650" s="700"/>
      <c r="F650"/>
      <c r="G650"/>
      <c r="H650"/>
      <c r="I650"/>
      <c r="J650"/>
      <c r="K650"/>
      <c r="L650"/>
      <c r="M650"/>
      <c r="N650"/>
      <c r="O650"/>
      <c r="P650"/>
      <c r="Q650"/>
      <c r="R650" s="54"/>
      <c r="S650"/>
      <c r="T650" s="93">
        <f t="shared" si="27"/>
        <v>0</v>
      </c>
      <c r="U650" s="96">
        <f t="shared" si="26"/>
        <v>-4</v>
      </c>
      <c r="V650" s="92" t="str">
        <f t="shared" si="25"/>
        <v/>
      </c>
      <c r="W650" s="96" t="str">
        <f t="shared" si="28"/>
        <v/>
      </c>
      <c r="X650" s="426"/>
      <c r="Y650"/>
      <c r="Z650" s="5"/>
      <c r="AA650"/>
      <c r="AC650" s="375"/>
      <c r="AD650" s="54">
        <v>0.44513888888894698</v>
      </c>
      <c r="AL650" s="5">
        <v>1.4</v>
      </c>
      <c r="AM650" s="5">
        <v>87</v>
      </c>
      <c r="AN650" s="5">
        <v>-0.6</v>
      </c>
      <c r="AO650" s="5">
        <v>-0.4</v>
      </c>
      <c r="AP650" s="5">
        <v>6.1</v>
      </c>
      <c r="AQ650" s="5">
        <v>6.1</v>
      </c>
      <c r="AR650" s="5">
        <v>1026.3</v>
      </c>
      <c r="AS650" s="5">
        <v>17620</v>
      </c>
      <c r="AT650" s="5">
        <v>1</v>
      </c>
      <c r="AU650" s="5">
        <v>0</v>
      </c>
      <c r="AV650" s="5">
        <v>0</v>
      </c>
      <c r="AW650" s="5">
        <v>0</v>
      </c>
      <c r="AX650">
        <v>0.1</v>
      </c>
      <c r="AY650">
        <v>162.69999999999999</v>
      </c>
      <c r="AZ650">
        <v>15.7</v>
      </c>
      <c r="BA650">
        <v>2.5</v>
      </c>
      <c r="BB650" s="55">
        <v>0.44513888888888897</v>
      </c>
    </row>
    <row r="651" spans="2:54" s="6" customFormat="1" x14ac:dyDescent="0.25">
      <c r="B651" s="700"/>
      <c r="C651" s="701"/>
      <c r="D651" s="700"/>
      <c r="E651" s="700"/>
      <c r="F651"/>
      <c r="G651"/>
      <c r="H651"/>
      <c r="I651"/>
      <c r="J651"/>
      <c r="K651"/>
      <c r="L651"/>
      <c r="M651"/>
      <c r="N651"/>
      <c r="O651"/>
      <c r="P651"/>
      <c r="Q651"/>
      <c r="R651" s="54"/>
      <c r="S651"/>
      <c r="T651" s="93">
        <f t="shared" si="27"/>
        <v>0</v>
      </c>
      <c r="U651" s="96">
        <f t="shared" si="26"/>
        <v>-4</v>
      </c>
      <c r="V651" s="92" t="str">
        <f t="shared" ref="V651:V714" si="29">IF($K651&gt;0,1,"")</f>
        <v/>
      </c>
      <c r="W651" s="96" t="str">
        <f t="shared" si="28"/>
        <v/>
      </c>
      <c r="X651" s="426"/>
      <c r="Y651"/>
      <c r="Z651" s="5"/>
      <c r="AA651"/>
      <c r="AC651" s="375"/>
      <c r="AD651" s="54">
        <v>0.44583333333339198</v>
      </c>
      <c r="AL651" s="5">
        <v>1.4</v>
      </c>
      <c r="AM651" s="5">
        <v>87</v>
      </c>
      <c r="AN651" s="5">
        <v>-0.6</v>
      </c>
      <c r="AO651" s="5">
        <v>-0.2</v>
      </c>
      <c r="AP651" s="5">
        <v>5.4</v>
      </c>
      <c r="AQ651" s="5">
        <v>6.1</v>
      </c>
      <c r="AR651" s="5">
        <v>1026.2</v>
      </c>
      <c r="AS651" s="5">
        <v>17690</v>
      </c>
      <c r="AT651" s="5">
        <v>1</v>
      </c>
      <c r="AU651" s="5">
        <v>0</v>
      </c>
      <c r="AV651" s="5">
        <v>0</v>
      </c>
      <c r="AW651" s="5">
        <v>0</v>
      </c>
      <c r="AX651">
        <v>0.1</v>
      </c>
      <c r="AY651">
        <v>162.69999999999999</v>
      </c>
      <c r="AZ651">
        <v>15.7</v>
      </c>
      <c r="BA651">
        <v>2.5</v>
      </c>
      <c r="BB651" s="55">
        <v>0.44583333333333303</v>
      </c>
    </row>
    <row r="652" spans="2:54" s="6" customFormat="1" x14ac:dyDescent="0.25">
      <c r="B652" s="700"/>
      <c r="C652" s="701"/>
      <c r="D652" s="700"/>
      <c r="E652" s="700"/>
      <c r="F652"/>
      <c r="G652"/>
      <c r="H652"/>
      <c r="I652"/>
      <c r="J652"/>
      <c r="K652"/>
      <c r="L652"/>
      <c r="M652"/>
      <c r="N652"/>
      <c r="O652"/>
      <c r="P652"/>
      <c r="Q652"/>
      <c r="R652" s="54"/>
      <c r="S652"/>
      <c r="T652" s="93">
        <f t="shared" si="27"/>
        <v>0</v>
      </c>
      <c r="U652" s="96">
        <f t="shared" si="26"/>
        <v>-4</v>
      </c>
      <c r="V652" s="92" t="str">
        <f t="shared" si="29"/>
        <v/>
      </c>
      <c r="W652" s="96" t="str">
        <f t="shared" si="28"/>
        <v/>
      </c>
      <c r="X652" s="426"/>
      <c r="Y652"/>
      <c r="Z652" s="5"/>
      <c r="AA652"/>
      <c r="AC652" s="375"/>
      <c r="AD652" s="54">
        <v>0.44652777777783698</v>
      </c>
      <c r="AL652" s="5">
        <v>1.3</v>
      </c>
      <c r="AM652" s="5">
        <v>87</v>
      </c>
      <c r="AN652" s="5">
        <v>-0.7</v>
      </c>
      <c r="AO652" s="5">
        <v>1.3</v>
      </c>
      <c r="AP652" s="5">
        <v>4</v>
      </c>
      <c r="AQ652" s="5">
        <v>5.4</v>
      </c>
      <c r="AR652" s="5">
        <v>1026.3</v>
      </c>
      <c r="AS652" s="5">
        <v>17780</v>
      </c>
      <c r="AT652" s="5">
        <v>1</v>
      </c>
      <c r="AU652" s="5">
        <v>0</v>
      </c>
      <c r="AV652" s="5">
        <v>0</v>
      </c>
      <c r="AW652" s="5">
        <v>0</v>
      </c>
      <c r="AX652">
        <v>0.1</v>
      </c>
      <c r="AY652">
        <v>162.69999999999999</v>
      </c>
      <c r="AZ652">
        <v>15.8</v>
      </c>
      <c r="BA652">
        <v>2.5</v>
      </c>
      <c r="BB652" s="55">
        <v>0.44652777777777802</v>
      </c>
    </row>
    <row r="653" spans="2:54" s="6" customFormat="1" x14ac:dyDescent="0.25">
      <c r="B653" s="700"/>
      <c r="C653" s="701"/>
      <c r="D653" s="700"/>
      <c r="E653" s="700"/>
      <c r="F653"/>
      <c r="G653"/>
      <c r="H653"/>
      <c r="I653"/>
      <c r="J653"/>
      <c r="K653"/>
      <c r="L653"/>
      <c r="M653"/>
      <c r="N653"/>
      <c r="O653"/>
      <c r="P653"/>
      <c r="Q653"/>
      <c r="R653" s="54"/>
      <c r="S653"/>
      <c r="T653" s="93">
        <f t="shared" si="27"/>
        <v>0</v>
      </c>
      <c r="U653" s="96">
        <f t="shared" si="26"/>
        <v>-4</v>
      </c>
      <c r="V653" s="92" t="str">
        <f t="shared" si="29"/>
        <v/>
      </c>
      <c r="W653" s="96" t="str">
        <f t="shared" si="28"/>
        <v/>
      </c>
      <c r="X653" s="426"/>
      <c r="Y653"/>
      <c r="Z653" s="5"/>
      <c r="AA653"/>
      <c r="AC653" s="375"/>
      <c r="AD653" s="54">
        <v>0.44722222222228197</v>
      </c>
      <c r="AL653" s="5">
        <v>1.4</v>
      </c>
      <c r="AM653" s="5">
        <v>87</v>
      </c>
      <c r="AN653" s="5">
        <v>-0.6</v>
      </c>
      <c r="AO653" s="5">
        <v>0</v>
      </c>
      <c r="AP653" s="5">
        <v>5</v>
      </c>
      <c r="AQ653" s="5">
        <v>5</v>
      </c>
      <c r="AR653" s="5">
        <v>1026.3</v>
      </c>
      <c r="AS653" s="5">
        <v>17780</v>
      </c>
      <c r="AT653" s="5">
        <v>1</v>
      </c>
      <c r="AU653" s="5">
        <v>0</v>
      </c>
      <c r="AV653" s="5">
        <v>0</v>
      </c>
      <c r="AW653" s="5">
        <v>0</v>
      </c>
      <c r="AX653">
        <v>0.1</v>
      </c>
      <c r="AY653">
        <v>162.69999999999999</v>
      </c>
      <c r="AZ653">
        <v>16</v>
      </c>
      <c r="BA653">
        <v>2.5</v>
      </c>
      <c r="BB653" s="55">
        <v>0.44722222222222202</v>
      </c>
    </row>
    <row r="654" spans="2:54" s="6" customFormat="1" x14ac:dyDescent="0.25">
      <c r="B654" s="700"/>
      <c r="C654" s="701"/>
      <c r="D654" s="700"/>
      <c r="E654" s="700"/>
      <c r="F654"/>
      <c r="G654"/>
      <c r="H654"/>
      <c r="I654"/>
      <c r="J654"/>
      <c r="K654"/>
      <c r="L654"/>
      <c r="M654"/>
      <c r="N654"/>
      <c r="O654"/>
      <c r="P654"/>
      <c r="Q654"/>
      <c r="R654" s="54"/>
      <c r="S654"/>
      <c r="T654" s="93">
        <f t="shared" si="27"/>
        <v>0</v>
      </c>
      <c r="U654" s="96">
        <f t="shared" si="26"/>
        <v>-4</v>
      </c>
      <c r="V654" s="92" t="str">
        <f t="shared" si="29"/>
        <v/>
      </c>
      <c r="W654" s="96" t="str">
        <f t="shared" si="28"/>
        <v/>
      </c>
      <c r="X654" s="426"/>
      <c r="Y654"/>
      <c r="Z654" s="5"/>
      <c r="AA654"/>
      <c r="AC654" s="375"/>
      <c r="AD654" s="54">
        <v>0.44791666666672703</v>
      </c>
      <c r="AL654" s="5">
        <v>1.5</v>
      </c>
      <c r="AM654" s="5">
        <v>87</v>
      </c>
      <c r="AN654" s="5">
        <v>-0.5</v>
      </c>
      <c r="AO654" s="5">
        <v>1.5</v>
      </c>
      <c r="AP654" s="5">
        <v>3.2</v>
      </c>
      <c r="AQ654" s="5">
        <v>5</v>
      </c>
      <c r="AR654" s="5">
        <v>1026.3</v>
      </c>
      <c r="AS654" s="5">
        <v>17820</v>
      </c>
      <c r="AT654" s="5">
        <v>1</v>
      </c>
      <c r="AU654" s="5">
        <v>0</v>
      </c>
      <c r="AV654" s="5">
        <v>0</v>
      </c>
      <c r="AW654" s="5">
        <v>0</v>
      </c>
      <c r="AX654">
        <v>0.1</v>
      </c>
      <c r="AY654">
        <v>162.69999999999999</v>
      </c>
      <c r="AZ654">
        <v>16.100000000000001</v>
      </c>
      <c r="BA654">
        <v>2.5</v>
      </c>
      <c r="BB654" s="55">
        <v>0.44791666666666702</v>
      </c>
    </row>
    <row r="655" spans="2:54" s="6" customFormat="1" x14ac:dyDescent="0.25">
      <c r="B655" s="700"/>
      <c r="C655" s="701"/>
      <c r="D655" s="700"/>
      <c r="E655" s="700"/>
      <c r="F655"/>
      <c r="G655"/>
      <c r="H655"/>
      <c r="I655"/>
      <c r="J655"/>
      <c r="K655"/>
      <c r="L655"/>
      <c r="M655"/>
      <c r="N655"/>
      <c r="O655"/>
      <c r="P655"/>
      <c r="Q655"/>
      <c r="R655" s="54"/>
      <c r="S655"/>
      <c r="T655" s="93">
        <f t="shared" si="27"/>
        <v>0</v>
      </c>
      <c r="U655" s="96">
        <f t="shared" si="26"/>
        <v>-4</v>
      </c>
      <c r="V655" s="92" t="str">
        <f t="shared" si="29"/>
        <v/>
      </c>
      <c r="W655" s="96" t="str">
        <f t="shared" si="28"/>
        <v/>
      </c>
      <c r="X655" s="426"/>
      <c r="Y655"/>
      <c r="Z655" s="5"/>
      <c r="AA655"/>
      <c r="AC655" s="375"/>
      <c r="AD655" s="54">
        <v>0.44861111111117202</v>
      </c>
      <c r="AL655" s="5">
        <v>1.6</v>
      </c>
      <c r="AM655" s="5">
        <v>86</v>
      </c>
      <c r="AN655" s="5">
        <v>-0.5</v>
      </c>
      <c r="AO655" s="5">
        <v>1.6</v>
      </c>
      <c r="AP655" s="5">
        <v>4.7</v>
      </c>
      <c r="AQ655" s="5">
        <v>4.7</v>
      </c>
      <c r="AR655" s="5">
        <v>1026.5</v>
      </c>
      <c r="AS655" s="5">
        <v>17960</v>
      </c>
      <c r="AT655" s="5">
        <v>1</v>
      </c>
      <c r="AU655" s="5">
        <v>0</v>
      </c>
      <c r="AV655" s="5">
        <v>0</v>
      </c>
      <c r="AW655" s="5">
        <v>0</v>
      </c>
      <c r="AX655">
        <v>0.1</v>
      </c>
      <c r="AY655">
        <v>162.69999999999999</v>
      </c>
      <c r="AZ655">
        <v>16.2</v>
      </c>
      <c r="BA655">
        <v>2.5</v>
      </c>
      <c r="BB655" s="55">
        <v>0.44861111111111102</v>
      </c>
    </row>
    <row r="656" spans="2:54" s="6" customFormat="1" x14ac:dyDescent="0.25">
      <c r="B656" s="700"/>
      <c r="C656" s="701"/>
      <c r="D656" s="700"/>
      <c r="E656" s="700"/>
      <c r="F656"/>
      <c r="G656"/>
      <c r="H656"/>
      <c r="I656"/>
      <c r="J656"/>
      <c r="K656"/>
      <c r="L656"/>
      <c r="M656"/>
      <c r="N656"/>
      <c r="O656"/>
      <c r="P656"/>
      <c r="Q656"/>
      <c r="R656" s="54"/>
      <c r="S656"/>
      <c r="T656" s="93">
        <f t="shared" si="27"/>
        <v>0</v>
      </c>
      <c r="U656" s="96">
        <f t="shared" ref="U656:U719" si="30">(T656-B656)-3</f>
        <v>-3</v>
      </c>
      <c r="V656" s="92" t="str">
        <f t="shared" si="29"/>
        <v/>
      </c>
      <c r="W656" s="96" t="str">
        <f t="shared" si="28"/>
        <v/>
      </c>
      <c r="X656" s="426"/>
      <c r="Y656"/>
      <c r="Z656" s="5"/>
      <c r="AA656"/>
      <c r="AC656" s="375"/>
      <c r="AD656" s="54">
        <v>0.44930555555561702</v>
      </c>
      <c r="AL656" s="5">
        <v>1.6</v>
      </c>
      <c r="AM656" s="5">
        <v>87</v>
      </c>
      <c r="AN656" s="5">
        <v>-0.4</v>
      </c>
      <c r="AO656" s="5">
        <v>1.6</v>
      </c>
      <c r="AP656" s="5">
        <v>3.6</v>
      </c>
      <c r="AQ656" s="5">
        <v>5.8</v>
      </c>
      <c r="AR656" s="5">
        <v>1026.4000000000001</v>
      </c>
      <c r="AS656" s="5">
        <v>18060</v>
      </c>
      <c r="AT656" s="5">
        <v>1</v>
      </c>
      <c r="AU656" s="5">
        <v>0</v>
      </c>
      <c r="AV656" s="5">
        <v>0</v>
      </c>
      <c r="AW656" s="5">
        <v>0</v>
      </c>
      <c r="AX656">
        <v>0.1</v>
      </c>
      <c r="AY656">
        <v>162.69999999999999</v>
      </c>
      <c r="AZ656">
        <v>16.3</v>
      </c>
      <c r="BA656">
        <v>2.4</v>
      </c>
      <c r="BB656" s="55">
        <v>0.44930555555555601</v>
      </c>
    </row>
    <row r="657" spans="2:54" s="6" customFormat="1" x14ac:dyDescent="0.25">
      <c r="B657" s="700"/>
      <c r="C657" s="701"/>
      <c r="D657" s="700"/>
      <c r="E657" s="700"/>
      <c r="F657"/>
      <c r="G657"/>
      <c r="H657"/>
      <c r="I657"/>
      <c r="J657"/>
      <c r="K657"/>
      <c r="L657"/>
      <c r="M657"/>
      <c r="N657"/>
      <c r="O657"/>
      <c r="P657"/>
      <c r="Q657"/>
      <c r="R657" s="54"/>
      <c r="S657"/>
      <c r="T657" s="93">
        <f t="shared" si="27"/>
        <v>0</v>
      </c>
      <c r="U657" s="96">
        <f t="shared" si="30"/>
        <v>-3</v>
      </c>
      <c r="V657" s="92" t="str">
        <f t="shared" si="29"/>
        <v/>
      </c>
      <c r="W657" s="96" t="str">
        <f t="shared" si="28"/>
        <v/>
      </c>
      <c r="X657" s="426"/>
      <c r="Y657"/>
      <c r="Z657" s="5"/>
      <c r="AA657"/>
      <c r="AC657" s="375"/>
      <c r="AD657" s="54">
        <v>0.45000000000006202</v>
      </c>
      <c r="AL657" s="5">
        <v>1.7</v>
      </c>
      <c r="AM657" s="5">
        <v>86</v>
      </c>
      <c r="AN657" s="5">
        <v>-0.4</v>
      </c>
      <c r="AO657" s="5">
        <v>1.7</v>
      </c>
      <c r="AP657" s="5">
        <v>3.2</v>
      </c>
      <c r="AQ657" s="5">
        <v>3.6</v>
      </c>
      <c r="AR657" s="5">
        <v>1026.5</v>
      </c>
      <c r="AS657" s="5">
        <v>18090</v>
      </c>
      <c r="AT657" s="5">
        <v>1</v>
      </c>
      <c r="AU657" s="5">
        <v>0</v>
      </c>
      <c r="AV657" s="5">
        <v>0</v>
      </c>
      <c r="AW657" s="5">
        <v>0</v>
      </c>
      <c r="AX657">
        <v>0.1</v>
      </c>
      <c r="AY657">
        <v>162.69999999999999</v>
      </c>
      <c r="AZ657">
        <v>16.5</v>
      </c>
      <c r="BA657">
        <v>2.4</v>
      </c>
      <c r="BB657" s="55">
        <v>0.45</v>
      </c>
    </row>
    <row r="658" spans="2:54" s="6" customFormat="1" x14ac:dyDescent="0.25">
      <c r="B658" s="700"/>
      <c r="C658" s="701"/>
      <c r="D658" s="700"/>
      <c r="E658" s="700"/>
      <c r="F658"/>
      <c r="G658"/>
      <c r="H658"/>
      <c r="I658"/>
      <c r="J658"/>
      <c r="K658"/>
      <c r="L658"/>
      <c r="M658"/>
      <c r="N658"/>
      <c r="O658"/>
      <c r="P658"/>
      <c r="Q658"/>
      <c r="R658" s="54"/>
      <c r="S658"/>
      <c r="T658" s="93">
        <f t="shared" si="27"/>
        <v>0</v>
      </c>
      <c r="U658" s="96">
        <f t="shared" si="30"/>
        <v>-3</v>
      </c>
      <c r="V658" s="92" t="str">
        <f t="shared" si="29"/>
        <v/>
      </c>
      <c r="W658" s="96" t="str">
        <f t="shared" si="28"/>
        <v/>
      </c>
      <c r="X658" s="426"/>
      <c r="Y658"/>
      <c r="Z658" s="5"/>
      <c r="AA658"/>
      <c r="AC658" s="375"/>
      <c r="AD658" s="54">
        <v>0.45069444444450701</v>
      </c>
      <c r="AL658" s="5">
        <v>1.7</v>
      </c>
      <c r="AM658" s="5">
        <v>86</v>
      </c>
      <c r="AN658" s="5">
        <v>-0.4</v>
      </c>
      <c r="AO658" s="5">
        <v>1.7</v>
      </c>
      <c r="AP658" s="5">
        <v>3.6</v>
      </c>
      <c r="AQ658" s="5">
        <v>4.3</v>
      </c>
      <c r="AR658" s="5">
        <v>1026.4000000000001</v>
      </c>
      <c r="AS658" s="5">
        <v>18220</v>
      </c>
      <c r="AT658" s="5">
        <v>1</v>
      </c>
      <c r="AU658" s="5">
        <v>0</v>
      </c>
      <c r="AV658" s="5">
        <v>0</v>
      </c>
      <c r="AW658" s="5">
        <v>0</v>
      </c>
      <c r="AX658">
        <v>0.1</v>
      </c>
      <c r="AY658">
        <v>162.69999999999999</v>
      </c>
      <c r="AZ658">
        <v>16.600000000000001</v>
      </c>
      <c r="BA658">
        <v>2.4</v>
      </c>
      <c r="BB658" s="55">
        <v>0.45069444444444401</v>
      </c>
    </row>
    <row r="659" spans="2:54" x14ac:dyDescent="0.25">
      <c r="B659" s="700"/>
      <c r="C659" s="701"/>
      <c r="D659" s="700"/>
      <c r="E659" s="700"/>
      <c r="F659"/>
      <c r="G659"/>
      <c r="H659"/>
      <c r="I659"/>
      <c r="J659"/>
      <c r="K659"/>
      <c r="L659"/>
      <c r="M659"/>
      <c r="N659"/>
      <c r="O659"/>
      <c r="P659"/>
      <c r="Q659"/>
      <c r="R659" s="54"/>
      <c r="T659" s="93">
        <f t="shared" si="27"/>
        <v>0</v>
      </c>
      <c r="U659" s="96">
        <f t="shared" si="30"/>
        <v>-3</v>
      </c>
      <c r="V659" s="92" t="str">
        <f t="shared" si="29"/>
        <v/>
      </c>
      <c r="W659" s="96" t="str">
        <f t="shared" si="28"/>
        <v/>
      </c>
      <c r="X659" s="93"/>
      <c r="Z659" s="5"/>
      <c r="AA659"/>
      <c r="AC659" s="375"/>
      <c r="AD659" s="54">
        <v>0.45138888888895201</v>
      </c>
      <c r="AF659" s="6"/>
      <c r="AL659" s="5">
        <v>1.7</v>
      </c>
      <c r="AM659" s="5">
        <v>86</v>
      </c>
      <c r="AN659" s="5">
        <v>-0.4</v>
      </c>
      <c r="AO659" s="5">
        <v>1.7</v>
      </c>
      <c r="AP659" s="5">
        <v>2.2000000000000002</v>
      </c>
      <c r="AQ659" s="5">
        <v>4</v>
      </c>
      <c r="AR659" s="5">
        <v>1026.4000000000001</v>
      </c>
      <c r="AS659" s="5">
        <v>18270</v>
      </c>
      <c r="AT659" s="5">
        <v>1</v>
      </c>
      <c r="AU659" s="5">
        <v>0</v>
      </c>
      <c r="AV659" s="5">
        <v>0</v>
      </c>
      <c r="AW659" s="5">
        <v>0</v>
      </c>
      <c r="AX659">
        <v>0.1</v>
      </c>
      <c r="AY659">
        <v>162.69999999999999</v>
      </c>
      <c r="AZ659">
        <v>16.8</v>
      </c>
      <c r="BA659">
        <v>2.4</v>
      </c>
      <c r="BB659" s="55">
        <v>0.45138888888888901</v>
      </c>
    </row>
    <row r="660" spans="2:54" x14ac:dyDescent="0.25">
      <c r="B660" s="700"/>
      <c r="C660" s="701"/>
      <c r="D660" s="700"/>
      <c r="E660" s="700"/>
      <c r="F660"/>
      <c r="G660"/>
      <c r="H660"/>
      <c r="I660"/>
      <c r="J660"/>
      <c r="K660"/>
      <c r="L660"/>
      <c r="M660"/>
      <c r="N660"/>
      <c r="O660"/>
      <c r="P660"/>
      <c r="Q660"/>
      <c r="R660" s="54"/>
      <c r="T660" s="93">
        <f t="shared" si="27"/>
        <v>0</v>
      </c>
      <c r="U660" s="96">
        <f t="shared" si="30"/>
        <v>-3</v>
      </c>
      <c r="V660" s="92" t="str">
        <f t="shared" si="29"/>
        <v/>
      </c>
      <c r="W660" s="96" t="str">
        <f t="shared" si="28"/>
        <v/>
      </c>
      <c r="X660" s="93"/>
      <c r="Z660" s="5"/>
      <c r="AA660"/>
      <c r="AC660" s="375"/>
      <c r="AD660" s="54">
        <v>0.45208333333339701</v>
      </c>
      <c r="AL660" s="5">
        <v>1.7</v>
      </c>
      <c r="AM660" s="5">
        <v>86</v>
      </c>
      <c r="AN660" s="5">
        <v>-0.4</v>
      </c>
      <c r="AO660" s="5">
        <v>1.7</v>
      </c>
      <c r="AP660" s="5">
        <v>3.2</v>
      </c>
      <c r="AQ660" s="5">
        <v>3.6</v>
      </c>
      <c r="AR660" s="5">
        <v>1026.3</v>
      </c>
      <c r="AS660" s="5">
        <v>18290</v>
      </c>
      <c r="AT660" s="5">
        <v>1</v>
      </c>
      <c r="AU660" s="5">
        <v>0</v>
      </c>
      <c r="AV660" s="5">
        <v>0</v>
      </c>
      <c r="AW660" s="5">
        <v>0</v>
      </c>
      <c r="AX660">
        <v>0.1</v>
      </c>
      <c r="AY660">
        <v>162.69999999999999</v>
      </c>
      <c r="AZ660">
        <v>16.899999999999999</v>
      </c>
      <c r="BA660">
        <v>2.4</v>
      </c>
      <c r="BB660" s="55">
        <v>0.452083333333333</v>
      </c>
    </row>
    <row r="661" spans="2:54" x14ac:dyDescent="0.25">
      <c r="B661" s="700"/>
      <c r="C661" s="701"/>
      <c r="D661" s="700"/>
      <c r="E661" s="700"/>
      <c r="F661"/>
      <c r="G661"/>
      <c r="H661"/>
      <c r="I661"/>
      <c r="J661"/>
      <c r="K661"/>
      <c r="L661"/>
      <c r="M661"/>
      <c r="N661"/>
      <c r="O661"/>
      <c r="P661"/>
      <c r="Q661"/>
      <c r="R661" s="54"/>
      <c r="T661" s="93">
        <f t="shared" si="27"/>
        <v>0</v>
      </c>
      <c r="U661" s="96">
        <f t="shared" si="30"/>
        <v>-3</v>
      </c>
      <c r="V661" s="92" t="str">
        <f t="shared" si="29"/>
        <v/>
      </c>
      <c r="W661" s="96" t="str">
        <f t="shared" si="28"/>
        <v/>
      </c>
      <c r="X661" s="93"/>
      <c r="Z661" s="5"/>
      <c r="AA661"/>
      <c r="AC661" s="375"/>
      <c r="AD661" s="54">
        <v>0.45277777777784201</v>
      </c>
      <c r="AL661" s="5">
        <v>1.8</v>
      </c>
      <c r="AM661" s="5">
        <v>86</v>
      </c>
      <c r="AN661" s="5">
        <v>-0.3</v>
      </c>
      <c r="AO661" s="5">
        <v>1.8</v>
      </c>
      <c r="AP661" s="5">
        <v>3.6</v>
      </c>
      <c r="AQ661" s="5">
        <v>5</v>
      </c>
      <c r="AR661" s="5">
        <v>1026.3</v>
      </c>
      <c r="AS661" s="5">
        <v>18360</v>
      </c>
      <c r="AT661" s="5">
        <v>1</v>
      </c>
      <c r="AU661" s="5">
        <v>0</v>
      </c>
      <c r="AV661" s="5">
        <v>0</v>
      </c>
      <c r="AW661" s="5">
        <v>0</v>
      </c>
      <c r="AX661">
        <v>0.1</v>
      </c>
      <c r="AY661">
        <v>162.69999999999999</v>
      </c>
      <c r="AZ661">
        <v>17</v>
      </c>
      <c r="BA661">
        <v>2.4</v>
      </c>
      <c r="BB661" s="55">
        <v>0.452777777777778</v>
      </c>
    </row>
    <row r="662" spans="2:54" x14ac:dyDescent="0.25">
      <c r="B662" s="700"/>
      <c r="C662" s="701"/>
      <c r="D662" s="700"/>
      <c r="E662" s="700"/>
      <c r="F662"/>
      <c r="G662"/>
      <c r="H662"/>
      <c r="I662"/>
      <c r="J662"/>
      <c r="K662"/>
      <c r="L662"/>
      <c r="M662"/>
      <c r="N662"/>
      <c r="O662"/>
      <c r="P662"/>
      <c r="Q662"/>
      <c r="R662" s="54"/>
      <c r="T662" s="93">
        <f t="shared" si="27"/>
        <v>0</v>
      </c>
      <c r="U662" s="96">
        <f t="shared" si="30"/>
        <v>-3</v>
      </c>
      <c r="V662" s="92" t="str">
        <f t="shared" si="29"/>
        <v/>
      </c>
      <c r="W662" s="96" t="str">
        <f t="shared" si="28"/>
        <v/>
      </c>
      <c r="X662" s="93"/>
      <c r="Z662" s="5"/>
      <c r="AA662"/>
      <c r="AC662" s="375"/>
      <c r="AD662" s="54">
        <v>0.453472222222287</v>
      </c>
      <c r="AL662" s="5">
        <v>1.9</v>
      </c>
      <c r="AM662" s="5">
        <v>86</v>
      </c>
      <c r="AN662" s="5">
        <v>-0.2</v>
      </c>
      <c r="AO662" s="5">
        <v>1.9</v>
      </c>
      <c r="AP662" s="5">
        <v>2.5</v>
      </c>
      <c r="AQ662" s="5">
        <v>5.4</v>
      </c>
      <c r="AR662" s="5">
        <v>1026.3</v>
      </c>
      <c r="AS662" s="5">
        <v>18410</v>
      </c>
      <c r="AT662" s="5">
        <v>1</v>
      </c>
      <c r="AU662" s="5">
        <v>0</v>
      </c>
      <c r="AV662" s="5">
        <v>0</v>
      </c>
      <c r="AW662" s="5">
        <v>0</v>
      </c>
      <c r="AX662">
        <v>0.1</v>
      </c>
      <c r="AY662">
        <v>162.69999999999999</v>
      </c>
      <c r="AZ662">
        <v>17.2</v>
      </c>
      <c r="BA662">
        <v>2.4</v>
      </c>
      <c r="BB662" s="55">
        <v>0.453472222222222</v>
      </c>
    </row>
    <row r="663" spans="2:54" x14ac:dyDescent="0.25">
      <c r="B663" s="700"/>
      <c r="C663" s="701"/>
      <c r="D663" s="700"/>
      <c r="E663" s="700"/>
      <c r="F663"/>
      <c r="G663"/>
      <c r="H663"/>
      <c r="I663"/>
      <c r="J663"/>
      <c r="K663"/>
      <c r="L663"/>
      <c r="M663"/>
      <c r="N663"/>
      <c r="O663"/>
      <c r="P663"/>
      <c r="Q663"/>
      <c r="R663" s="54"/>
      <c r="T663" s="93">
        <f t="shared" si="27"/>
        <v>0</v>
      </c>
      <c r="U663" s="96">
        <f t="shared" si="30"/>
        <v>-3</v>
      </c>
      <c r="V663" s="92" t="str">
        <f t="shared" si="29"/>
        <v/>
      </c>
      <c r="W663" s="96" t="str">
        <f t="shared" si="28"/>
        <v/>
      </c>
      <c r="X663" s="93"/>
      <c r="Z663" s="5"/>
      <c r="AA663"/>
      <c r="AC663" s="375"/>
      <c r="AD663" s="54">
        <v>0.454166666666732</v>
      </c>
      <c r="AL663" s="5">
        <v>2.1</v>
      </c>
      <c r="AM663" s="5">
        <v>86</v>
      </c>
      <c r="AN663" s="5">
        <v>0</v>
      </c>
      <c r="AO663" s="5">
        <v>2.1</v>
      </c>
      <c r="AP663" s="5">
        <v>3.6</v>
      </c>
      <c r="AQ663" s="5">
        <v>4.3</v>
      </c>
      <c r="AR663" s="5">
        <v>1026.2</v>
      </c>
      <c r="AS663" s="5">
        <v>18480</v>
      </c>
      <c r="AT663" s="5">
        <v>1</v>
      </c>
      <c r="AU663" s="5">
        <v>0</v>
      </c>
      <c r="AV663" s="5">
        <v>0</v>
      </c>
      <c r="AW663" s="5">
        <v>0</v>
      </c>
      <c r="AX663">
        <v>0.1</v>
      </c>
      <c r="AY663">
        <v>162.69999999999999</v>
      </c>
      <c r="AZ663">
        <v>17.3</v>
      </c>
      <c r="BA663">
        <v>2.4</v>
      </c>
      <c r="BB663" s="55">
        <v>0.454166666666667</v>
      </c>
    </row>
    <row r="664" spans="2:54" x14ac:dyDescent="0.25">
      <c r="B664" s="700"/>
      <c r="C664" s="701"/>
      <c r="D664" s="700"/>
      <c r="E664" s="700"/>
      <c r="F664"/>
      <c r="G664"/>
      <c r="H664"/>
      <c r="I664"/>
      <c r="J664"/>
      <c r="K664"/>
      <c r="L664"/>
      <c r="M664"/>
      <c r="N664"/>
      <c r="O664"/>
      <c r="P664"/>
      <c r="Q664"/>
      <c r="R664" s="54"/>
      <c r="T664" s="93">
        <f t="shared" si="27"/>
        <v>0</v>
      </c>
      <c r="U664" s="96">
        <f t="shared" si="30"/>
        <v>-3</v>
      </c>
      <c r="V664" s="92" t="str">
        <f t="shared" si="29"/>
        <v/>
      </c>
      <c r="W664" s="96" t="str">
        <f t="shared" si="28"/>
        <v/>
      </c>
      <c r="X664" s="93"/>
      <c r="Z664" s="5"/>
      <c r="AA664"/>
      <c r="AC664" s="375"/>
      <c r="AD664" s="54">
        <v>0.454861111111177</v>
      </c>
      <c r="AL664" s="5">
        <v>2.1</v>
      </c>
      <c r="AM664" s="5">
        <v>86</v>
      </c>
      <c r="AN664" s="5">
        <v>0</v>
      </c>
      <c r="AO664" s="5">
        <v>2.1</v>
      </c>
      <c r="AP664" s="5">
        <v>3.6</v>
      </c>
      <c r="AQ664" s="5">
        <v>4.3</v>
      </c>
      <c r="AR664" s="5">
        <v>1026.3</v>
      </c>
      <c r="AS664" s="5">
        <v>18600</v>
      </c>
      <c r="AT664" s="5">
        <v>1</v>
      </c>
      <c r="AU664" s="5">
        <v>0</v>
      </c>
      <c r="AV664" s="5">
        <v>0</v>
      </c>
      <c r="AW664" s="5">
        <v>0</v>
      </c>
      <c r="AX664">
        <v>0.1</v>
      </c>
      <c r="AY664">
        <v>162.69999999999999</v>
      </c>
      <c r="AZ664">
        <v>17.5</v>
      </c>
      <c r="BA664">
        <v>2.4</v>
      </c>
      <c r="BB664" s="55">
        <v>0.45486111111111099</v>
      </c>
    </row>
    <row r="665" spans="2:54" x14ac:dyDescent="0.25">
      <c r="B665" s="700"/>
      <c r="C665" s="701"/>
      <c r="D665" s="700"/>
      <c r="E665" s="700"/>
      <c r="F665"/>
      <c r="G665"/>
      <c r="H665"/>
      <c r="I665"/>
      <c r="J665"/>
      <c r="K665"/>
      <c r="L665"/>
      <c r="M665"/>
      <c r="N665"/>
      <c r="O665"/>
      <c r="P665"/>
      <c r="Q665"/>
      <c r="R665" s="54"/>
      <c r="T665" s="93">
        <f t="shared" si="27"/>
        <v>0</v>
      </c>
      <c r="U665" s="96">
        <f t="shared" si="30"/>
        <v>-3</v>
      </c>
      <c r="V665" s="92" t="str">
        <f t="shared" si="29"/>
        <v/>
      </c>
      <c r="W665" s="96" t="str">
        <f t="shared" si="28"/>
        <v/>
      </c>
      <c r="X665" s="93"/>
      <c r="Z665" s="5"/>
      <c r="AA665"/>
      <c r="AC665" s="375"/>
      <c r="AD665" s="54">
        <v>0.45555555555562199</v>
      </c>
      <c r="AL665" s="5">
        <v>2.2000000000000002</v>
      </c>
      <c r="AM665" s="5">
        <v>86</v>
      </c>
      <c r="AN665" s="5">
        <v>0.1</v>
      </c>
      <c r="AO665" s="5">
        <v>2.2000000000000002</v>
      </c>
      <c r="AP665" s="5">
        <v>4.3</v>
      </c>
      <c r="AQ665" s="5">
        <v>4.7</v>
      </c>
      <c r="AR665" s="5">
        <v>1026.3</v>
      </c>
      <c r="AS665" s="5">
        <v>18710</v>
      </c>
      <c r="AT665" s="5">
        <v>1</v>
      </c>
      <c r="AU665" s="5">
        <v>0</v>
      </c>
      <c r="AV665" s="5">
        <v>0</v>
      </c>
      <c r="AW665" s="5">
        <v>0</v>
      </c>
      <c r="AX665">
        <v>0.1</v>
      </c>
      <c r="AY665">
        <v>162.69999999999999</v>
      </c>
      <c r="AZ665">
        <v>17.7</v>
      </c>
      <c r="BA665">
        <v>2.5</v>
      </c>
      <c r="BB665" s="55">
        <v>0.45555555555555599</v>
      </c>
    </row>
    <row r="666" spans="2:54" x14ac:dyDescent="0.25">
      <c r="B666" s="700"/>
      <c r="C666" s="701"/>
      <c r="D666" s="700"/>
      <c r="E666" s="700"/>
      <c r="F666"/>
      <c r="G666"/>
      <c r="H666"/>
      <c r="I666"/>
      <c r="J666"/>
      <c r="K666"/>
      <c r="L666"/>
      <c r="M666"/>
      <c r="N666"/>
      <c r="O666"/>
      <c r="P666"/>
      <c r="Q666"/>
      <c r="R666" s="54"/>
      <c r="T666" s="93">
        <f t="shared" si="27"/>
        <v>0</v>
      </c>
      <c r="U666" s="96">
        <f t="shared" si="30"/>
        <v>-3</v>
      </c>
      <c r="V666" s="92" t="str">
        <f t="shared" si="29"/>
        <v/>
      </c>
      <c r="W666" s="96" t="str">
        <f t="shared" si="28"/>
        <v/>
      </c>
      <c r="X666" s="93"/>
      <c r="Z666" s="5"/>
      <c r="AA666"/>
      <c r="AC666" s="375"/>
      <c r="AD666" s="54">
        <v>0.45625000000006699</v>
      </c>
      <c r="AL666" s="5">
        <v>2.4</v>
      </c>
      <c r="AM666" s="5">
        <v>86</v>
      </c>
      <c r="AN666" s="5">
        <v>0.3</v>
      </c>
      <c r="AO666" s="5">
        <v>0.5</v>
      </c>
      <c r="AP666" s="5">
        <v>6.5</v>
      </c>
      <c r="AQ666" s="5">
        <v>6.5</v>
      </c>
      <c r="AR666" s="5">
        <v>1026.5</v>
      </c>
      <c r="AS666" s="5">
        <v>18790</v>
      </c>
      <c r="AT666" s="5">
        <v>1</v>
      </c>
      <c r="AU666" s="5">
        <v>0</v>
      </c>
      <c r="AV666" s="5">
        <v>0</v>
      </c>
      <c r="AW666" s="5">
        <v>0</v>
      </c>
      <c r="AX666">
        <v>0.1</v>
      </c>
      <c r="AY666">
        <v>162.69999999999999</v>
      </c>
      <c r="AZ666">
        <v>17.899999999999999</v>
      </c>
      <c r="BA666">
        <v>2.5</v>
      </c>
      <c r="BB666" s="55">
        <v>0.45624999999999999</v>
      </c>
    </row>
    <row r="667" spans="2:54" x14ac:dyDescent="0.25">
      <c r="B667" s="700"/>
      <c r="C667" s="701"/>
      <c r="D667" s="700"/>
      <c r="E667" s="700"/>
      <c r="F667"/>
      <c r="G667"/>
      <c r="H667"/>
      <c r="I667"/>
      <c r="J667"/>
      <c r="K667"/>
      <c r="L667"/>
      <c r="M667"/>
      <c r="N667"/>
      <c r="O667"/>
      <c r="P667"/>
      <c r="Q667"/>
      <c r="R667" s="54"/>
      <c r="T667" s="93">
        <f t="shared" si="27"/>
        <v>0</v>
      </c>
      <c r="U667" s="96">
        <f t="shared" si="30"/>
        <v>-3</v>
      </c>
      <c r="V667" s="92" t="str">
        <f t="shared" si="29"/>
        <v/>
      </c>
      <c r="W667" s="96" t="str">
        <f t="shared" si="28"/>
        <v/>
      </c>
      <c r="X667" s="93"/>
      <c r="Z667" s="5"/>
      <c r="AA667"/>
      <c r="AC667" s="375"/>
      <c r="AD667" s="54">
        <v>0.45694444444451199</v>
      </c>
      <c r="AL667" s="5">
        <v>2.1</v>
      </c>
      <c r="AM667" s="5">
        <v>85</v>
      </c>
      <c r="AN667" s="5">
        <v>-0.2</v>
      </c>
      <c r="AO667" s="5">
        <v>0.6</v>
      </c>
      <c r="AP667" s="5">
        <v>5.4</v>
      </c>
      <c r="AQ667" s="5">
        <v>5.4</v>
      </c>
      <c r="AR667" s="5">
        <v>1026.3</v>
      </c>
      <c r="AS667" s="5">
        <v>18880</v>
      </c>
      <c r="AT667" s="5">
        <v>1</v>
      </c>
      <c r="AU667" s="5">
        <v>0</v>
      </c>
      <c r="AV667" s="5">
        <v>0</v>
      </c>
      <c r="AW667" s="5">
        <v>0</v>
      </c>
      <c r="AX667">
        <v>0.1</v>
      </c>
      <c r="AY667">
        <v>162.69999999999999</v>
      </c>
      <c r="AZ667">
        <v>18.100000000000001</v>
      </c>
      <c r="BA667">
        <v>2.5</v>
      </c>
      <c r="BB667" s="55">
        <v>0.45694444444444399</v>
      </c>
    </row>
    <row r="668" spans="2:54" x14ac:dyDescent="0.25">
      <c r="B668" s="700"/>
      <c r="C668" s="701"/>
      <c r="D668" s="700"/>
      <c r="E668" s="700"/>
      <c r="F668"/>
      <c r="G668"/>
      <c r="H668"/>
      <c r="I668"/>
      <c r="J668"/>
      <c r="K668"/>
      <c r="L668"/>
      <c r="M668"/>
      <c r="N668"/>
      <c r="O668"/>
      <c r="P668"/>
      <c r="Q668"/>
      <c r="R668" s="54"/>
      <c r="T668" s="93">
        <f t="shared" si="27"/>
        <v>0</v>
      </c>
      <c r="U668" s="96">
        <f t="shared" si="30"/>
        <v>-3</v>
      </c>
      <c r="V668" s="92" t="str">
        <f t="shared" si="29"/>
        <v/>
      </c>
      <c r="W668" s="96" t="str">
        <f t="shared" si="28"/>
        <v/>
      </c>
      <c r="X668" s="93"/>
      <c r="Z668" s="5"/>
      <c r="AA668"/>
      <c r="AC668" s="375"/>
      <c r="AD668" s="54">
        <v>0.45763888888895699</v>
      </c>
      <c r="AL668" s="5">
        <v>2.2000000000000002</v>
      </c>
      <c r="AM668" s="5">
        <v>86</v>
      </c>
      <c r="AN668" s="5">
        <v>0.1</v>
      </c>
      <c r="AO668" s="5">
        <v>2.2000000000000002</v>
      </c>
      <c r="AP668" s="5">
        <v>3.6</v>
      </c>
      <c r="AQ668" s="5">
        <v>4</v>
      </c>
      <c r="AR668" s="5">
        <v>1026.2</v>
      </c>
      <c r="AS668" s="5">
        <v>18970</v>
      </c>
      <c r="AT668" s="5">
        <v>1</v>
      </c>
      <c r="AU668" s="5">
        <v>0</v>
      </c>
      <c r="AV668" s="5">
        <v>0</v>
      </c>
      <c r="AW668" s="5">
        <v>0</v>
      </c>
      <c r="AX668">
        <v>0.1</v>
      </c>
      <c r="AY668">
        <v>162.69999999999999</v>
      </c>
      <c r="AZ668">
        <v>18.2</v>
      </c>
      <c r="BA668">
        <v>2.5</v>
      </c>
      <c r="BB668" s="55">
        <v>0.45763888888888898</v>
      </c>
    </row>
    <row r="669" spans="2:54" x14ac:dyDescent="0.25">
      <c r="B669" s="700"/>
      <c r="C669" s="701"/>
      <c r="D669" s="700"/>
      <c r="E669" s="700"/>
      <c r="F669"/>
      <c r="G669"/>
      <c r="H669"/>
      <c r="I669"/>
      <c r="J669"/>
      <c r="K669"/>
      <c r="L669"/>
      <c r="M669"/>
      <c r="N669"/>
      <c r="O669"/>
      <c r="P669"/>
      <c r="Q669"/>
      <c r="R669" s="54"/>
      <c r="T669" s="93">
        <f t="shared" si="27"/>
        <v>0</v>
      </c>
      <c r="U669" s="96">
        <f t="shared" si="30"/>
        <v>-3</v>
      </c>
      <c r="V669" s="92" t="str">
        <f t="shared" si="29"/>
        <v/>
      </c>
      <c r="W669" s="96" t="str">
        <f t="shared" si="28"/>
        <v/>
      </c>
      <c r="X669" s="93"/>
      <c r="Z669" s="5"/>
      <c r="AA669"/>
      <c r="AC669" s="375"/>
      <c r="AD669" s="54">
        <v>0.45833333333340198</v>
      </c>
      <c r="AL669" s="5">
        <v>2.5</v>
      </c>
      <c r="AM669" s="5">
        <v>85</v>
      </c>
      <c r="AN669" s="5">
        <v>0.2</v>
      </c>
      <c r="AO669" s="5">
        <v>0.9</v>
      </c>
      <c r="AP669" s="5">
        <v>5.8</v>
      </c>
      <c r="AQ669" s="5">
        <v>5.8</v>
      </c>
      <c r="AR669" s="5">
        <v>1026.2</v>
      </c>
      <c r="AS669" s="5">
        <v>19080</v>
      </c>
      <c r="AT669" s="5">
        <v>1</v>
      </c>
      <c r="AU669" s="5">
        <v>0</v>
      </c>
      <c r="AV669" s="5">
        <v>0</v>
      </c>
      <c r="AW669" s="5">
        <v>0</v>
      </c>
      <c r="AX669">
        <v>0.1</v>
      </c>
      <c r="AY669">
        <v>162.69999999999999</v>
      </c>
      <c r="AZ669">
        <v>18.2</v>
      </c>
      <c r="BA669">
        <v>2.6</v>
      </c>
      <c r="BB669" s="55">
        <v>0.45833333333333298</v>
      </c>
    </row>
    <row r="670" spans="2:54" x14ac:dyDescent="0.25">
      <c r="B670" s="700"/>
      <c r="C670" s="701"/>
      <c r="D670" s="700"/>
      <c r="E670" s="700"/>
      <c r="F670"/>
      <c r="G670"/>
      <c r="H670"/>
      <c r="I670"/>
      <c r="J670"/>
      <c r="K670"/>
      <c r="L670"/>
      <c r="M670"/>
      <c r="N670"/>
      <c r="O670"/>
      <c r="P670"/>
      <c r="Q670"/>
      <c r="R670" s="54"/>
      <c r="T670" s="93">
        <f t="shared" si="27"/>
        <v>0</v>
      </c>
      <c r="U670" s="96">
        <f t="shared" si="30"/>
        <v>-3</v>
      </c>
      <c r="V670" s="92" t="str">
        <f t="shared" si="29"/>
        <v/>
      </c>
      <c r="W670" s="96" t="str">
        <f t="shared" si="28"/>
        <v/>
      </c>
      <c r="X670" s="93"/>
      <c r="Z670" s="5"/>
      <c r="AA670"/>
      <c r="AC670" s="375"/>
      <c r="AD670" s="54">
        <v>0.45902777777784698</v>
      </c>
      <c r="AL670" s="5">
        <v>2.4</v>
      </c>
      <c r="AM670" s="5">
        <v>85</v>
      </c>
      <c r="AN670" s="5">
        <v>0.1</v>
      </c>
      <c r="AO670" s="5">
        <v>2.4</v>
      </c>
      <c r="AP670" s="5">
        <v>0</v>
      </c>
      <c r="AQ670" s="5">
        <v>3.2</v>
      </c>
      <c r="AR670" s="5">
        <v>1026.4000000000001</v>
      </c>
      <c r="AS670" s="5">
        <v>19140</v>
      </c>
      <c r="AT670" s="5">
        <v>1</v>
      </c>
      <c r="AU670" s="5">
        <v>0</v>
      </c>
      <c r="AV670" s="5">
        <v>0</v>
      </c>
      <c r="AW670" s="5">
        <v>0</v>
      </c>
      <c r="AX670">
        <v>0.1</v>
      </c>
      <c r="AY670">
        <v>162.69999999999999</v>
      </c>
      <c r="AZ670">
        <v>18.3</v>
      </c>
      <c r="BA670">
        <v>2.6</v>
      </c>
      <c r="BB670" s="55">
        <v>0.45902777777777798</v>
      </c>
    </row>
    <row r="671" spans="2:54" x14ac:dyDescent="0.25">
      <c r="B671" s="700"/>
      <c r="C671" s="701"/>
      <c r="D671" s="700"/>
      <c r="E671" s="700"/>
      <c r="F671"/>
      <c r="G671"/>
      <c r="H671"/>
      <c r="I671"/>
      <c r="J671"/>
      <c r="K671"/>
      <c r="L671"/>
      <c r="M671"/>
      <c r="N671"/>
      <c r="O671"/>
      <c r="P671"/>
      <c r="Q671"/>
      <c r="R671" s="54"/>
      <c r="T671" s="93">
        <f t="shared" si="27"/>
        <v>0</v>
      </c>
      <c r="U671" s="96">
        <f t="shared" si="30"/>
        <v>-3</v>
      </c>
      <c r="V671" s="92" t="str">
        <f t="shared" si="29"/>
        <v/>
      </c>
      <c r="W671" s="96" t="str">
        <f t="shared" si="28"/>
        <v/>
      </c>
      <c r="X671" s="93"/>
      <c r="Z671" s="5"/>
      <c r="AA671"/>
      <c r="AC671" s="375"/>
      <c r="AD671" s="54">
        <v>0.45972222222229198</v>
      </c>
      <c r="AL671" s="5">
        <v>2.5</v>
      </c>
      <c r="AM671" s="5">
        <v>85</v>
      </c>
      <c r="AN671" s="5">
        <v>0.2</v>
      </c>
      <c r="AO671" s="5">
        <v>2.5</v>
      </c>
      <c r="AP671" s="5">
        <v>3.6</v>
      </c>
      <c r="AQ671" s="5">
        <v>4</v>
      </c>
      <c r="AR671" s="5">
        <v>1026.3</v>
      </c>
      <c r="AS671" s="5">
        <v>19230</v>
      </c>
      <c r="AT671" s="5">
        <v>1</v>
      </c>
      <c r="AU671" s="5">
        <v>0</v>
      </c>
      <c r="AV671" s="5">
        <v>0</v>
      </c>
      <c r="AW671" s="5">
        <v>0</v>
      </c>
      <c r="AX671">
        <v>0.1</v>
      </c>
      <c r="AY671">
        <v>162.69999999999999</v>
      </c>
      <c r="AZ671">
        <v>18.5</v>
      </c>
      <c r="BA671">
        <v>2.6</v>
      </c>
      <c r="BB671" s="55">
        <v>0.45972222222222198</v>
      </c>
    </row>
    <row r="672" spans="2:54" x14ac:dyDescent="0.25">
      <c r="B672" s="700"/>
      <c r="C672" s="701"/>
      <c r="D672" s="700"/>
      <c r="E672" s="700"/>
      <c r="F672"/>
      <c r="G672"/>
      <c r="H672"/>
      <c r="I672"/>
      <c r="J672"/>
      <c r="K672"/>
      <c r="L672"/>
      <c r="M672"/>
      <c r="N672"/>
      <c r="O672"/>
      <c r="P672"/>
      <c r="Q672"/>
      <c r="R672" s="54"/>
      <c r="T672" s="93">
        <f t="shared" si="27"/>
        <v>0</v>
      </c>
      <c r="U672" s="96">
        <f t="shared" si="30"/>
        <v>-3</v>
      </c>
      <c r="V672" s="92" t="str">
        <f t="shared" si="29"/>
        <v/>
      </c>
      <c r="W672" s="96" t="str">
        <f t="shared" si="28"/>
        <v/>
      </c>
      <c r="X672" s="93"/>
      <c r="Z672" s="5"/>
      <c r="AA672"/>
      <c r="AC672" s="375"/>
      <c r="AD672" s="54">
        <v>0.46041666666673697</v>
      </c>
      <c r="AL672" s="5">
        <v>2.5</v>
      </c>
      <c r="AM672" s="5">
        <v>85</v>
      </c>
      <c r="AN672" s="5">
        <v>0.2</v>
      </c>
      <c r="AO672" s="5">
        <v>2.5</v>
      </c>
      <c r="AP672" s="5">
        <v>2.5</v>
      </c>
      <c r="AQ672" s="5">
        <v>8.6</v>
      </c>
      <c r="AR672" s="5">
        <v>1026.4000000000001</v>
      </c>
      <c r="AS672" s="5">
        <v>19310</v>
      </c>
      <c r="AT672" s="5">
        <v>1</v>
      </c>
      <c r="AU672" s="5">
        <v>0</v>
      </c>
      <c r="AV672" s="5">
        <v>0</v>
      </c>
      <c r="AW672" s="5">
        <v>0</v>
      </c>
      <c r="AX672">
        <v>0.1</v>
      </c>
      <c r="AY672">
        <v>162.69999999999999</v>
      </c>
      <c r="AZ672">
        <v>18.7</v>
      </c>
      <c r="BA672">
        <v>2.6</v>
      </c>
      <c r="BB672" s="55">
        <v>0.46041666666666697</v>
      </c>
    </row>
    <row r="673" spans="2:54" x14ac:dyDescent="0.25">
      <c r="B673" s="700"/>
      <c r="C673" s="701"/>
      <c r="D673" s="700"/>
      <c r="E673" s="700"/>
      <c r="F673"/>
      <c r="G673"/>
      <c r="H673"/>
      <c r="I673"/>
      <c r="J673"/>
      <c r="K673"/>
      <c r="L673"/>
      <c r="M673"/>
      <c r="N673"/>
      <c r="O673"/>
      <c r="P673"/>
      <c r="Q673"/>
      <c r="R673" s="54"/>
      <c r="T673" s="93">
        <f t="shared" si="27"/>
        <v>0</v>
      </c>
      <c r="U673" s="96">
        <f t="shared" si="30"/>
        <v>-3</v>
      </c>
      <c r="V673" s="92" t="str">
        <f t="shared" si="29"/>
        <v/>
      </c>
      <c r="W673" s="96" t="str">
        <f t="shared" si="28"/>
        <v/>
      </c>
      <c r="X673" s="93"/>
      <c r="Z673" s="5"/>
      <c r="AA673"/>
      <c r="AC673" s="375"/>
      <c r="AD673" s="54">
        <v>0.46111111111118203</v>
      </c>
      <c r="AL673" s="5">
        <v>2.5</v>
      </c>
      <c r="AM673" s="5">
        <v>85</v>
      </c>
      <c r="AN673" s="5">
        <v>0.2</v>
      </c>
      <c r="AO673" s="5">
        <v>0.8</v>
      </c>
      <c r="AP673" s="5">
        <v>6.1</v>
      </c>
      <c r="AQ673" s="5">
        <v>6.1</v>
      </c>
      <c r="AR673" s="5">
        <v>1026.2</v>
      </c>
      <c r="AS673" s="5">
        <v>19380</v>
      </c>
      <c r="AT673" s="5">
        <v>1</v>
      </c>
      <c r="AU673" s="5">
        <v>0</v>
      </c>
      <c r="AV673" s="5">
        <v>0</v>
      </c>
      <c r="AW673" s="5">
        <v>0</v>
      </c>
      <c r="AX673">
        <v>0.1</v>
      </c>
      <c r="AY673">
        <v>162.69999999999999</v>
      </c>
      <c r="AZ673">
        <v>18.899999999999999</v>
      </c>
      <c r="BA673">
        <v>2.6</v>
      </c>
      <c r="BB673" s="55">
        <v>0.46111111111111103</v>
      </c>
    </row>
    <row r="674" spans="2:54" x14ac:dyDescent="0.25">
      <c r="B674" s="700"/>
      <c r="C674" s="701"/>
      <c r="D674" s="700"/>
      <c r="E674" s="700"/>
      <c r="F674"/>
      <c r="G674"/>
      <c r="H674"/>
      <c r="I674"/>
      <c r="J674"/>
      <c r="K674"/>
      <c r="L674"/>
      <c r="M674"/>
      <c r="N674"/>
      <c r="O674"/>
      <c r="P674"/>
      <c r="Q674"/>
      <c r="R674" s="54"/>
      <c r="T674" s="93">
        <f t="shared" si="27"/>
        <v>0</v>
      </c>
      <c r="U674" s="96">
        <f t="shared" si="30"/>
        <v>-3</v>
      </c>
      <c r="V674" s="92" t="str">
        <f t="shared" si="29"/>
        <v/>
      </c>
      <c r="W674" s="96" t="str">
        <f t="shared" si="28"/>
        <v/>
      </c>
      <c r="X674" s="93"/>
      <c r="Z674" s="5"/>
      <c r="AA674"/>
      <c r="AC674" s="375"/>
      <c r="AD674" s="54">
        <v>0.46180555555562702</v>
      </c>
      <c r="AL674" s="5">
        <v>2.8</v>
      </c>
      <c r="AM674" s="5">
        <v>85</v>
      </c>
      <c r="AN674" s="5">
        <v>0.5</v>
      </c>
      <c r="AO674" s="5">
        <v>2.8</v>
      </c>
      <c r="AP674" s="5">
        <v>3.6</v>
      </c>
      <c r="AQ674" s="5">
        <v>4.3</v>
      </c>
      <c r="AR674" s="5">
        <v>1026.2</v>
      </c>
      <c r="AS674" s="5">
        <v>19560</v>
      </c>
      <c r="AT674" s="5">
        <v>1</v>
      </c>
      <c r="AU674" s="5">
        <v>0</v>
      </c>
      <c r="AV674" s="5">
        <v>0</v>
      </c>
      <c r="AW674" s="5">
        <v>0</v>
      </c>
      <c r="AX674">
        <v>0.1</v>
      </c>
      <c r="AY674">
        <v>162.69999999999999</v>
      </c>
      <c r="AZ674">
        <v>19.100000000000001</v>
      </c>
      <c r="BA674">
        <v>2.7</v>
      </c>
      <c r="BB674" s="55">
        <v>0.46180555555555602</v>
      </c>
    </row>
    <row r="675" spans="2:54" x14ac:dyDescent="0.25">
      <c r="B675" s="700"/>
      <c r="C675" s="701"/>
      <c r="D675" s="700"/>
      <c r="E675" s="700"/>
      <c r="F675"/>
      <c r="G675"/>
      <c r="H675"/>
      <c r="I675"/>
      <c r="J675"/>
      <c r="K675"/>
      <c r="L675"/>
      <c r="M675"/>
      <c r="N675"/>
      <c r="O675"/>
      <c r="P675"/>
      <c r="Q675"/>
      <c r="R675" s="54"/>
      <c r="T675" s="93">
        <f t="shared" si="27"/>
        <v>0</v>
      </c>
      <c r="U675" s="96">
        <f t="shared" si="30"/>
        <v>-3</v>
      </c>
      <c r="V675" s="92" t="str">
        <f t="shared" si="29"/>
        <v/>
      </c>
      <c r="W675" s="96" t="str">
        <f t="shared" si="28"/>
        <v/>
      </c>
      <c r="X675" s="93"/>
      <c r="Z675" s="5"/>
      <c r="AA675"/>
      <c r="AC675" s="375"/>
      <c r="AD675" s="54">
        <v>0.46250000000007202</v>
      </c>
      <c r="AL675" s="5">
        <v>3</v>
      </c>
      <c r="AM675" s="5">
        <v>85</v>
      </c>
      <c r="AN675" s="5">
        <v>0.7</v>
      </c>
      <c r="AO675" s="5">
        <v>3</v>
      </c>
      <c r="AP675" s="5">
        <v>3.6</v>
      </c>
      <c r="AQ675" s="5">
        <v>5.4</v>
      </c>
      <c r="AR675" s="5">
        <v>1026.3</v>
      </c>
      <c r="AS675" s="5">
        <v>19700</v>
      </c>
      <c r="AT675" s="5">
        <v>1</v>
      </c>
      <c r="AU675" s="5">
        <v>0</v>
      </c>
      <c r="AV675" s="5">
        <v>0</v>
      </c>
      <c r="AW675" s="5">
        <v>0</v>
      </c>
      <c r="AX675">
        <v>0.1</v>
      </c>
      <c r="AY675">
        <v>162.69999999999999</v>
      </c>
      <c r="AZ675">
        <v>19.2</v>
      </c>
      <c r="BA675">
        <v>2.7</v>
      </c>
      <c r="BB675" s="55">
        <v>0.46250000000000002</v>
      </c>
    </row>
    <row r="676" spans="2:54" x14ac:dyDescent="0.25">
      <c r="B676" s="700"/>
      <c r="C676" s="701"/>
      <c r="D676" s="700"/>
      <c r="E676" s="700"/>
      <c r="F676"/>
      <c r="G676"/>
      <c r="H676"/>
      <c r="I676"/>
      <c r="J676"/>
      <c r="K676"/>
      <c r="L676"/>
      <c r="M676"/>
      <c r="N676"/>
      <c r="O676"/>
      <c r="P676"/>
      <c r="Q676"/>
      <c r="R676" s="54"/>
      <c r="T676" s="93">
        <f t="shared" si="27"/>
        <v>0</v>
      </c>
      <c r="U676" s="96">
        <f t="shared" si="30"/>
        <v>-3</v>
      </c>
      <c r="V676" s="92" t="str">
        <f t="shared" si="29"/>
        <v/>
      </c>
      <c r="W676" s="96" t="str">
        <f t="shared" si="28"/>
        <v/>
      </c>
      <c r="X676" s="93"/>
      <c r="Z676" s="5"/>
      <c r="AA676"/>
      <c r="AC676" s="375"/>
      <c r="AD676" s="54">
        <v>0.46319444444451702</v>
      </c>
      <c r="AL676" s="5">
        <v>3</v>
      </c>
      <c r="AM676" s="5">
        <v>84</v>
      </c>
      <c r="AN676" s="5">
        <v>0.5</v>
      </c>
      <c r="AO676" s="5">
        <v>1.7</v>
      </c>
      <c r="AP676" s="5">
        <v>5.4</v>
      </c>
      <c r="AQ676" s="5">
        <v>6.1</v>
      </c>
      <c r="AR676" s="5">
        <v>1026.2</v>
      </c>
      <c r="AS676" s="5">
        <v>19770</v>
      </c>
      <c r="AT676" s="5">
        <v>1</v>
      </c>
      <c r="AU676" s="5">
        <v>0</v>
      </c>
      <c r="AV676" s="5">
        <v>0</v>
      </c>
      <c r="AW676" s="5">
        <v>0</v>
      </c>
      <c r="AX676">
        <v>0.1</v>
      </c>
      <c r="AY676">
        <v>162.69999999999999</v>
      </c>
      <c r="AZ676">
        <v>19.399999999999999</v>
      </c>
      <c r="BA676">
        <v>2.7</v>
      </c>
      <c r="BB676" s="55">
        <v>0.46319444444444402</v>
      </c>
    </row>
    <row r="677" spans="2:54" x14ac:dyDescent="0.25">
      <c r="B677" s="700"/>
      <c r="C677" s="701"/>
      <c r="D677" s="700"/>
      <c r="E677" s="700"/>
      <c r="F677"/>
      <c r="G677"/>
      <c r="H677"/>
      <c r="I677"/>
      <c r="J677"/>
      <c r="K677"/>
      <c r="L677"/>
      <c r="M677"/>
      <c r="N677"/>
      <c r="O677"/>
      <c r="P677"/>
      <c r="Q677"/>
      <c r="R677" s="54"/>
      <c r="T677" s="93">
        <f t="shared" si="27"/>
        <v>0</v>
      </c>
      <c r="U677" s="96">
        <f t="shared" si="30"/>
        <v>-3</v>
      </c>
      <c r="V677" s="92" t="str">
        <f t="shared" si="29"/>
        <v/>
      </c>
      <c r="W677" s="96" t="str">
        <f t="shared" si="28"/>
        <v/>
      </c>
      <c r="X677" s="93"/>
      <c r="Z677" s="5"/>
      <c r="AA677"/>
      <c r="AC677" s="375"/>
      <c r="AD677" s="54">
        <v>0.46388888888896201</v>
      </c>
      <c r="AL677" s="5">
        <v>3.1</v>
      </c>
      <c r="AM677" s="5">
        <v>84</v>
      </c>
      <c r="AN677" s="5">
        <v>0.6</v>
      </c>
      <c r="AO677" s="5">
        <v>1.5</v>
      </c>
      <c r="AP677" s="5">
        <v>6.1</v>
      </c>
      <c r="AQ677" s="5">
        <v>6.8</v>
      </c>
      <c r="AR677" s="5">
        <v>1026.4000000000001</v>
      </c>
      <c r="AS677" s="5">
        <v>19930</v>
      </c>
      <c r="AT677" s="5">
        <v>1</v>
      </c>
      <c r="AU677" s="5">
        <v>0</v>
      </c>
      <c r="AV677" s="5">
        <v>0</v>
      </c>
      <c r="AW677" s="5">
        <v>0</v>
      </c>
      <c r="AX677">
        <v>0.1</v>
      </c>
      <c r="AY677">
        <v>162.69999999999999</v>
      </c>
      <c r="AZ677">
        <v>19.5</v>
      </c>
      <c r="BA677">
        <v>2.8</v>
      </c>
      <c r="BB677" s="55">
        <v>0.46388888888888902</v>
      </c>
    </row>
    <row r="678" spans="2:54" x14ac:dyDescent="0.25">
      <c r="B678" s="700"/>
      <c r="C678" s="701"/>
      <c r="D678" s="700"/>
      <c r="E678" s="700"/>
      <c r="F678"/>
      <c r="G678"/>
      <c r="H678"/>
      <c r="I678"/>
      <c r="J678"/>
      <c r="K678"/>
      <c r="L678"/>
      <c r="M678"/>
      <c r="N678"/>
      <c r="O678"/>
      <c r="P678"/>
      <c r="Q678"/>
      <c r="R678" s="54"/>
      <c r="T678" s="93">
        <f t="shared" si="27"/>
        <v>0</v>
      </c>
      <c r="U678" s="96">
        <f t="shared" si="30"/>
        <v>-3</v>
      </c>
      <c r="V678" s="92" t="str">
        <f t="shared" si="29"/>
        <v/>
      </c>
      <c r="W678" s="96" t="str">
        <f t="shared" si="28"/>
        <v/>
      </c>
      <c r="X678" s="93"/>
      <c r="Z678" s="5"/>
      <c r="AA678"/>
      <c r="AC678" s="375"/>
      <c r="AD678" s="54">
        <v>0.46458333333340701</v>
      </c>
      <c r="AL678" s="5">
        <v>3.1</v>
      </c>
      <c r="AM678" s="5">
        <v>83</v>
      </c>
      <c r="AN678" s="5">
        <v>0.5</v>
      </c>
      <c r="AO678" s="5">
        <v>1.9</v>
      </c>
      <c r="AP678" s="5">
        <v>5</v>
      </c>
      <c r="AQ678" s="5">
        <v>8.6</v>
      </c>
      <c r="AR678" s="5">
        <v>1026.2</v>
      </c>
      <c r="AS678" s="5">
        <v>20170</v>
      </c>
      <c r="AT678" s="5">
        <v>1</v>
      </c>
      <c r="AU678" s="5">
        <v>0</v>
      </c>
      <c r="AV678" s="5">
        <v>0</v>
      </c>
      <c r="AW678" s="5">
        <v>0</v>
      </c>
      <c r="AX678">
        <v>0.1</v>
      </c>
      <c r="AY678">
        <v>162.69999999999999</v>
      </c>
      <c r="AZ678">
        <v>19.7</v>
      </c>
      <c r="BA678">
        <v>2.8</v>
      </c>
      <c r="BB678" s="55">
        <v>0.46458333333333302</v>
      </c>
    </row>
    <row r="679" spans="2:54" x14ac:dyDescent="0.25">
      <c r="B679" s="700"/>
      <c r="C679" s="701"/>
      <c r="D679" s="700"/>
      <c r="E679" s="700"/>
      <c r="F679"/>
      <c r="G679"/>
      <c r="H679"/>
      <c r="I679"/>
      <c r="J679"/>
      <c r="K679"/>
      <c r="L679"/>
      <c r="M679"/>
      <c r="N679"/>
      <c r="O679"/>
      <c r="P679"/>
      <c r="Q679"/>
      <c r="R679" s="54"/>
      <c r="T679" s="93">
        <f t="shared" si="27"/>
        <v>0</v>
      </c>
      <c r="U679" s="96">
        <f t="shared" si="30"/>
        <v>-3</v>
      </c>
      <c r="V679" s="92" t="str">
        <f t="shared" si="29"/>
        <v/>
      </c>
      <c r="W679" s="96" t="str">
        <f t="shared" si="28"/>
        <v/>
      </c>
      <c r="X679" s="93"/>
      <c r="Z679" s="5"/>
      <c r="AA679"/>
      <c r="AC679" s="375"/>
      <c r="AD679" s="54">
        <v>0.46527777777785201</v>
      </c>
      <c r="AL679" s="5">
        <v>3.1</v>
      </c>
      <c r="AM679" s="5">
        <v>83</v>
      </c>
      <c r="AN679" s="5">
        <v>0.5</v>
      </c>
      <c r="AO679" s="5">
        <v>1.9</v>
      </c>
      <c r="AP679" s="5">
        <v>4.7</v>
      </c>
      <c r="AQ679" s="5">
        <v>5.8</v>
      </c>
      <c r="AR679" s="5">
        <v>1026.4000000000001</v>
      </c>
      <c r="AS679" s="5">
        <v>20280</v>
      </c>
      <c r="AT679" s="5">
        <v>1</v>
      </c>
      <c r="AU679" s="5">
        <v>0</v>
      </c>
      <c r="AV679" s="5">
        <v>0</v>
      </c>
      <c r="AW679" s="5">
        <v>0</v>
      </c>
      <c r="AX679">
        <v>0.1</v>
      </c>
      <c r="AY679">
        <v>162.69999999999999</v>
      </c>
      <c r="AZ679">
        <v>19.7</v>
      </c>
      <c r="BA679">
        <v>2.9</v>
      </c>
      <c r="BB679" s="55">
        <v>0.46527777777777801</v>
      </c>
    </row>
    <row r="680" spans="2:54" x14ac:dyDescent="0.25">
      <c r="B680" s="700"/>
      <c r="C680" s="701"/>
      <c r="D680" s="700"/>
      <c r="E680" s="700"/>
      <c r="F680"/>
      <c r="G680"/>
      <c r="H680"/>
      <c r="I680"/>
      <c r="J680"/>
      <c r="K680"/>
      <c r="L680"/>
      <c r="M680"/>
      <c r="N680"/>
      <c r="O680"/>
      <c r="P680"/>
      <c r="Q680"/>
      <c r="R680" s="54"/>
      <c r="T680" s="93">
        <f t="shared" si="27"/>
        <v>0</v>
      </c>
      <c r="U680" s="96">
        <f t="shared" si="30"/>
        <v>-3</v>
      </c>
      <c r="V680" s="92" t="str">
        <f t="shared" si="29"/>
        <v/>
      </c>
      <c r="W680" s="96" t="str">
        <f t="shared" si="28"/>
        <v/>
      </c>
      <c r="X680" s="93"/>
      <c r="Z680" s="5"/>
      <c r="AA680"/>
      <c r="AC680" s="375"/>
      <c r="AD680" s="54">
        <v>0.46597222222229701</v>
      </c>
      <c r="AL680" s="5">
        <v>3.1</v>
      </c>
      <c r="AM680" s="5">
        <v>83</v>
      </c>
      <c r="AN680" s="5">
        <v>0.5</v>
      </c>
      <c r="AO680" s="5">
        <v>1.9</v>
      </c>
      <c r="AP680" s="5">
        <v>4</v>
      </c>
      <c r="AQ680" s="5">
        <v>5</v>
      </c>
      <c r="AR680" s="5">
        <v>1026.4000000000001</v>
      </c>
      <c r="AS680" s="5">
        <v>20460</v>
      </c>
      <c r="AT680" s="5">
        <v>1</v>
      </c>
      <c r="AU680" s="5">
        <v>0</v>
      </c>
      <c r="AV680" s="5">
        <v>0</v>
      </c>
      <c r="AW680" s="5">
        <v>0</v>
      </c>
      <c r="AX680">
        <v>0.1</v>
      </c>
      <c r="AY680">
        <v>162.69999999999999</v>
      </c>
      <c r="AZ680">
        <v>19.7</v>
      </c>
      <c r="BA680">
        <v>2.9</v>
      </c>
      <c r="BB680" s="55">
        <v>0.46597222222222201</v>
      </c>
    </row>
    <row r="681" spans="2:54" x14ac:dyDescent="0.25">
      <c r="B681" s="700"/>
      <c r="C681" s="701"/>
      <c r="D681" s="700"/>
      <c r="E681" s="700"/>
      <c r="F681"/>
      <c r="G681"/>
      <c r="H681"/>
      <c r="I681"/>
      <c r="J681"/>
      <c r="K681"/>
      <c r="L681"/>
      <c r="M681"/>
      <c r="N681"/>
      <c r="O681"/>
      <c r="P681"/>
      <c r="Q681"/>
      <c r="R681" s="54"/>
      <c r="T681" s="93">
        <f t="shared" si="27"/>
        <v>0</v>
      </c>
      <c r="U681" s="96">
        <f t="shared" si="30"/>
        <v>-3</v>
      </c>
      <c r="V681" s="92" t="str">
        <f t="shared" si="29"/>
        <v/>
      </c>
      <c r="W681" s="96" t="str">
        <f t="shared" si="28"/>
        <v/>
      </c>
      <c r="X681" s="93"/>
      <c r="Z681" s="5"/>
      <c r="AA681"/>
      <c r="AC681" s="375"/>
      <c r="AD681" s="54">
        <v>0.466666666666742</v>
      </c>
      <c r="AL681" s="5">
        <v>3.1</v>
      </c>
      <c r="AM681" s="5">
        <v>83</v>
      </c>
      <c r="AN681" s="5">
        <v>0.5</v>
      </c>
      <c r="AO681" s="5">
        <v>1.9</v>
      </c>
      <c r="AP681" s="5">
        <v>2.2000000000000002</v>
      </c>
      <c r="AQ681" s="5">
        <v>3.2</v>
      </c>
      <c r="AR681" s="5">
        <v>1026.4000000000001</v>
      </c>
      <c r="AS681" s="5">
        <v>20630</v>
      </c>
      <c r="AT681" s="5">
        <v>1</v>
      </c>
      <c r="AU681" s="5">
        <v>0</v>
      </c>
      <c r="AV681" s="5">
        <v>0</v>
      </c>
      <c r="AW681" s="5">
        <v>0</v>
      </c>
      <c r="AX681">
        <v>0.1</v>
      </c>
      <c r="AY681">
        <v>162.69999999999999</v>
      </c>
      <c r="AZ681">
        <v>19.7</v>
      </c>
      <c r="BA681">
        <v>3</v>
      </c>
      <c r="BB681" s="55">
        <v>0.46666666666666701</v>
      </c>
    </row>
    <row r="682" spans="2:54" x14ac:dyDescent="0.25">
      <c r="B682" s="700"/>
      <c r="C682" s="701"/>
      <c r="D682" s="700"/>
      <c r="E682" s="700"/>
      <c r="F682"/>
      <c r="G682"/>
      <c r="H682"/>
      <c r="I682"/>
      <c r="J682"/>
      <c r="K682"/>
      <c r="L682"/>
      <c r="M682"/>
      <c r="N682"/>
      <c r="O682"/>
      <c r="P682"/>
      <c r="Q682"/>
      <c r="R682" s="54"/>
      <c r="T682" s="93">
        <f t="shared" si="27"/>
        <v>0</v>
      </c>
      <c r="U682" s="96">
        <f t="shared" si="30"/>
        <v>-3</v>
      </c>
      <c r="V682" s="92" t="str">
        <f t="shared" si="29"/>
        <v/>
      </c>
      <c r="W682" s="96" t="str">
        <f t="shared" si="28"/>
        <v/>
      </c>
      <c r="X682" s="93"/>
      <c r="Z682" s="5"/>
      <c r="AA682"/>
      <c r="AC682" s="375"/>
      <c r="AD682" s="54">
        <v>0.467361111111187</v>
      </c>
      <c r="AL682" s="5">
        <v>3.5</v>
      </c>
      <c r="AM682" s="5">
        <v>82</v>
      </c>
      <c r="AN682" s="5">
        <v>0.7</v>
      </c>
      <c r="AO682" s="5">
        <v>3.5</v>
      </c>
      <c r="AP682" s="5">
        <v>1.8</v>
      </c>
      <c r="AQ682" s="5">
        <v>6.1</v>
      </c>
      <c r="AR682" s="5">
        <v>1026.4000000000001</v>
      </c>
      <c r="AS682" s="5">
        <v>20770</v>
      </c>
      <c r="AT682" s="5">
        <v>1</v>
      </c>
      <c r="AU682" s="5">
        <v>0</v>
      </c>
      <c r="AV682" s="5">
        <v>0</v>
      </c>
      <c r="AW682" s="5">
        <v>0</v>
      </c>
      <c r="AX682">
        <v>0.1</v>
      </c>
      <c r="AY682">
        <v>162.69999999999999</v>
      </c>
      <c r="AZ682">
        <v>19.8</v>
      </c>
      <c r="BA682">
        <v>3</v>
      </c>
      <c r="BB682" s="55">
        <v>0.46736111111111101</v>
      </c>
    </row>
    <row r="683" spans="2:54" x14ac:dyDescent="0.25">
      <c r="B683" s="700"/>
      <c r="C683" s="701"/>
      <c r="D683" s="700"/>
      <c r="E683" s="700"/>
      <c r="F683"/>
      <c r="G683"/>
      <c r="H683"/>
      <c r="I683"/>
      <c r="J683"/>
      <c r="K683"/>
      <c r="L683"/>
      <c r="M683"/>
      <c r="N683"/>
      <c r="O683"/>
      <c r="P683"/>
      <c r="Q683"/>
      <c r="R683" s="54"/>
      <c r="T683" s="93">
        <f t="shared" si="27"/>
        <v>0</v>
      </c>
      <c r="U683" s="96">
        <f t="shared" si="30"/>
        <v>-3</v>
      </c>
      <c r="V683" s="92" t="str">
        <f t="shared" si="29"/>
        <v/>
      </c>
      <c r="W683" s="96" t="str">
        <f t="shared" si="28"/>
        <v/>
      </c>
      <c r="X683" s="93"/>
      <c r="Z683" s="5"/>
      <c r="AA683"/>
      <c r="AC683" s="375"/>
      <c r="AD683" s="54">
        <v>0.468055555555632</v>
      </c>
      <c r="AL683" s="5">
        <v>3.5</v>
      </c>
      <c r="AM683" s="5">
        <v>82</v>
      </c>
      <c r="AN683" s="5">
        <v>0.7</v>
      </c>
      <c r="AO683" s="5">
        <v>2.4</v>
      </c>
      <c r="AP683" s="5">
        <v>5</v>
      </c>
      <c r="AQ683" s="5">
        <v>5</v>
      </c>
      <c r="AR683" s="5">
        <v>1026.5</v>
      </c>
      <c r="AS683" s="5">
        <v>20860</v>
      </c>
      <c r="AT683" s="5">
        <v>1</v>
      </c>
      <c r="AU683" s="5">
        <v>0</v>
      </c>
      <c r="AV683" s="5">
        <v>0</v>
      </c>
      <c r="AW683" s="5">
        <v>0</v>
      </c>
      <c r="AX683">
        <v>0.1</v>
      </c>
      <c r="AY683">
        <v>162.69999999999999</v>
      </c>
      <c r="AZ683">
        <v>20</v>
      </c>
      <c r="BA683">
        <v>3</v>
      </c>
      <c r="BB683" s="55">
        <v>0.468055555555556</v>
      </c>
    </row>
    <row r="684" spans="2:54" x14ac:dyDescent="0.25">
      <c r="B684" s="700"/>
      <c r="C684" s="701"/>
      <c r="D684" s="700"/>
      <c r="E684" s="700"/>
      <c r="F684"/>
      <c r="G684"/>
      <c r="H684"/>
      <c r="I684"/>
      <c r="J684"/>
      <c r="K684"/>
      <c r="L684"/>
      <c r="M684"/>
      <c r="N684"/>
      <c r="O684"/>
      <c r="P684"/>
      <c r="Q684"/>
      <c r="R684" s="54"/>
      <c r="T684" s="93">
        <f t="shared" si="27"/>
        <v>0</v>
      </c>
      <c r="U684" s="96">
        <f t="shared" si="30"/>
        <v>-3</v>
      </c>
      <c r="V684" s="92" t="str">
        <f t="shared" si="29"/>
        <v/>
      </c>
      <c r="W684" s="96" t="str">
        <f t="shared" si="28"/>
        <v/>
      </c>
      <c r="X684" s="93"/>
      <c r="Z684" s="5"/>
      <c r="AA684"/>
      <c r="AC684" s="375"/>
      <c r="AD684" s="54">
        <v>0.46875000000007699</v>
      </c>
      <c r="AL684" s="5">
        <v>3.4</v>
      </c>
      <c r="AM684" s="5">
        <v>82</v>
      </c>
      <c r="AN684" s="5">
        <v>0.6</v>
      </c>
      <c r="AO684" s="5">
        <v>3.4</v>
      </c>
      <c r="AP684" s="5">
        <v>4</v>
      </c>
      <c r="AQ684" s="5">
        <v>4.7</v>
      </c>
      <c r="AR684" s="5">
        <v>1026.3</v>
      </c>
      <c r="AS684" s="5">
        <v>21040</v>
      </c>
      <c r="AT684" s="5">
        <v>1</v>
      </c>
      <c r="AU684" s="5">
        <v>0</v>
      </c>
      <c r="AV684" s="5">
        <v>0</v>
      </c>
      <c r="AW684" s="5">
        <v>0</v>
      </c>
      <c r="AX684">
        <v>0.1</v>
      </c>
      <c r="AY684">
        <v>162.69999999999999</v>
      </c>
      <c r="AZ684">
        <v>20.100000000000001</v>
      </c>
      <c r="BA684">
        <v>3</v>
      </c>
      <c r="BB684" s="55">
        <v>0.46875</v>
      </c>
    </row>
    <row r="685" spans="2:54" x14ac:dyDescent="0.25">
      <c r="B685" s="700"/>
      <c r="C685" s="701"/>
      <c r="D685" s="700"/>
      <c r="E685" s="700"/>
      <c r="F685"/>
      <c r="G685"/>
      <c r="H685"/>
      <c r="I685"/>
      <c r="J685"/>
      <c r="K685"/>
      <c r="L685"/>
      <c r="M685"/>
      <c r="N685"/>
      <c r="O685"/>
      <c r="P685"/>
      <c r="Q685"/>
      <c r="R685" s="54"/>
      <c r="T685" s="93">
        <f t="shared" si="27"/>
        <v>0</v>
      </c>
      <c r="U685" s="96">
        <f t="shared" si="30"/>
        <v>-3</v>
      </c>
      <c r="V685" s="92" t="str">
        <f t="shared" si="29"/>
        <v/>
      </c>
      <c r="W685" s="96" t="str">
        <f t="shared" si="28"/>
        <v/>
      </c>
      <c r="X685" s="93"/>
      <c r="Z685" s="5"/>
      <c r="AA685"/>
      <c r="AC685" s="375"/>
      <c r="AD685" s="54">
        <v>0.46944444444452199</v>
      </c>
      <c r="AL685" s="5">
        <v>3.5</v>
      </c>
      <c r="AM685" s="5">
        <v>82</v>
      </c>
      <c r="AN685" s="5">
        <v>0.7</v>
      </c>
      <c r="AO685" s="5">
        <v>3.5</v>
      </c>
      <c r="AP685" s="5">
        <v>2.9</v>
      </c>
      <c r="AQ685" s="5">
        <v>4</v>
      </c>
      <c r="AR685" s="5">
        <v>1026.5</v>
      </c>
      <c r="AS685" s="5">
        <v>21230</v>
      </c>
      <c r="AT685" s="5">
        <v>1</v>
      </c>
      <c r="AU685" s="5">
        <v>0</v>
      </c>
      <c r="AV685" s="5">
        <v>0</v>
      </c>
      <c r="AW685" s="5">
        <v>0</v>
      </c>
      <c r="AX685">
        <v>0.1</v>
      </c>
      <c r="AY685">
        <v>162.69999999999999</v>
      </c>
      <c r="AZ685">
        <v>20.3</v>
      </c>
      <c r="BA685">
        <v>3.1</v>
      </c>
      <c r="BB685" s="55">
        <v>0.469444444444444</v>
      </c>
    </row>
    <row r="686" spans="2:54" x14ac:dyDescent="0.25">
      <c r="B686" s="700"/>
      <c r="C686" s="701"/>
      <c r="D686" s="700"/>
      <c r="E686" s="700"/>
      <c r="F686"/>
      <c r="G686"/>
      <c r="H686"/>
      <c r="I686"/>
      <c r="J686"/>
      <c r="K686"/>
      <c r="L686"/>
      <c r="M686"/>
      <c r="N686"/>
      <c r="O686"/>
      <c r="P686"/>
      <c r="Q686"/>
      <c r="R686" s="54"/>
      <c r="T686" s="93">
        <f t="shared" si="27"/>
        <v>0</v>
      </c>
      <c r="U686" s="96">
        <f t="shared" si="30"/>
        <v>-3</v>
      </c>
      <c r="V686" s="92" t="str">
        <f t="shared" si="29"/>
        <v/>
      </c>
      <c r="W686" s="96" t="str">
        <f t="shared" si="28"/>
        <v/>
      </c>
      <c r="X686" s="93"/>
      <c r="Z686" s="5"/>
      <c r="AA686"/>
      <c r="AC686" s="375"/>
      <c r="AD686" s="54">
        <v>0.47013888888896699</v>
      </c>
      <c r="AL686" s="5">
        <v>3.6</v>
      </c>
      <c r="AM686" s="5">
        <v>82</v>
      </c>
      <c r="AN686" s="5">
        <v>0.8</v>
      </c>
      <c r="AO686" s="5">
        <v>3.6</v>
      </c>
      <c r="AP686" s="5">
        <v>3.2</v>
      </c>
      <c r="AQ686" s="5">
        <v>5.4</v>
      </c>
      <c r="AR686" s="5">
        <v>1026.3</v>
      </c>
      <c r="AS686" s="5">
        <v>21350</v>
      </c>
      <c r="AT686" s="5">
        <v>1</v>
      </c>
      <c r="AU686" s="5">
        <v>0</v>
      </c>
      <c r="AV686" s="5">
        <v>0</v>
      </c>
      <c r="AW686" s="5">
        <v>0</v>
      </c>
      <c r="AX686">
        <v>0.1</v>
      </c>
      <c r="AY686">
        <v>162.69999999999999</v>
      </c>
      <c r="AZ686">
        <v>20.399999999999999</v>
      </c>
      <c r="BA686">
        <v>3.1</v>
      </c>
      <c r="BB686" s="55">
        <v>0.47013888888888899</v>
      </c>
    </row>
    <row r="687" spans="2:54" x14ac:dyDescent="0.25">
      <c r="B687" s="700"/>
      <c r="C687" s="701"/>
      <c r="D687" s="700"/>
      <c r="E687" s="700"/>
      <c r="F687"/>
      <c r="G687"/>
      <c r="H687"/>
      <c r="I687"/>
      <c r="J687"/>
      <c r="K687"/>
      <c r="L687"/>
      <c r="M687"/>
      <c r="N687"/>
      <c r="O687"/>
      <c r="P687"/>
      <c r="Q687"/>
      <c r="R687" s="54"/>
      <c r="T687" s="93">
        <f t="shared" si="27"/>
        <v>0</v>
      </c>
      <c r="U687" s="96">
        <f t="shared" si="30"/>
        <v>-3</v>
      </c>
      <c r="V687" s="92" t="str">
        <f t="shared" si="29"/>
        <v/>
      </c>
      <c r="W687" s="96" t="str">
        <f t="shared" si="28"/>
        <v/>
      </c>
      <c r="X687" s="93"/>
      <c r="Z687" s="5"/>
      <c r="AA687"/>
      <c r="AC687" s="375"/>
      <c r="AD687" s="54">
        <v>0.47083333333341199</v>
      </c>
      <c r="AL687" s="5">
        <v>3.8</v>
      </c>
      <c r="AM687" s="5">
        <v>81</v>
      </c>
      <c r="AN687" s="5">
        <v>0.8</v>
      </c>
      <c r="AO687" s="5">
        <v>2.7</v>
      </c>
      <c r="AP687" s="5">
        <v>5</v>
      </c>
      <c r="AQ687" s="5">
        <v>6.1</v>
      </c>
      <c r="AR687" s="5">
        <v>1026.4000000000001</v>
      </c>
      <c r="AS687" s="5">
        <v>21550</v>
      </c>
      <c r="AT687" s="5">
        <v>1</v>
      </c>
      <c r="AU687" s="5">
        <v>0</v>
      </c>
      <c r="AV687" s="5">
        <v>0</v>
      </c>
      <c r="AW687" s="5">
        <v>0</v>
      </c>
      <c r="AX687">
        <v>0.1</v>
      </c>
      <c r="AY687">
        <v>162.69999999999999</v>
      </c>
      <c r="AZ687">
        <v>20.6</v>
      </c>
      <c r="BA687">
        <v>3.2</v>
      </c>
      <c r="BB687" s="55">
        <v>0.47083333333333299</v>
      </c>
    </row>
    <row r="688" spans="2:54" x14ac:dyDescent="0.25">
      <c r="B688" s="700"/>
      <c r="C688" s="701"/>
      <c r="D688" s="700"/>
      <c r="E688" s="700"/>
      <c r="F688"/>
      <c r="G688"/>
      <c r="H688"/>
      <c r="I688"/>
      <c r="J688"/>
      <c r="K688"/>
      <c r="L688"/>
      <c r="M688"/>
      <c r="N688"/>
      <c r="O688"/>
      <c r="P688"/>
      <c r="Q688"/>
      <c r="R688" s="54"/>
      <c r="T688" s="93">
        <f t="shared" si="27"/>
        <v>0</v>
      </c>
      <c r="U688" s="96">
        <f t="shared" si="30"/>
        <v>-3</v>
      </c>
      <c r="V688" s="92" t="str">
        <f t="shared" si="29"/>
        <v/>
      </c>
      <c r="W688" s="96" t="str">
        <f t="shared" si="28"/>
        <v/>
      </c>
      <c r="X688" s="93"/>
      <c r="Z688" s="5"/>
      <c r="AA688"/>
      <c r="AC688" s="375"/>
      <c r="AD688" s="54">
        <v>0.47152777777785698</v>
      </c>
      <c r="AL688" s="5">
        <v>3.8</v>
      </c>
      <c r="AM688" s="5">
        <v>81</v>
      </c>
      <c r="AN688" s="5">
        <v>0.8</v>
      </c>
      <c r="AO688" s="5">
        <v>2</v>
      </c>
      <c r="AP688" s="5">
        <v>6.8</v>
      </c>
      <c r="AQ688" s="5">
        <v>7.9</v>
      </c>
      <c r="AR688" s="5">
        <v>1026.3</v>
      </c>
      <c r="AS688" s="5">
        <v>21620</v>
      </c>
      <c r="AT688" s="5">
        <v>1</v>
      </c>
      <c r="AU688" s="5">
        <v>0</v>
      </c>
      <c r="AV688" s="5">
        <v>0</v>
      </c>
      <c r="AW688" s="5">
        <v>0</v>
      </c>
      <c r="AX688">
        <v>0.1</v>
      </c>
      <c r="AY688">
        <v>162.69999999999999</v>
      </c>
      <c r="AZ688">
        <v>20.8</v>
      </c>
      <c r="BA688">
        <v>3.2</v>
      </c>
      <c r="BB688" s="55">
        <v>0.47152777777777799</v>
      </c>
    </row>
    <row r="689" spans="2:54" x14ac:dyDescent="0.25">
      <c r="B689" s="700"/>
      <c r="C689" s="701"/>
      <c r="D689" s="700"/>
      <c r="E689" s="700"/>
      <c r="F689"/>
      <c r="G689"/>
      <c r="H689"/>
      <c r="I689"/>
      <c r="J689"/>
      <c r="K689"/>
      <c r="L689"/>
      <c r="M689"/>
      <c r="N689"/>
      <c r="O689"/>
      <c r="P689"/>
      <c r="Q689"/>
      <c r="R689" s="54"/>
      <c r="T689" s="93">
        <f t="shared" si="27"/>
        <v>0</v>
      </c>
      <c r="U689" s="96">
        <f t="shared" si="30"/>
        <v>-3</v>
      </c>
      <c r="V689" s="92" t="str">
        <f t="shared" si="29"/>
        <v/>
      </c>
      <c r="W689" s="96" t="str">
        <f t="shared" si="28"/>
        <v/>
      </c>
      <c r="X689" s="93"/>
      <c r="Z689" s="5"/>
      <c r="AA689"/>
      <c r="AC689" s="375"/>
      <c r="AD689" s="54">
        <v>0.47222222222230198</v>
      </c>
      <c r="AL689" s="5">
        <v>3.7</v>
      </c>
      <c r="AM689" s="5">
        <v>80</v>
      </c>
      <c r="AN689" s="5">
        <v>0.6</v>
      </c>
      <c r="AO689" s="5">
        <v>2</v>
      </c>
      <c r="AP689" s="5">
        <v>6.5</v>
      </c>
      <c r="AQ689" s="5">
        <v>7.6</v>
      </c>
      <c r="AR689" s="5">
        <v>1026.4000000000001</v>
      </c>
      <c r="AS689" s="5">
        <v>21810</v>
      </c>
      <c r="AT689" s="5">
        <v>1</v>
      </c>
      <c r="AU689" s="5">
        <v>0</v>
      </c>
      <c r="AV689" s="5">
        <v>0</v>
      </c>
      <c r="AW689" s="5">
        <v>0</v>
      </c>
      <c r="AX689">
        <v>0.1</v>
      </c>
      <c r="AY689">
        <v>162.69999999999999</v>
      </c>
      <c r="AZ689">
        <v>20.9</v>
      </c>
      <c r="BA689">
        <v>3.2</v>
      </c>
      <c r="BB689" s="55">
        <v>0.47222222222222199</v>
      </c>
    </row>
    <row r="690" spans="2:54" x14ac:dyDescent="0.25">
      <c r="B690" s="700"/>
      <c r="C690" s="701"/>
      <c r="D690" s="700"/>
      <c r="E690" s="700"/>
      <c r="F690"/>
      <c r="G690"/>
      <c r="H690"/>
      <c r="I690"/>
      <c r="J690"/>
      <c r="K690"/>
      <c r="L690"/>
      <c r="M690"/>
      <c r="N690"/>
      <c r="O690"/>
      <c r="P690"/>
      <c r="Q690"/>
      <c r="R690" s="54"/>
      <c r="T690" s="93">
        <f t="shared" ref="T690:T753" si="31">MAX($P690,$Q690)</f>
        <v>0</v>
      </c>
      <c r="U690" s="96">
        <f t="shared" si="30"/>
        <v>-3</v>
      </c>
      <c r="V690" s="92" t="str">
        <f t="shared" si="29"/>
        <v/>
      </c>
      <c r="W690" s="96" t="str">
        <f t="shared" ref="W690:W753" si="32">IF($T690&gt;$B690+1,1,"")</f>
        <v/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700"/>
      <c r="C691" s="701"/>
      <c r="D691" s="700"/>
      <c r="E691" s="700"/>
      <c r="F691"/>
      <c r="G691"/>
      <c r="H691"/>
      <c r="I691"/>
      <c r="J691"/>
      <c r="K691"/>
      <c r="L691"/>
      <c r="M691"/>
      <c r="N691"/>
      <c r="O691"/>
      <c r="P691"/>
      <c r="Q691"/>
      <c r="R691" s="54"/>
      <c r="T691" s="93">
        <f t="shared" si="31"/>
        <v>0</v>
      </c>
      <c r="U691" s="96">
        <f t="shared" si="30"/>
        <v>-3</v>
      </c>
      <c r="V691" s="92" t="str">
        <f t="shared" si="29"/>
        <v/>
      </c>
      <c r="W691" s="96" t="str">
        <f t="shared" si="32"/>
        <v/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700"/>
      <c r="C692" s="701"/>
      <c r="D692" s="700"/>
      <c r="E692" s="700"/>
      <c r="F692"/>
      <c r="G692"/>
      <c r="H692"/>
      <c r="I692"/>
      <c r="J692"/>
      <c r="K692"/>
      <c r="L692"/>
      <c r="M692"/>
      <c r="N692"/>
      <c r="O692"/>
      <c r="P692"/>
      <c r="Q692"/>
      <c r="R692" s="54"/>
      <c r="T692" s="93">
        <f t="shared" si="31"/>
        <v>0</v>
      </c>
      <c r="U692" s="96">
        <f t="shared" si="30"/>
        <v>-3</v>
      </c>
      <c r="V692" s="92" t="str">
        <f t="shared" si="29"/>
        <v/>
      </c>
      <c r="W692" s="96" t="str">
        <f t="shared" si="32"/>
        <v/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700"/>
      <c r="C693" s="701"/>
      <c r="D693" s="700"/>
      <c r="E693" s="700"/>
      <c r="F693"/>
      <c r="G693"/>
      <c r="H693"/>
      <c r="I693"/>
      <c r="J693"/>
      <c r="K693"/>
      <c r="L693"/>
      <c r="M693"/>
      <c r="N693"/>
      <c r="O693"/>
      <c r="P693"/>
      <c r="Q693"/>
      <c r="R693" s="54"/>
      <c r="T693" s="93">
        <f t="shared" si="31"/>
        <v>0</v>
      </c>
      <c r="U693" s="96">
        <f t="shared" si="30"/>
        <v>-3</v>
      </c>
      <c r="V693" s="92" t="str">
        <f t="shared" si="29"/>
        <v/>
      </c>
      <c r="W693" s="96" t="str">
        <f t="shared" si="32"/>
        <v/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700"/>
      <c r="C694" s="701"/>
      <c r="D694" s="700"/>
      <c r="E694" s="700"/>
      <c r="F694"/>
      <c r="G694"/>
      <c r="H694"/>
      <c r="I694"/>
      <c r="J694"/>
      <c r="K694"/>
      <c r="L694"/>
      <c r="M694"/>
      <c r="N694"/>
      <c r="O694"/>
      <c r="P694"/>
      <c r="Q694"/>
      <c r="R694" s="54"/>
      <c r="T694" s="93">
        <f t="shared" si="31"/>
        <v>0</v>
      </c>
      <c r="U694" s="96">
        <f t="shared" si="30"/>
        <v>-3</v>
      </c>
      <c r="V694" s="92" t="str">
        <f t="shared" si="29"/>
        <v/>
      </c>
      <c r="W694" s="96" t="str">
        <f t="shared" si="32"/>
        <v/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700"/>
      <c r="C695" s="701"/>
      <c r="D695" s="700"/>
      <c r="E695" s="700"/>
      <c r="F695"/>
      <c r="G695"/>
      <c r="H695"/>
      <c r="I695"/>
      <c r="J695"/>
      <c r="K695"/>
      <c r="L695"/>
      <c r="M695"/>
      <c r="N695"/>
      <c r="O695"/>
      <c r="P695"/>
      <c r="Q695"/>
      <c r="R695" s="54"/>
      <c r="T695" s="93">
        <f t="shared" si="31"/>
        <v>0</v>
      </c>
      <c r="U695" s="96">
        <f t="shared" si="30"/>
        <v>-3</v>
      </c>
      <c r="V695" s="92" t="str">
        <f t="shared" si="29"/>
        <v/>
      </c>
      <c r="W695" s="96" t="str">
        <f t="shared" si="32"/>
        <v/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700"/>
      <c r="C696" s="701"/>
      <c r="D696" s="700"/>
      <c r="E696" s="700"/>
      <c r="F696"/>
      <c r="G696"/>
      <c r="H696"/>
      <c r="I696"/>
      <c r="J696"/>
      <c r="K696"/>
      <c r="L696"/>
      <c r="M696"/>
      <c r="N696"/>
      <c r="O696"/>
      <c r="P696"/>
      <c r="Q696"/>
      <c r="R696" s="54"/>
      <c r="T696" s="93">
        <f t="shared" si="31"/>
        <v>0</v>
      </c>
      <c r="U696" s="96">
        <f t="shared" si="30"/>
        <v>-3</v>
      </c>
      <c r="V696" s="92" t="str">
        <f t="shared" si="29"/>
        <v/>
      </c>
      <c r="W696" s="96" t="str">
        <f t="shared" si="32"/>
        <v/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700"/>
      <c r="C697" s="701"/>
      <c r="D697" s="700"/>
      <c r="E697" s="700"/>
      <c r="F697"/>
      <c r="G697"/>
      <c r="H697"/>
      <c r="I697"/>
      <c r="J697"/>
      <c r="K697"/>
      <c r="L697"/>
      <c r="M697"/>
      <c r="N697"/>
      <c r="O697"/>
      <c r="P697"/>
      <c r="Q697"/>
      <c r="R697" s="54"/>
      <c r="T697" s="93">
        <f t="shared" si="31"/>
        <v>0</v>
      </c>
      <c r="U697" s="96">
        <f t="shared" si="30"/>
        <v>-3</v>
      </c>
      <c r="V697" s="92" t="str">
        <f t="shared" si="29"/>
        <v/>
      </c>
      <c r="W697" s="96" t="str">
        <f t="shared" si="32"/>
        <v/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700"/>
      <c r="C698" s="701"/>
      <c r="D698" s="700"/>
      <c r="E698" s="700"/>
      <c r="F698"/>
      <c r="G698"/>
      <c r="H698"/>
      <c r="I698"/>
      <c r="J698"/>
      <c r="K698"/>
      <c r="L698"/>
      <c r="M698"/>
      <c r="N698"/>
      <c r="O698"/>
      <c r="P698"/>
      <c r="Q698"/>
      <c r="R698" s="54"/>
      <c r="T698" s="93">
        <f t="shared" si="31"/>
        <v>0</v>
      </c>
      <c r="U698" s="96">
        <f t="shared" si="30"/>
        <v>-3</v>
      </c>
      <c r="V698" s="92" t="str">
        <f t="shared" si="29"/>
        <v/>
      </c>
      <c r="W698" s="96" t="str">
        <f t="shared" si="32"/>
        <v/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700"/>
      <c r="C699" s="701"/>
      <c r="D699" s="700"/>
      <c r="E699" s="700"/>
      <c r="F699"/>
      <c r="G699"/>
      <c r="H699"/>
      <c r="I699"/>
      <c r="J699"/>
      <c r="K699"/>
      <c r="L699"/>
      <c r="M699"/>
      <c r="N699"/>
      <c r="O699"/>
      <c r="P699"/>
      <c r="Q699"/>
      <c r="R699" s="54"/>
      <c r="T699" s="93">
        <f t="shared" si="31"/>
        <v>0</v>
      </c>
      <c r="U699" s="96">
        <f t="shared" si="30"/>
        <v>-3</v>
      </c>
      <c r="V699" s="92" t="str">
        <f t="shared" si="29"/>
        <v/>
      </c>
      <c r="W699" s="96" t="str">
        <f t="shared" si="32"/>
        <v/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700"/>
      <c r="C700" s="701"/>
      <c r="D700" s="700"/>
      <c r="E700" s="700"/>
      <c r="F700"/>
      <c r="G700"/>
      <c r="H700"/>
      <c r="I700"/>
      <c r="J700"/>
      <c r="K700"/>
      <c r="L700"/>
      <c r="M700"/>
      <c r="N700"/>
      <c r="O700"/>
      <c r="P700"/>
      <c r="Q700"/>
      <c r="R700" s="54"/>
      <c r="T700" s="93">
        <f t="shared" si="31"/>
        <v>0</v>
      </c>
      <c r="U700" s="96">
        <f t="shared" si="30"/>
        <v>-3</v>
      </c>
      <c r="V700" s="92" t="str">
        <f t="shared" si="29"/>
        <v/>
      </c>
      <c r="W700" s="96" t="str">
        <f t="shared" si="32"/>
        <v/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700"/>
      <c r="C701" s="701"/>
      <c r="D701" s="700"/>
      <c r="E701" s="700"/>
      <c r="F701"/>
      <c r="G701"/>
      <c r="H701"/>
      <c r="I701"/>
      <c r="J701"/>
      <c r="K701"/>
      <c r="L701"/>
      <c r="M701"/>
      <c r="N701"/>
      <c r="O701"/>
      <c r="P701"/>
      <c r="Q701"/>
      <c r="R701" s="54"/>
      <c r="T701" s="93">
        <f t="shared" si="31"/>
        <v>0</v>
      </c>
      <c r="U701" s="96">
        <f t="shared" si="30"/>
        <v>-3</v>
      </c>
      <c r="V701" s="92" t="str">
        <f t="shared" si="29"/>
        <v/>
      </c>
      <c r="W701" s="96" t="str">
        <f t="shared" si="32"/>
        <v/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700"/>
      <c r="C702" s="701"/>
      <c r="D702" s="700"/>
      <c r="E702" s="700"/>
      <c r="F702"/>
      <c r="G702"/>
      <c r="H702"/>
      <c r="I702"/>
      <c r="J702"/>
      <c r="K702"/>
      <c r="L702"/>
      <c r="M702"/>
      <c r="N702"/>
      <c r="O702"/>
      <c r="P702"/>
      <c r="Q702"/>
      <c r="R702" s="54"/>
      <c r="T702" s="93">
        <f t="shared" si="31"/>
        <v>0</v>
      </c>
      <c r="U702" s="96">
        <f t="shared" si="30"/>
        <v>-3</v>
      </c>
      <c r="V702" s="92" t="str">
        <f t="shared" si="29"/>
        <v/>
      </c>
      <c r="W702" s="96" t="str">
        <f t="shared" si="32"/>
        <v/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700"/>
      <c r="C703" s="701"/>
      <c r="D703" s="700"/>
      <c r="E703" s="700"/>
      <c r="F703"/>
      <c r="G703"/>
      <c r="H703"/>
      <c r="I703"/>
      <c r="J703"/>
      <c r="K703"/>
      <c r="L703"/>
      <c r="M703"/>
      <c r="N703"/>
      <c r="O703"/>
      <c r="P703"/>
      <c r="Q703"/>
      <c r="R703" s="54"/>
      <c r="T703" s="93">
        <f t="shared" si="31"/>
        <v>0</v>
      </c>
      <c r="U703" s="96">
        <f t="shared" si="30"/>
        <v>-3</v>
      </c>
      <c r="V703" s="92" t="str">
        <f t="shared" si="29"/>
        <v/>
      </c>
      <c r="W703" s="96" t="str">
        <f t="shared" si="32"/>
        <v/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700"/>
      <c r="C704" s="701"/>
      <c r="D704" s="700"/>
      <c r="E704" s="700"/>
      <c r="F704"/>
      <c r="G704"/>
      <c r="H704"/>
      <c r="I704"/>
      <c r="J704"/>
      <c r="K704"/>
      <c r="L704"/>
      <c r="M704"/>
      <c r="N704"/>
      <c r="O704"/>
      <c r="P704"/>
      <c r="Q704"/>
      <c r="R704" s="54"/>
      <c r="T704" s="93">
        <f t="shared" si="31"/>
        <v>0</v>
      </c>
      <c r="U704" s="96">
        <f t="shared" si="30"/>
        <v>-3</v>
      </c>
      <c r="V704" s="92" t="str">
        <f t="shared" si="29"/>
        <v/>
      </c>
      <c r="W704" s="96" t="str">
        <f t="shared" si="32"/>
        <v/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700"/>
      <c r="C705" s="701"/>
      <c r="D705" s="700"/>
      <c r="E705" s="700"/>
      <c r="F705"/>
      <c r="G705"/>
      <c r="H705"/>
      <c r="I705"/>
      <c r="J705"/>
      <c r="K705"/>
      <c r="L705"/>
      <c r="M705"/>
      <c r="N705"/>
      <c r="O705"/>
      <c r="P705"/>
      <c r="Q705"/>
      <c r="R705" s="54"/>
      <c r="T705" s="93">
        <f t="shared" si="31"/>
        <v>0</v>
      </c>
      <c r="U705" s="96">
        <f t="shared" si="30"/>
        <v>-3</v>
      </c>
      <c r="V705" s="92" t="str">
        <f t="shared" si="29"/>
        <v/>
      </c>
      <c r="W705" s="96" t="str">
        <f t="shared" si="32"/>
        <v/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700"/>
      <c r="C706" s="701"/>
      <c r="D706" s="700"/>
      <c r="E706" s="700"/>
      <c r="F706"/>
      <c r="G706"/>
      <c r="H706"/>
      <c r="I706"/>
      <c r="J706"/>
      <c r="K706"/>
      <c r="L706"/>
      <c r="M706"/>
      <c r="N706"/>
      <c r="O706"/>
      <c r="P706"/>
      <c r="Q706"/>
      <c r="R706" s="54"/>
      <c r="T706" s="93">
        <f t="shared" si="31"/>
        <v>0</v>
      </c>
      <c r="U706" s="96">
        <f t="shared" si="30"/>
        <v>-3</v>
      </c>
      <c r="V706" s="92" t="str">
        <f t="shared" si="29"/>
        <v/>
      </c>
      <c r="W706" s="96" t="str">
        <f t="shared" si="32"/>
        <v/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700"/>
      <c r="C707" s="701"/>
      <c r="D707" s="700"/>
      <c r="E707" s="700"/>
      <c r="F707"/>
      <c r="G707"/>
      <c r="H707"/>
      <c r="I707"/>
      <c r="J707"/>
      <c r="K707"/>
      <c r="L707"/>
      <c r="M707"/>
      <c r="N707"/>
      <c r="O707"/>
      <c r="P707"/>
      <c r="Q707"/>
      <c r="R707" s="54"/>
      <c r="T707" s="93">
        <f t="shared" si="31"/>
        <v>0</v>
      </c>
      <c r="U707" s="96">
        <f t="shared" si="30"/>
        <v>-3</v>
      </c>
      <c r="V707" s="92" t="str">
        <f t="shared" si="29"/>
        <v/>
      </c>
      <c r="W707" s="96" t="str">
        <f t="shared" si="32"/>
        <v/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700"/>
      <c r="C708" s="701"/>
      <c r="D708" s="700"/>
      <c r="E708" s="700"/>
      <c r="F708"/>
      <c r="G708"/>
      <c r="H708"/>
      <c r="I708"/>
      <c r="J708"/>
      <c r="K708"/>
      <c r="L708"/>
      <c r="M708"/>
      <c r="N708"/>
      <c r="O708"/>
      <c r="P708"/>
      <c r="Q708"/>
      <c r="R708" s="54"/>
      <c r="T708" s="93">
        <f t="shared" si="31"/>
        <v>0</v>
      </c>
      <c r="U708" s="96">
        <f t="shared" si="30"/>
        <v>-3</v>
      </c>
      <c r="V708" s="92" t="str">
        <f t="shared" si="29"/>
        <v/>
      </c>
      <c r="W708" s="96" t="str">
        <f t="shared" si="32"/>
        <v/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700"/>
      <c r="C709" s="701"/>
      <c r="D709" s="700"/>
      <c r="E709" s="700"/>
      <c r="F709"/>
      <c r="G709"/>
      <c r="H709"/>
      <c r="I709"/>
      <c r="J709"/>
      <c r="K709"/>
      <c r="L709"/>
      <c r="M709"/>
      <c r="N709"/>
      <c r="O709"/>
      <c r="P709"/>
      <c r="Q709"/>
      <c r="R709" s="54"/>
      <c r="T709" s="93">
        <f t="shared" si="31"/>
        <v>0</v>
      </c>
      <c r="U709" s="96">
        <f t="shared" si="30"/>
        <v>-3</v>
      </c>
      <c r="V709" s="92" t="str">
        <f t="shared" si="29"/>
        <v/>
      </c>
      <c r="W709" s="96" t="str">
        <f t="shared" si="32"/>
        <v/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700"/>
      <c r="C710" s="701"/>
      <c r="D710" s="700"/>
      <c r="E710" s="700"/>
      <c r="F710"/>
      <c r="G710"/>
      <c r="H710"/>
      <c r="I710"/>
      <c r="J710"/>
      <c r="K710"/>
      <c r="L710"/>
      <c r="M710"/>
      <c r="N710"/>
      <c r="O710"/>
      <c r="P710"/>
      <c r="Q710"/>
      <c r="R710" s="54"/>
      <c r="T710" s="93">
        <f t="shared" si="31"/>
        <v>0</v>
      </c>
      <c r="U710" s="96">
        <f t="shared" si="30"/>
        <v>-3</v>
      </c>
      <c r="V710" s="92" t="str">
        <f t="shared" si="29"/>
        <v/>
      </c>
      <c r="W710" s="96" t="str">
        <f t="shared" si="32"/>
        <v/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700"/>
      <c r="C711" s="701"/>
      <c r="D711" s="700"/>
      <c r="E711" s="700"/>
      <c r="F711"/>
      <c r="G711"/>
      <c r="H711"/>
      <c r="I711"/>
      <c r="J711"/>
      <c r="K711"/>
      <c r="L711"/>
      <c r="M711"/>
      <c r="N711"/>
      <c r="O711"/>
      <c r="P711"/>
      <c r="Q711"/>
      <c r="R711" s="54"/>
      <c r="T711" s="93">
        <f t="shared" si="31"/>
        <v>0</v>
      </c>
      <c r="U711" s="96">
        <f t="shared" si="30"/>
        <v>-3</v>
      </c>
      <c r="V711" s="92" t="str">
        <f t="shared" si="29"/>
        <v/>
      </c>
      <c r="W711" s="96" t="str">
        <f t="shared" si="32"/>
        <v/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700"/>
      <c r="C712" s="701"/>
      <c r="D712" s="700"/>
      <c r="E712" s="700"/>
      <c r="F712"/>
      <c r="G712"/>
      <c r="H712"/>
      <c r="I712"/>
      <c r="J712"/>
      <c r="K712"/>
      <c r="L712"/>
      <c r="M712"/>
      <c r="N712"/>
      <c r="O712"/>
      <c r="P712"/>
      <c r="Q712"/>
      <c r="R712" s="54"/>
      <c r="T712" s="93">
        <f t="shared" si="31"/>
        <v>0</v>
      </c>
      <c r="U712" s="96">
        <f t="shared" si="30"/>
        <v>-3</v>
      </c>
      <c r="V712" s="92" t="str">
        <f t="shared" si="29"/>
        <v/>
      </c>
      <c r="W712" s="96" t="str">
        <f t="shared" si="32"/>
        <v/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700"/>
      <c r="C713" s="701"/>
      <c r="D713" s="700"/>
      <c r="E713" s="700"/>
      <c r="F713"/>
      <c r="G713"/>
      <c r="H713"/>
      <c r="I713"/>
      <c r="J713"/>
      <c r="K713"/>
      <c r="L713"/>
      <c r="M713"/>
      <c r="N713"/>
      <c r="O713"/>
      <c r="P713"/>
      <c r="Q713"/>
      <c r="R713" s="54"/>
      <c r="T713" s="93">
        <f t="shared" si="31"/>
        <v>0</v>
      </c>
      <c r="U713" s="96">
        <f t="shared" si="30"/>
        <v>-3</v>
      </c>
      <c r="V713" s="92" t="str">
        <f t="shared" si="29"/>
        <v/>
      </c>
      <c r="W713" s="96" t="str">
        <f t="shared" si="32"/>
        <v/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700"/>
      <c r="C714" s="701"/>
      <c r="D714" s="700"/>
      <c r="E714" s="700"/>
      <c r="F714"/>
      <c r="G714"/>
      <c r="H714"/>
      <c r="I714"/>
      <c r="J714"/>
      <c r="K714"/>
      <c r="L714"/>
      <c r="M714"/>
      <c r="N714"/>
      <c r="O714"/>
      <c r="P714"/>
      <c r="Q714"/>
      <c r="R714" s="54"/>
      <c r="T714" s="93">
        <f t="shared" si="31"/>
        <v>0</v>
      </c>
      <c r="U714" s="96">
        <f t="shared" si="30"/>
        <v>-3</v>
      </c>
      <c r="V714" s="92" t="str">
        <f t="shared" si="29"/>
        <v/>
      </c>
      <c r="W714" s="96" t="str">
        <f t="shared" si="32"/>
        <v/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700"/>
      <c r="C715" s="701"/>
      <c r="D715" s="700"/>
      <c r="E715" s="700"/>
      <c r="F715"/>
      <c r="G715"/>
      <c r="H715"/>
      <c r="I715"/>
      <c r="J715"/>
      <c r="K715"/>
      <c r="L715"/>
      <c r="M715"/>
      <c r="N715"/>
      <c r="O715"/>
      <c r="P715"/>
      <c r="Q715"/>
      <c r="R715" s="54"/>
      <c r="T715" s="93">
        <f t="shared" si="31"/>
        <v>0</v>
      </c>
      <c r="U715" s="96">
        <f t="shared" si="30"/>
        <v>-3</v>
      </c>
      <c r="V715" s="92" t="str">
        <f t="shared" ref="V715:V778" si="33">IF($K715&gt;0,1,"")</f>
        <v/>
      </c>
      <c r="W715" s="96" t="str">
        <f t="shared" si="32"/>
        <v/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700"/>
      <c r="C716" s="701"/>
      <c r="D716" s="700"/>
      <c r="E716" s="700"/>
      <c r="F716"/>
      <c r="G716"/>
      <c r="H716"/>
      <c r="I716"/>
      <c r="J716"/>
      <c r="K716"/>
      <c r="L716"/>
      <c r="M716"/>
      <c r="N716"/>
      <c r="O716"/>
      <c r="P716"/>
      <c r="Q716"/>
      <c r="R716" s="54"/>
      <c r="T716" s="93">
        <f t="shared" si="31"/>
        <v>0</v>
      </c>
      <c r="U716" s="96">
        <f t="shared" si="30"/>
        <v>-3</v>
      </c>
      <c r="V716" s="92" t="str">
        <f t="shared" si="33"/>
        <v/>
      </c>
      <c r="W716" s="96" t="str">
        <f t="shared" si="32"/>
        <v/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700"/>
      <c r="C717" s="701"/>
      <c r="D717" s="700"/>
      <c r="E717" s="700"/>
      <c r="F717"/>
      <c r="G717"/>
      <c r="H717"/>
      <c r="I717"/>
      <c r="J717"/>
      <c r="K717"/>
      <c r="L717"/>
      <c r="M717"/>
      <c r="N717"/>
      <c r="O717"/>
      <c r="P717"/>
      <c r="Q717"/>
      <c r="R717" s="54"/>
      <c r="T717" s="93">
        <f t="shared" si="31"/>
        <v>0</v>
      </c>
      <c r="U717" s="96">
        <f t="shared" si="30"/>
        <v>-3</v>
      </c>
      <c r="V717" s="92" t="str">
        <f t="shared" si="33"/>
        <v/>
      </c>
      <c r="W717" s="96" t="str">
        <f t="shared" si="32"/>
        <v/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700"/>
      <c r="C718" s="701"/>
      <c r="D718" s="700"/>
      <c r="E718" s="700"/>
      <c r="F718"/>
      <c r="G718"/>
      <c r="H718"/>
      <c r="I718"/>
      <c r="J718"/>
      <c r="K718"/>
      <c r="L718"/>
      <c r="M718"/>
      <c r="N718"/>
      <c r="O718"/>
      <c r="P718"/>
      <c r="Q718"/>
      <c r="R718" s="54"/>
      <c r="T718" s="93">
        <f t="shared" si="31"/>
        <v>0</v>
      </c>
      <c r="U718" s="96">
        <f t="shared" si="30"/>
        <v>-3</v>
      </c>
      <c r="V718" s="92" t="str">
        <f t="shared" si="33"/>
        <v/>
      </c>
      <c r="W718" s="96" t="str">
        <f t="shared" si="32"/>
        <v/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700"/>
      <c r="C719" s="701"/>
      <c r="D719" s="700"/>
      <c r="E719" s="700"/>
      <c r="F719"/>
      <c r="G719"/>
      <c r="H719"/>
      <c r="I719"/>
      <c r="J719"/>
      <c r="K719"/>
      <c r="L719"/>
      <c r="M719"/>
      <c r="N719"/>
      <c r="O719"/>
      <c r="P719"/>
      <c r="Q719"/>
      <c r="R719" s="54"/>
      <c r="T719" s="93">
        <f t="shared" si="31"/>
        <v>0</v>
      </c>
      <c r="U719" s="96">
        <f t="shared" si="30"/>
        <v>-3</v>
      </c>
      <c r="V719" s="92" t="str">
        <f t="shared" si="33"/>
        <v/>
      </c>
      <c r="W719" s="96" t="str">
        <f t="shared" si="32"/>
        <v/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700"/>
      <c r="C720" s="701"/>
      <c r="D720" s="700"/>
      <c r="E720" s="700"/>
      <c r="F720"/>
      <c r="G720"/>
      <c r="H720"/>
      <c r="I720"/>
      <c r="J720"/>
      <c r="K720"/>
      <c r="L720"/>
      <c r="M720"/>
      <c r="N720"/>
      <c r="O720"/>
      <c r="P720"/>
      <c r="Q720"/>
      <c r="R720" s="54"/>
      <c r="T720" s="93">
        <f t="shared" si="31"/>
        <v>0</v>
      </c>
      <c r="U720" s="96">
        <f t="shared" ref="U720:U783" si="34">(T720-B720)-3</f>
        <v>-3</v>
      </c>
      <c r="V720" s="92" t="str">
        <f t="shared" si="33"/>
        <v/>
      </c>
      <c r="W720" s="96" t="str">
        <f t="shared" si="32"/>
        <v/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700"/>
      <c r="C721" s="701"/>
      <c r="D721" s="700"/>
      <c r="E721" s="700"/>
      <c r="F721"/>
      <c r="G721"/>
      <c r="H721"/>
      <c r="I721"/>
      <c r="J721"/>
      <c r="K721"/>
      <c r="L721"/>
      <c r="M721"/>
      <c r="N721"/>
      <c r="O721"/>
      <c r="P721"/>
      <c r="Q721"/>
      <c r="R721" s="54"/>
      <c r="T721" s="93">
        <f t="shared" si="31"/>
        <v>0</v>
      </c>
      <c r="U721" s="96">
        <f t="shared" si="34"/>
        <v>-3</v>
      </c>
      <c r="V721" s="92" t="str">
        <f t="shared" si="33"/>
        <v/>
      </c>
      <c r="W721" s="96" t="str">
        <f t="shared" si="32"/>
        <v/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700"/>
      <c r="C722" s="701"/>
      <c r="D722" s="700"/>
      <c r="E722" s="700"/>
      <c r="F722"/>
      <c r="G722"/>
      <c r="H722"/>
      <c r="I722"/>
      <c r="J722"/>
      <c r="K722"/>
      <c r="L722"/>
      <c r="M722"/>
      <c r="N722"/>
      <c r="O722"/>
      <c r="P722"/>
      <c r="Q722"/>
      <c r="R722" s="54"/>
      <c r="T722" s="93">
        <f t="shared" si="31"/>
        <v>0</v>
      </c>
      <c r="U722" s="96">
        <f t="shared" si="34"/>
        <v>-3</v>
      </c>
      <c r="V722" s="92" t="str">
        <f t="shared" si="33"/>
        <v/>
      </c>
      <c r="W722" s="96" t="str">
        <f t="shared" si="32"/>
        <v/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700"/>
      <c r="C723" s="701"/>
      <c r="D723" s="700"/>
      <c r="E723" s="700"/>
      <c r="F723"/>
      <c r="G723"/>
      <c r="H723"/>
      <c r="I723"/>
      <c r="J723"/>
      <c r="K723"/>
      <c r="L723"/>
      <c r="M723"/>
      <c r="N723"/>
      <c r="O723"/>
      <c r="P723"/>
      <c r="Q723"/>
      <c r="R723" s="54"/>
      <c r="T723" s="93">
        <f t="shared" si="31"/>
        <v>0</v>
      </c>
      <c r="U723" s="96">
        <f t="shared" si="34"/>
        <v>-3</v>
      </c>
      <c r="V723" s="92" t="str">
        <f t="shared" si="33"/>
        <v/>
      </c>
      <c r="W723" s="96" t="str">
        <f t="shared" si="32"/>
        <v/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700"/>
      <c r="C724" s="701"/>
      <c r="D724" s="700"/>
      <c r="E724" s="700"/>
      <c r="F724"/>
      <c r="G724"/>
      <c r="H724"/>
      <c r="I724"/>
      <c r="J724"/>
      <c r="K724"/>
      <c r="L724"/>
      <c r="M724"/>
      <c r="N724"/>
      <c r="O724"/>
      <c r="P724"/>
      <c r="Q724"/>
      <c r="R724" s="54"/>
      <c r="T724" s="93">
        <f t="shared" si="31"/>
        <v>0</v>
      </c>
      <c r="U724" s="96">
        <f t="shared" si="34"/>
        <v>-3</v>
      </c>
      <c r="V724" s="92" t="str">
        <f t="shared" si="33"/>
        <v/>
      </c>
      <c r="W724" s="96" t="str">
        <f t="shared" si="32"/>
        <v/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700"/>
      <c r="C725" s="701"/>
      <c r="D725" s="700"/>
      <c r="E725" s="700"/>
      <c r="F725"/>
      <c r="G725"/>
      <c r="H725"/>
      <c r="I725"/>
      <c r="J725"/>
      <c r="K725"/>
      <c r="L725"/>
      <c r="M725"/>
      <c r="N725"/>
      <c r="O725"/>
      <c r="P725"/>
      <c r="Q725"/>
      <c r="R725" s="54"/>
      <c r="T725" s="93">
        <f t="shared" si="31"/>
        <v>0</v>
      </c>
      <c r="U725" s="96">
        <f t="shared" si="34"/>
        <v>-3</v>
      </c>
      <c r="V725" s="92" t="str">
        <f t="shared" si="33"/>
        <v/>
      </c>
      <c r="W725" s="96" t="str">
        <f t="shared" si="32"/>
        <v/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700"/>
      <c r="C726" s="701"/>
      <c r="D726" s="700"/>
      <c r="E726" s="700"/>
      <c r="F726"/>
      <c r="G726"/>
      <c r="H726"/>
      <c r="I726"/>
      <c r="J726"/>
      <c r="K726"/>
      <c r="L726"/>
      <c r="M726"/>
      <c r="N726"/>
      <c r="O726"/>
      <c r="P726"/>
      <c r="Q726"/>
      <c r="R726" s="54"/>
      <c r="T726" s="93">
        <f t="shared" si="31"/>
        <v>0</v>
      </c>
      <c r="U726" s="96">
        <f t="shared" si="34"/>
        <v>-3</v>
      </c>
      <c r="V726" s="92" t="str">
        <f t="shared" si="33"/>
        <v/>
      </c>
      <c r="W726" s="96" t="str">
        <f t="shared" si="32"/>
        <v/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700"/>
      <c r="C727" s="701"/>
      <c r="D727" s="700"/>
      <c r="E727" s="700"/>
      <c r="F727"/>
      <c r="G727"/>
      <c r="H727"/>
      <c r="I727"/>
      <c r="J727"/>
      <c r="K727"/>
      <c r="L727"/>
      <c r="M727"/>
      <c r="N727"/>
      <c r="O727"/>
      <c r="P727"/>
      <c r="Q727"/>
      <c r="R727" s="54"/>
      <c r="T727" s="93">
        <f t="shared" si="31"/>
        <v>0</v>
      </c>
      <c r="U727" s="96">
        <f t="shared" si="34"/>
        <v>-3</v>
      </c>
      <c r="V727" s="92" t="str">
        <f t="shared" si="33"/>
        <v/>
      </c>
      <c r="W727" s="96" t="str">
        <f t="shared" si="32"/>
        <v/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700"/>
      <c r="C728" s="701"/>
      <c r="D728" s="700"/>
      <c r="E728" s="700"/>
      <c r="F728"/>
      <c r="G728"/>
      <c r="H728"/>
      <c r="I728"/>
      <c r="J728"/>
      <c r="K728"/>
      <c r="L728"/>
      <c r="M728"/>
      <c r="N728"/>
      <c r="O728"/>
      <c r="P728"/>
      <c r="Q728"/>
      <c r="R728" s="54"/>
      <c r="T728" s="93">
        <f t="shared" si="31"/>
        <v>0</v>
      </c>
      <c r="U728" s="96">
        <f t="shared" si="34"/>
        <v>-3</v>
      </c>
      <c r="V728" s="92" t="str">
        <f t="shared" si="33"/>
        <v/>
      </c>
      <c r="W728" s="96" t="str">
        <f t="shared" si="32"/>
        <v/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700"/>
      <c r="C729" s="701"/>
      <c r="D729" s="700"/>
      <c r="E729" s="700"/>
      <c r="F729"/>
      <c r="G729"/>
      <c r="H729"/>
      <c r="I729"/>
      <c r="J729"/>
      <c r="K729"/>
      <c r="L729"/>
      <c r="M729"/>
      <c r="N729"/>
      <c r="O729"/>
      <c r="P729"/>
      <c r="Q729"/>
      <c r="R729" s="54"/>
      <c r="T729" s="93">
        <f t="shared" si="31"/>
        <v>0</v>
      </c>
      <c r="U729" s="96">
        <f t="shared" si="34"/>
        <v>-3</v>
      </c>
      <c r="V729" s="92" t="str">
        <f t="shared" si="33"/>
        <v/>
      </c>
      <c r="W729" s="96" t="str">
        <f t="shared" si="32"/>
        <v/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700"/>
      <c r="C730" s="701"/>
      <c r="D730" s="700"/>
      <c r="E730" s="700"/>
      <c r="F730"/>
      <c r="G730"/>
      <c r="H730"/>
      <c r="I730"/>
      <c r="J730"/>
      <c r="K730"/>
      <c r="L730"/>
      <c r="M730"/>
      <c r="N730"/>
      <c r="O730"/>
      <c r="P730"/>
      <c r="Q730"/>
      <c r="R730" s="54"/>
      <c r="T730" s="93">
        <f t="shared" si="31"/>
        <v>0</v>
      </c>
      <c r="U730" s="96">
        <f t="shared" si="34"/>
        <v>-3</v>
      </c>
      <c r="V730" s="92" t="str">
        <f t="shared" si="33"/>
        <v/>
      </c>
      <c r="W730" s="96" t="str">
        <f t="shared" si="32"/>
        <v/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700"/>
      <c r="C731" s="701"/>
      <c r="D731" s="700"/>
      <c r="E731" s="700"/>
      <c r="F731"/>
      <c r="G731"/>
      <c r="H731"/>
      <c r="I731"/>
      <c r="J731"/>
      <c r="K731"/>
      <c r="L731"/>
      <c r="M731"/>
      <c r="N731"/>
      <c r="O731"/>
      <c r="P731"/>
      <c r="Q731"/>
      <c r="R731" s="54"/>
      <c r="T731" s="93">
        <f t="shared" si="31"/>
        <v>0</v>
      </c>
      <c r="U731" s="96">
        <f t="shared" si="34"/>
        <v>-3</v>
      </c>
      <c r="V731" s="92" t="str">
        <f t="shared" si="33"/>
        <v/>
      </c>
      <c r="W731" s="96" t="str">
        <f t="shared" si="32"/>
        <v/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700"/>
      <c r="C732" s="701"/>
      <c r="D732" s="700"/>
      <c r="E732" s="700"/>
      <c r="F732"/>
      <c r="G732"/>
      <c r="H732"/>
      <c r="I732"/>
      <c r="J732"/>
      <c r="K732"/>
      <c r="L732"/>
      <c r="M732"/>
      <c r="N732"/>
      <c r="O732"/>
      <c r="P732"/>
      <c r="Q732"/>
      <c r="R732" s="54"/>
      <c r="T732" s="93">
        <f t="shared" si="31"/>
        <v>0</v>
      </c>
      <c r="U732" s="96">
        <f t="shared" si="34"/>
        <v>-3</v>
      </c>
      <c r="V732" s="92" t="str">
        <f t="shared" si="33"/>
        <v/>
      </c>
      <c r="W732" s="96" t="str">
        <f t="shared" si="32"/>
        <v/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700"/>
      <c r="C733" s="701"/>
      <c r="D733" s="700"/>
      <c r="E733" s="700"/>
      <c r="F733"/>
      <c r="G733"/>
      <c r="H733"/>
      <c r="I733"/>
      <c r="J733"/>
      <c r="K733"/>
      <c r="L733"/>
      <c r="M733"/>
      <c r="N733"/>
      <c r="O733"/>
      <c r="P733"/>
      <c r="Q733"/>
      <c r="R733" s="54"/>
      <c r="T733" s="93">
        <f t="shared" si="31"/>
        <v>0</v>
      </c>
      <c r="U733" s="96">
        <f t="shared" si="34"/>
        <v>-3</v>
      </c>
      <c r="V733" s="92" t="str">
        <f t="shared" si="33"/>
        <v/>
      </c>
      <c r="W733" s="96" t="str">
        <f t="shared" si="32"/>
        <v/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700"/>
      <c r="C734" s="701"/>
      <c r="D734" s="700"/>
      <c r="E734" s="700"/>
      <c r="F734"/>
      <c r="G734"/>
      <c r="H734"/>
      <c r="I734"/>
      <c r="J734"/>
      <c r="K734"/>
      <c r="L734"/>
      <c r="M734"/>
      <c r="N734"/>
      <c r="O734"/>
      <c r="P734"/>
      <c r="Q734"/>
      <c r="R734" s="54"/>
      <c r="T734" s="93">
        <f t="shared" si="31"/>
        <v>0</v>
      </c>
      <c r="U734" s="96">
        <f t="shared" si="34"/>
        <v>-3</v>
      </c>
      <c r="V734" s="92" t="str">
        <f t="shared" si="33"/>
        <v/>
      </c>
      <c r="W734" s="96" t="str">
        <f t="shared" si="32"/>
        <v/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700"/>
      <c r="C735" s="701"/>
      <c r="D735" s="700"/>
      <c r="E735" s="700"/>
      <c r="F735"/>
      <c r="G735"/>
      <c r="H735"/>
      <c r="I735"/>
      <c r="J735"/>
      <c r="K735"/>
      <c r="L735"/>
      <c r="M735"/>
      <c r="N735"/>
      <c r="O735"/>
      <c r="P735"/>
      <c r="Q735"/>
      <c r="R735" s="54"/>
      <c r="T735" s="93">
        <f t="shared" si="31"/>
        <v>0</v>
      </c>
      <c r="U735" s="96">
        <f t="shared" si="34"/>
        <v>-3</v>
      </c>
      <c r="V735" s="92" t="str">
        <f t="shared" si="33"/>
        <v/>
      </c>
      <c r="W735" s="96" t="str">
        <f t="shared" si="32"/>
        <v/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700"/>
      <c r="C736" s="701"/>
      <c r="D736" s="700"/>
      <c r="E736" s="700"/>
      <c r="F736"/>
      <c r="G736"/>
      <c r="H736"/>
      <c r="I736"/>
      <c r="J736"/>
      <c r="K736"/>
      <c r="L736"/>
      <c r="M736"/>
      <c r="N736"/>
      <c r="O736"/>
      <c r="P736"/>
      <c r="Q736"/>
      <c r="R736" s="54"/>
      <c r="T736" s="93">
        <f t="shared" si="31"/>
        <v>0</v>
      </c>
      <c r="U736" s="96">
        <f t="shared" si="34"/>
        <v>-3</v>
      </c>
      <c r="V736" s="92" t="str">
        <f t="shared" si="33"/>
        <v/>
      </c>
      <c r="W736" s="96" t="str">
        <f t="shared" si="32"/>
        <v/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700"/>
      <c r="C737" s="701"/>
      <c r="D737" s="700"/>
      <c r="E737" s="700"/>
      <c r="F737"/>
      <c r="G737"/>
      <c r="H737"/>
      <c r="I737"/>
      <c r="J737"/>
      <c r="K737"/>
      <c r="L737"/>
      <c r="M737"/>
      <c r="N737"/>
      <c r="O737"/>
      <c r="P737"/>
      <c r="Q737"/>
      <c r="R737" s="54"/>
      <c r="T737" s="93">
        <f t="shared" si="31"/>
        <v>0</v>
      </c>
      <c r="U737" s="96">
        <f t="shared" si="34"/>
        <v>-3</v>
      </c>
      <c r="V737" s="92" t="str">
        <f t="shared" si="33"/>
        <v/>
      </c>
      <c r="W737" s="96" t="str">
        <f t="shared" si="32"/>
        <v/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700"/>
      <c r="C738" s="701"/>
      <c r="D738" s="700"/>
      <c r="E738" s="700"/>
      <c r="F738"/>
      <c r="G738"/>
      <c r="H738"/>
      <c r="I738"/>
      <c r="J738"/>
      <c r="K738"/>
      <c r="L738"/>
      <c r="M738"/>
      <c r="N738"/>
      <c r="O738"/>
      <c r="P738"/>
      <c r="Q738"/>
      <c r="R738" s="54"/>
      <c r="T738" s="93">
        <f t="shared" si="31"/>
        <v>0</v>
      </c>
      <c r="U738" s="96">
        <f t="shared" si="34"/>
        <v>-3</v>
      </c>
      <c r="V738" s="92" t="str">
        <f t="shared" si="33"/>
        <v/>
      </c>
      <c r="W738" s="96" t="str">
        <f t="shared" si="32"/>
        <v/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700"/>
      <c r="C739" s="701"/>
      <c r="D739" s="700"/>
      <c r="E739" s="700"/>
      <c r="F739"/>
      <c r="G739"/>
      <c r="H739"/>
      <c r="I739"/>
      <c r="J739"/>
      <c r="K739"/>
      <c r="L739"/>
      <c r="M739"/>
      <c r="N739"/>
      <c r="O739"/>
      <c r="P739"/>
      <c r="Q739"/>
      <c r="R739" s="54"/>
      <c r="T739" s="93">
        <f t="shared" si="31"/>
        <v>0</v>
      </c>
      <c r="U739" s="96">
        <f t="shared" si="34"/>
        <v>-3</v>
      </c>
      <c r="V739" s="92" t="str">
        <f t="shared" si="33"/>
        <v/>
      </c>
      <c r="W739" s="96" t="str">
        <f t="shared" si="32"/>
        <v/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700"/>
      <c r="C740" s="701"/>
      <c r="D740" s="700"/>
      <c r="E740" s="700"/>
      <c r="F740"/>
      <c r="G740"/>
      <c r="H740"/>
      <c r="I740"/>
      <c r="J740"/>
      <c r="K740"/>
      <c r="L740"/>
      <c r="M740"/>
      <c r="N740"/>
      <c r="O740"/>
      <c r="P740"/>
      <c r="Q740"/>
      <c r="R740" s="54"/>
      <c r="T740" s="93">
        <f t="shared" si="31"/>
        <v>0</v>
      </c>
      <c r="U740" s="96">
        <f t="shared" si="34"/>
        <v>-3</v>
      </c>
      <c r="V740" s="92" t="str">
        <f t="shared" si="33"/>
        <v/>
      </c>
      <c r="W740" s="96" t="str">
        <f t="shared" si="32"/>
        <v/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700"/>
      <c r="C741" s="701"/>
      <c r="D741" s="700"/>
      <c r="E741" s="700"/>
      <c r="F741"/>
      <c r="G741"/>
      <c r="H741"/>
      <c r="I741"/>
      <c r="J741"/>
      <c r="K741"/>
      <c r="L741"/>
      <c r="M741"/>
      <c r="N741"/>
      <c r="O741"/>
      <c r="P741"/>
      <c r="Q741"/>
      <c r="R741" s="54"/>
      <c r="T741" s="93">
        <f t="shared" si="31"/>
        <v>0</v>
      </c>
      <c r="U741" s="96">
        <f t="shared" si="34"/>
        <v>-3</v>
      </c>
      <c r="V741" s="92" t="str">
        <f t="shared" si="33"/>
        <v/>
      </c>
      <c r="W741" s="96" t="str">
        <f t="shared" si="32"/>
        <v/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700"/>
      <c r="C742" s="701"/>
      <c r="D742" s="700"/>
      <c r="E742" s="700"/>
      <c r="F742"/>
      <c r="G742"/>
      <c r="H742"/>
      <c r="I742"/>
      <c r="J742"/>
      <c r="K742"/>
      <c r="L742"/>
      <c r="M742"/>
      <c r="N742"/>
      <c r="O742"/>
      <c r="P742"/>
      <c r="Q742"/>
      <c r="R742" s="54"/>
      <c r="T742" s="93">
        <f t="shared" si="31"/>
        <v>0</v>
      </c>
      <c r="U742" s="96">
        <f t="shared" si="34"/>
        <v>-3</v>
      </c>
      <c r="V742" s="92" t="str">
        <f t="shared" si="33"/>
        <v/>
      </c>
      <c r="W742" s="96" t="str">
        <f t="shared" si="32"/>
        <v/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700"/>
      <c r="C743" s="701"/>
      <c r="D743" s="700"/>
      <c r="E743" s="700"/>
      <c r="F743"/>
      <c r="G743"/>
      <c r="H743"/>
      <c r="I743"/>
      <c r="J743"/>
      <c r="K743"/>
      <c r="L743"/>
      <c r="M743"/>
      <c r="N743"/>
      <c r="O743"/>
      <c r="P743"/>
      <c r="Q743"/>
      <c r="R743" s="54"/>
      <c r="T743" s="93">
        <f t="shared" si="31"/>
        <v>0</v>
      </c>
      <c r="U743" s="96">
        <f t="shared" si="34"/>
        <v>-3</v>
      </c>
      <c r="V743" s="92" t="str">
        <f t="shared" si="33"/>
        <v/>
      </c>
      <c r="W743" s="96" t="str">
        <f t="shared" si="32"/>
        <v/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700"/>
      <c r="C744" s="701"/>
      <c r="D744" s="700"/>
      <c r="E744" s="700"/>
      <c r="F744"/>
      <c r="G744"/>
      <c r="H744"/>
      <c r="I744"/>
      <c r="J744"/>
      <c r="K744"/>
      <c r="L744"/>
      <c r="M744"/>
      <c r="N744"/>
      <c r="O744"/>
      <c r="P744"/>
      <c r="Q744"/>
      <c r="R744" s="54"/>
      <c r="T744" s="93">
        <f t="shared" si="31"/>
        <v>0</v>
      </c>
      <c r="U744" s="96">
        <f t="shared" si="34"/>
        <v>-3</v>
      </c>
      <c r="V744" s="92" t="str">
        <f t="shared" si="33"/>
        <v/>
      </c>
      <c r="W744" s="96" t="str">
        <f t="shared" si="32"/>
        <v/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700"/>
      <c r="C745" s="701"/>
      <c r="D745" s="700"/>
      <c r="E745" s="700"/>
      <c r="F745"/>
      <c r="G745"/>
      <c r="H745"/>
      <c r="I745"/>
      <c r="J745"/>
      <c r="K745"/>
      <c r="L745"/>
      <c r="M745"/>
      <c r="N745"/>
      <c r="O745"/>
      <c r="P745"/>
      <c r="Q745"/>
      <c r="R745" s="54"/>
      <c r="T745" s="93">
        <f t="shared" si="31"/>
        <v>0</v>
      </c>
      <c r="U745" s="96">
        <f t="shared" si="34"/>
        <v>-3</v>
      </c>
      <c r="V745" s="92" t="str">
        <f t="shared" si="33"/>
        <v/>
      </c>
      <c r="W745" s="96" t="str">
        <f t="shared" si="32"/>
        <v/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700"/>
      <c r="C746" s="701"/>
      <c r="D746" s="700"/>
      <c r="E746" s="700"/>
      <c r="F746"/>
      <c r="G746"/>
      <c r="H746"/>
      <c r="I746"/>
      <c r="J746"/>
      <c r="K746"/>
      <c r="L746"/>
      <c r="M746"/>
      <c r="N746"/>
      <c r="O746"/>
      <c r="P746"/>
      <c r="Q746"/>
      <c r="R746" s="54"/>
      <c r="T746" s="93">
        <f t="shared" si="31"/>
        <v>0</v>
      </c>
      <c r="U746" s="96">
        <f t="shared" si="34"/>
        <v>-3</v>
      </c>
      <c r="V746" s="92" t="str">
        <f t="shared" si="33"/>
        <v/>
      </c>
      <c r="W746" s="96" t="str">
        <f t="shared" si="32"/>
        <v/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700"/>
      <c r="C747" s="701"/>
      <c r="D747" s="700"/>
      <c r="E747" s="700"/>
      <c r="F747"/>
      <c r="G747"/>
      <c r="H747"/>
      <c r="I747"/>
      <c r="J747"/>
      <c r="K747"/>
      <c r="L747"/>
      <c r="M747"/>
      <c r="N747"/>
      <c r="O747"/>
      <c r="P747"/>
      <c r="Q747"/>
      <c r="R747" s="54"/>
      <c r="T747" s="93">
        <f t="shared" si="31"/>
        <v>0</v>
      </c>
      <c r="U747" s="96">
        <f t="shared" si="34"/>
        <v>-3</v>
      </c>
      <c r="V747" s="92" t="str">
        <f t="shared" si="33"/>
        <v/>
      </c>
      <c r="W747" s="96" t="str">
        <f t="shared" si="32"/>
        <v/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700"/>
      <c r="C748" s="701"/>
      <c r="D748" s="700"/>
      <c r="E748" s="700"/>
      <c r="F748"/>
      <c r="G748"/>
      <c r="H748"/>
      <c r="I748"/>
      <c r="J748"/>
      <c r="K748"/>
      <c r="L748"/>
      <c r="M748"/>
      <c r="N748"/>
      <c r="O748"/>
      <c r="P748"/>
      <c r="Q748"/>
      <c r="R748" s="54"/>
      <c r="T748" s="93">
        <f t="shared" si="31"/>
        <v>0</v>
      </c>
      <c r="U748" s="96">
        <f t="shared" si="34"/>
        <v>-3</v>
      </c>
      <c r="V748" s="92" t="str">
        <f t="shared" si="33"/>
        <v/>
      </c>
      <c r="W748" s="96" t="str">
        <f t="shared" si="32"/>
        <v/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700"/>
      <c r="C749" s="701"/>
      <c r="D749" s="700"/>
      <c r="E749" s="700"/>
      <c r="F749"/>
      <c r="G749"/>
      <c r="H749"/>
      <c r="I749"/>
      <c r="J749"/>
      <c r="K749"/>
      <c r="L749"/>
      <c r="M749"/>
      <c r="N749"/>
      <c r="O749"/>
      <c r="P749"/>
      <c r="Q749"/>
      <c r="R749" s="54"/>
      <c r="T749" s="93">
        <f t="shared" si="31"/>
        <v>0</v>
      </c>
      <c r="U749" s="96">
        <f t="shared" si="34"/>
        <v>-3</v>
      </c>
      <c r="V749" s="92" t="str">
        <f t="shared" si="33"/>
        <v/>
      </c>
      <c r="W749" s="96" t="str">
        <f t="shared" si="32"/>
        <v/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700"/>
      <c r="C750" s="701"/>
      <c r="D750" s="700"/>
      <c r="E750" s="700"/>
      <c r="F750"/>
      <c r="G750"/>
      <c r="H750"/>
      <c r="I750"/>
      <c r="J750"/>
      <c r="K750"/>
      <c r="L750"/>
      <c r="M750"/>
      <c r="N750"/>
      <c r="O750"/>
      <c r="P750"/>
      <c r="Q750"/>
      <c r="R750" s="54"/>
      <c r="T750" s="93">
        <f t="shared" si="31"/>
        <v>0</v>
      </c>
      <c r="U750" s="96">
        <f t="shared" si="34"/>
        <v>-3</v>
      </c>
      <c r="V750" s="92" t="str">
        <f t="shared" si="33"/>
        <v/>
      </c>
      <c r="W750" s="96" t="str">
        <f t="shared" si="32"/>
        <v/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700"/>
      <c r="C751" s="701"/>
      <c r="D751" s="700"/>
      <c r="E751" s="700"/>
      <c r="F751"/>
      <c r="G751"/>
      <c r="H751"/>
      <c r="I751"/>
      <c r="J751"/>
      <c r="K751"/>
      <c r="L751"/>
      <c r="M751"/>
      <c r="N751"/>
      <c r="O751"/>
      <c r="P751"/>
      <c r="Q751"/>
      <c r="R751" s="54"/>
      <c r="T751" s="93">
        <f t="shared" si="31"/>
        <v>0</v>
      </c>
      <c r="U751" s="96">
        <f t="shared" si="34"/>
        <v>-3</v>
      </c>
      <c r="V751" s="92" t="str">
        <f t="shared" si="33"/>
        <v/>
      </c>
      <c r="W751" s="96" t="str">
        <f t="shared" si="32"/>
        <v/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700"/>
      <c r="C752" s="701"/>
      <c r="D752" s="700"/>
      <c r="E752" s="700"/>
      <c r="F752"/>
      <c r="G752"/>
      <c r="H752"/>
      <c r="I752"/>
      <c r="J752"/>
      <c r="K752"/>
      <c r="L752"/>
      <c r="M752"/>
      <c r="N752"/>
      <c r="O752"/>
      <c r="P752"/>
      <c r="Q752"/>
      <c r="R752" s="54"/>
      <c r="T752" s="93">
        <f t="shared" si="31"/>
        <v>0</v>
      </c>
      <c r="U752" s="96">
        <f t="shared" si="34"/>
        <v>-3</v>
      </c>
      <c r="V752" s="92" t="str">
        <f t="shared" si="33"/>
        <v/>
      </c>
      <c r="W752" s="96" t="str">
        <f t="shared" si="32"/>
        <v/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700"/>
      <c r="C753" s="701"/>
      <c r="D753" s="700"/>
      <c r="E753" s="700"/>
      <c r="F753"/>
      <c r="G753"/>
      <c r="H753"/>
      <c r="I753"/>
      <c r="J753"/>
      <c r="K753"/>
      <c r="L753"/>
      <c r="M753"/>
      <c r="N753"/>
      <c r="O753"/>
      <c r="P753"/>
      <c r="Q753"/>
      <c r="R753" s="54"/>
      <c r="T753" s="93">
        <f t="shared" si="31"/>
        <v>0</v>
      </c>
      <c r="U753" s="96">
        <f t="shared" si="34"/>
        <v>-3</v>
      </c>
      <c r="V753" s="92" t="str">
        <f t="shared" si="33"/>
        <v/>
      </c>
      <c r="W753" s="96" t="str">
        <f t="shared" si="32"/>
        <v/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700"/>
      <c r="C754" s="701"/>
      <c r="D754" s="700"/>
      <c r="E754" s="700"/>
      <c r="F754"/>
      <c r="G754"/>
      <c r="H754"/>
      <c r="I754"/>
      <c r="J754"/>
      <c r="K754"/>
      <c r="L754"/>
      <c r="M754"/>
      <c r="N754"/>
      <c r="O754"/>
      <c r="P754"/>
      <c r="Q754"/>
      <c r="R754" s="54"/>
      <c r="T754" s="93">
        <f t="shared" ref="T754:T817" si="35">MAX($P754,$Q754)</f>
        <v>0</v>
      </c>
      <c r="U754" s="96">
        <f t="shared" si="34"/>
        <v>-3</v>
      </c>
      <c r="V754" s="92" t="str">
        <f t="shared" si="33"/>
        <v/>
      </c>
      <c r="W754" s="96" t="str">
        <f t="shared" ref="W754:W817" si="36">IF($T754&gt;$B754+1,1,"")</f>
        <v/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700"/>
      <c r="C755" s="701"/>
      <c r="D755" s="700"/>
      <c r="E755" s="700"/>
      <c r="F755"/>
      <c r="G755"/>
      <c r="H755"/>
      <c r="I755"/>
      <c r="J755"/>
      <c r="K755"/>
      <c r="L755"/>
      <c r="M755"/>
      <c r="N755"/>
      <c r="O755"/>
      <c r="P755"/>
      <c r="Q755"/>
      <c r="R755" s="54"/>
      <c r="T755" s="93">
        <f t="shared" si="35"/>
        <v>0</v>
      </c>
      <c r="U755" s="96">
        <f t="shared" si="34"/>
        <v>-3</v>
      </c>
      <c r="V755" s="92" t="str">
        <f t="shared" si="33"/>
        <v/>
      </c>
      <c r="W755" s="96" t="str">
        <f t="shared" si="36"/>
        <v/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700"/>
      <c r="C756" s="701"/>
      <c r="D756" s="700"/>
      <c r="E756" s="700"/>
      <c r="F756"/>
      <c r="G756"/>
      <c r="H756"/>
      <c r="I756"/>
      <c r="J756"/>
      <c r="K756"/>
      <c r="L756"/>
      <c r="M756"/>
      <c r="N756"/>
      <c r="O756"/>
      <c r="P756"/>
      <c r="Q756"/>
      <c r="R756" s="54"/>
      <c r="T756" s="93">
        <f t="shared" si="35"/>
        <v>0</v>
      </c>
      <c r="U756" s="96">
        <f t="shared" si="34"/>
        <v>-3</v>
      </c>
      <c r="V756" s="92" t="str">
        <f t="shared" si="33"/>
        <v/>
      </c>
      <c r="W756" s="96" t="str">
        <f t="shared" si="36"/>
        <v/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700"/>
      <c r="C757" s="701"/>
      <c r="D757" s="700"/>
      <c r="E757" s="700"/>
      <c r="F757"/>
      <c r="G757"/>
      <c r="H757"/>
      <c r="I757"/>
      <c r="J757"/>
      <c r="K757"/>
      <c r="L757"/>
      <c r="M757"/>
      <c r="N757"/>
      <c r="O757"/>
      <c r="P757"/>
      <c r="Q757"/>
      <c r="R757" s="54"/>
      <c r="T757" s="93">
        <f t="shared" si="35"/>
        <v>0</v>
      </c>
      <c r="U757" s="96">
        <f t="shared" si="34"/>
        <v>-3</v>
      </c>
      <c r="V757" s="92" t="str">
        <f t="shared" si="33"/>
        <v/>
      </c>
      <c r="W757" s="96" t="str">
        <f t="shared" si="36"/>
        <v/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700"/>
      <c r="C758" s="701"/>
      <c r="D758" s="700"/>
      <c r="E758" s="700"/>
      <c r="F758"/>
      <c r="G758"/>
      <c r="H758"/>
      <c r="I758"/>
      <c r="J758"/>
      <c r="K758"/>
      <c r="L758"/>
      <c r="M758"/>
      <c r="N758"/>
      <c r="O758"/>
      <c r="P758"/>
      <c r="Q758"/>
      <c r="R758" s="54"/>
      <c r="T758" s="93">
        <f t="shared" si="35"/>
        <v>0</v>
      </c>
      <c r="U758" s="96">
        <f t="shared" si="34"/>
        <v>-3</v>
      </c>
      <c r="V758" s="92" t="str">
        <f t="shared" si="33"/>
        <v/>
      </c>
      <c r="W758" s="96" t="str">
        <f t="shared" si="36"/>
        <v/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700"/>
      <c r="C759" s="701"/>
      <c r="D759" s="700"/>
      <c r="E759" s="700"/>
      <c r="F759"/>
      <c r="G759"/>
      <c r="H759"/>
      <c r="I759"/>
      <c r="J759"/>
      <c r="K759"/>
      <c r="L759"/>
      <c r="M759"/>
      <c r="N759"/>
      <c r="O759"/>
      <c r="P759"/>
      <c r="Q759"/>
      <c r="R759" s="54"/>
      <c r="T759" s="93">
        <f t="shared" si="35"/>
        <v>0</v>
      </c>
      <c r="U759" s="96">
        <f t="shared" si="34"/>
        <v>-3</v>
      </c>
      <c r="V759" s="92" t="str">
        <f t="shared" si="33"/>
        <v/>
      </c>
      <c r="W759" s="96" t="str">
        <f t="shared" si="36"/>
        <v/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700"/>
      <c r="C760" s="701"/>
      <c r="D760" s="700"/>
      <c r="E760" s="700"/>
      <c r="F760"/>
      <c r="G760"/>
      <c r="H760"/>
      <c r="I760"/>
      <c r="J760"/>
      <c r="K760"/>
      <c r="L760"/>
      <c r="M760"/>
      <c r="N760"/>
      <c r="O760"/>
      <c r="P760"/>
      <c r="Q760"/>
      <c r="R760" s="54"/>
      <c r="T760" s="93">
        <f t="shared" si="35"/>
        <v>0</v>
      </c>
      <c r="U760" s="96">
        <f t="shared" si="34"/>
        <v>-3</v>
      </c>
      <c r="V760" s="92" t="str">
        <f t="shared" si="33"/>
        <v/>
      </c>
      <c r="W760" s="96" t="str">
        <f t="shared" si="36"/>
        <v/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700"/>
      <c r="C761" s="701"/>
      <c r="D761" s="700"/>
      <c r="E761" s="700"/>
      <c r="F761"/>
      <c r="G761"/>
      <c r="H761"/>
      <c r="I761"/>
      <c r="J761"/>
      <c r="K761"/>
      <c r="L761"/>
      <c r="M761"/>
      <c r="N761"/>
      <c r="O761"/>
      <c r="P761"/>
      <c r="Q761"/>
      <c r="R761" s="54"/>
      <c r="T761" s="93">
        <f t="shared" si="35"/>
        <v>0</v>
      </c>
      <c r="U761" s="96">
        <f t="shared" si="34"/>
        <v>-3</v>
      </c>
      <c r="V761" s="92" t="str">
        <f t="shared" si="33"/>
        <v/>
      </c>
      <c r="W761" s="96" t="str">
        <f t="shared" si="36"/>
        <v/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700"/>
      <c r="C762" s="701"/>
      <c r="D762" s="700"/>
      <c r="E762" s="700"/>
      <c r="F762"/>
      <c r="G762"/>
      <c r="H762"/>
      <c r="I762"/>
      <c r="J762"/>
      <c r="K762"/>
      <c r="L762"/>
      <c r="M762"/>
      <c r="N762"/>
      <c r="O762"/>
      <c r="P762"/>
      <c r="Q762"/>
      <c r="R762" s="54"/>
      <c r="T762" s="93">
        <f t="shared" si="35"/>
        <v>0</v>
      </c>
      <c r="U762" s="96">
        <f t="shared" si="34"/>
        <v>-3</v>
      </c>
      <c r="V762" s="92" t="str">
        <f t="shared" si="33"/>
        <v/>
      </c>
      <c r="W762" s="96" t="str">
        <f t="shared" si="36"/>
        <v/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700"/>
      <c r="C763" s="701"/>
      <c r="D763" s="700"/>
      <c r="E763" s="700"/>
      <c r="F763"/>
      <c r="G763"/>
      <c r="H763"/>
      <c r="I763"/>
      <c r="J763"/>
      <c r="K763"/>
      <c r="L763"/>
      <c r="M763"/>
      <c r="N763"/>
      <c r="O763"/>
      <c r="P763"/>
      <c r="Q763"/>
      <c r="R763" s="54"/>
      <c r="T763" s="93">
        <f t="shared" si="35"/>
        <v>0</v>
      </c>
      <c r="U763" s="96">
        <f t="shared" si="34"/>
        <v>-3</v>
      </c>
      <c r="V763" s="92" t="str">
        <f t="shared" si="33"/>
        <v/>
      </c>
      <c r="W763" s="96" t="str">
        <f t="shared" si="36"/>
        <v/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700"/>
      <c r="C764" s="701"/>
      <c r="D764" s="700"/>
      <c r="E764" s="700"/>
      <c r="F764"/>
      <c r="G764"/>
      <c r="H764"/>
      <c r="I764"/>
      <c r="J764"/>
      <c r="K764"/>
      <c r="L764"/>
      <c r="M764"/>
      <c r="N764"/>
      <c r="O764"/>
      <c r="P764"/>
      <c r="Q764"/>
      <c r="R764" s="54"/>
      <c r="T764" s="93">
        <f t="shared" si="35"/>
        <v>0</v>
      </c>
      <c r="U764" s="96">
        <f t="shared" si="34"/>
        <v>-3</v>
      </c>
      <c r="V764" s="92" t="str">
        <f t="shared" si="33"/>
        <v/>
      </c>
      <c r="W764" s="96" t="str">
        <f t="shared" si="36"/>
        <v/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700"/>
      <c r="C765" s="701"/>
      <c r="D765" s="700"/>
      <c r="E765" s="700"/>
      <c r="F765"/>
      <c r="G765"/>
      <c r="H765"/>
      <c r="I765"/>
      <c r="J765"/>
      <c r="K765"/>
      <c r="L765"/>
      <c r="M765"/>
      <c r="N765"/>
      <c r="O765"/>
      <c r="P765"/>
      <c r="Q765"/>
      <c r="R765" s="54"/>
      <c r="T765" s="93">
        <f t="shared" si="35"/>
        <v>0</v>
      </c>
      <c r="U765" s="96">
        <f t="shared" si="34"/>
        <v>-3</v>
      </c>
      <c r="V765" s="92" t="str">
        <f t="shared" si="33"/>
        <v/>
      </c>
      <c r="W765" s="96" t="str">
        <f t="shared" si="36"/>
        <v/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700"/>
      <c r="C766" s="701"/>
      <c r="D766" s="700"/>
      <c r="E766" s="700"/>
      <c r="F766"/>
      <c r="G766"/>
      <c r="H766"/>
      <c r="I766"/>
      <c r="J766"/>
      <c r="K766"/>
      <c r="L766"/>
      <c r="M766"/>
      <c r="N766"/>
      <c r="O766"/>
      <c r="P766"/>
      <c r="Q766"/>
      <c r="R766" s="54"/>
      <c r="T766" s="93">
        <f t="shared" si="35"/>
        <v>0</v>
      </c>
      <c r="U766" s="96">
        <f t="shared" si="34"/>
        <v>-3</v>
      </c>
      <c r="V766" s="92" t="str">
        <f t="shared" si="33"/>
        <v/>
      </c>
      <c r="W766" s="96" t="str">
        <f t="shared" si="36"/>
        <v/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700"/>
      <c r="C767" s="701"/>
      <c r="D767" s="700"/>
      <c r="E767" s="700"/>
      <c r="F767"/>
      <c r="G767"/>
      <c r="H767"/>
      <c r="I767"/>
      <c r="J767"/>
      <c r="K767"/>
      <c r="L767"/>
      <c r="M767"/>
      <c r="N767"/>
      <c r="O767"/>
      <c r="P767"/>
      <c r="Q767"/>
      <c r="R767" s="54"/>
      <c r="T767" s="93">
        <f t="shared" si="35"/>
        <v>0</v>
      </c>
      <c r="U767" s="96">
        <f t="shared" si="34"/>
        <v>-3</v>
      </c>
      <c r="V767" s="92" t="str">
        <f t="shared" si="33"/>
        <v/>
      </c>
      <c r="W767" s="96" t="str">
        <f t="shared" si="36"/>
        <v/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700"/>
      <c r="C768" s="701"/>
      <c r="D768" s="700"/>
      <c r="E768" s="700"/>
      <c r="F768"/>
      <c r="G768"/>
      <c r="H768"/>
      <c r="I768"/>
      <c r="J768"/>
      <c r="K768"/>
      <c r="L768"/>
      <c r="M768"/>
      <c r="N768"/>
      <c r="O768"/>
      <c r="P768"/>
      <c r="Q768"/>
      <c r="R768" s="54"/>
      <c r="T768" s="93">
        <f t="shared" si="35"/>
        <v>0</v>
      </c>
      <c r="U768" s="96">
        <f t="shared" si="34"/>
        <v>-3</v>
      </c>
      <c r="V768" s="92" t="str">
        <f t="shared" si="33"/>
        <v/>
      </c>
      <c r="W768" s="96" t="str">
        <f t="shared" si="36"/>
        <v/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700"/>
      <c r="C769" s="701"/>
      <c r="D769" s="700"/>
      <c r="E769" s="700"/>
      <c r="F769"/>
      <c r="G769"/>
      <c r="H769"/>
      <c r="I769"/>
      <c r="J769"/>
      <c r="K769"/>
      <c r="L769"/>
      <c r="M769"/>
      <c r="N769"/>
      <c r="O769"/>
      <c r="P769"/>
      <c r="Q769"/>
      <c r="R769" s="54"/>
      <c r="T769" s="93">
        <f t="shared" si="35"/>
        <v>0</v>
      </c>
      <c r="U769" s="96">
        <f t="shared" si="34"/>
        <v>-3</v>
      </c>
      <c r="V769" s="92" t="str">
        <f t="shared" si="33"/>
        <v/>
      </c>
      <c r="W769" s="96" t="str">
        <f t="shared" si="36"/>
        <v/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700"/>
      <c r="C770" s="701"/>
      <c r="D770" s="700"/>
      <c r="E770" s="700"/>
      <c r="F770"/>
      <c r="G770"/>
      <c r="H770"/>
      <c r="I770"/>
      <c r="J770"/>
      <c r="K770"/>
      <c r="L770"/>
      <c r="M770"/>
      <c r="N770"/>
      <c r="O770"/>
      <c r="P770"/>
      <c r="Q770"/>
      <c r="R770" s="54"/>
      <c r="T770" s="93">
        <f t="shared" si="35"/>
        <v>0</v>
      </c>
      <c r="U770" s="96">
        <f t="shared" si="34"/>
        <v>-3</v>
      </c>
      <c r="V770" s="92" t="str">
        <f t="shared" si="33"/>
        <v/>
      </c>
      <c r="W770" s="96" t="str">
        <f t="shared" si="36"/>
        <v/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700"/>
      <c r="C771" s="701"/>
      <c r="D771" s="700"/>
      <c r="E771" s="700"/>
      <c r="F771"/>
      <c r="G771"/>
      <c r="H771"/>
      <c r="I771"/>
      <c r="J771"/>
      <c r="K771"/>
      <c r="L771"/>
      <c r="M771"/>
      <c r="N771"/>
      <c r="O771"/>
      <c r="P771"/>
      <c r="Q771"/>
      <c r="R771" s="54"/>
      <c r="T771" s="93">
        <f t="shared" si="35"/>
        <v>0</v>
      </c>
      <c r="U771" s="96">
        <f t="shared" si="34"/>
        <v>-3</v>
      </c>
      <c r="V771" s="92" t="str">
        <f t="shared" si="33"/>
        <v/>
      </c>
      <c r="W771" s="96" t="str">
        <f t="shared" si="36"/>
        <v/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700"/>
      <c r="C772" s="701"/>
      <c r="D772" s="700"/>
      <c r="E772" s="700"/>
      <c r="F772"/>
      <c r="G772"/>
      <c r="H772"/>
      <c r="I772"/>
      <c r="J772"/>
      <c r="K772"/>
      <c r="L772"/>
      <c r="M772"/>
      <c r="N772"/>
      <c r="O772"/>
      <c r="P772"/>
      <c r="Q772"/>
      <c r="R772" s="54"/>
      <c r="T772" s="93">
        <f t="shared" si="35"/>
        <v>0</v>
      </c>
      <c r="U772" s="96">
        <f t="shared" si="34"/>
        <v>-3</v>
      </c>
      <c r="V772" s="92" t="str">
        <f t="shared" si="33"/>
        <v/>
      </c>
      <c r="W772" s="96" t="str">
        <f t="shared" si="36"/>
        <v/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700"/>
      <c r="C773" s="701"/>
      <c r="D773" s="700"/>
      <c r="E773" s="700"/>
      <c r="F773"/>
      <c r="G773"/>
      <c r="H773"/>
      <c r="I773"/>
      <c r="J773"/>
      <c r="K773"/>
      <c r="L773"/>
      <c r="M773"/>
      <c r="N773"/>
      <c r="O773"/>
      <c r="P773"/>
      <c r="Q773"/>
      <c r="R773" s="54"/>
      <c r="T773" s="93">
        <f t="shared" si="35"/>
        <v>0</v>
      </c>
      <c r="U773" s="96">
        <f t="shared" si="34"/>
        <v>-3</v>
      </c>
      <c r="V773" s="92" t="str">
        <f t="shared" si="33"/>
        <v/>
      </c>
      <c r="W773" s="96" t="str">
        <f t="shared" si="36"/>
        <v/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700"/>
      <c r="C774" s="701"/>
      <c r="D774" s="700"/>
      <c r="E774" s="700"/>
      <c r="F774"/>
      <c r="G774"/>
      <c r="H774"/>
      <c r="I774"/>
      <c r="J774"/>
      <c r="K774"/>
      <c r="L774"/>
      <c r="M774"/>
      <c r="N774"/>
      <c r="O774"/>
      <c r="P774"/>
      <c r="Q774"/>
      <c r="R774" s="54"/>
      <c r="T774" s="93">
        <f t="shared" si="35"/>
        <v>0</v>
      </c>
      <c r="U774" s="96">
        <f t="shared" si="34"/>
        <v>-3</v>
      </c>
      <c r="V774" s="92" t="str">
        <f t="shared" si="33"/>
        <v/>
      </c>
      <c r="W774" s="96" t="str">
        <f t="shared" si="36"/>
        <v/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700"/>
      <c r="C775" s="701"/>
      <c r="D775" s="700"/>
      <c r="E775" s="700"/>
      <c r="F775"/>
      <c r="G775"/>
      <c r="H775"/>
      <c r="I775"/>
      <c r="J775"/>
      <c r="K775"/>
      <c r="L775"/>
      <c r="M775"/>
      <c r="N775"/>
      <c r="O775"/>
      <c r="P775"/>
      <c r="Q775"/>
      <c r="R775" s="54"/>
      <c r="T775" s="93">
        <f t="shared" si="35"/>
        <v>0</v>
      </c>
      <c r="U775" s="96">
        <f t="shared" si="34"/>
        <v>-3</v>
      </c>
      <c r="V775" s="92" t="str">
        <f t="shared" si="33"/>
        <v/>
      </c>
      <c r="W775" s="96" t="str">
        <f t="shared" si="36"/>
        <v/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700"/>
      <c r="C776" s="701"/>
      <c r="D776" s="700"/>
      <c r="E776" s="700"/>
      <c r="F776"/>
      <c r="G776"/>
      <c r="H776"/>
      <c r="I776"/>
      <c r="J776"/>
      <c r="K776"/>
      <c r="L776"/>
      <c r="M776"/>
      <c r="N776"/>
      <c r="O776"/>
      <c r="P776"/>
      <c r="Q776"/>
      <c r="R776" s="54"/>
      <c r="T776" s="93">
        <f t="shared" si="35"/>
        <v>0</v>
      </c>
      <c r="U776" s="96">
        <f t="shared" si="34"/>
        <v>-3</v>
      </c>
      <c r="V776" s="92" t="str">
        <f t="shared" si="33"/>
        <v/>
      </c>
      <c r="W776" s="96" t="str">
        <f t="shared" si="36"/>
        <v/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700"/>
      <c r="C777" s="701"/>
      <c r="D777" s="700"/>
      <c r="E777" s="700"/>
      <c r="F777"/>
      <c r="G777"/>
      <c r="H777"/>
      <c r="I777"/>
      <c r="J777"/>
      <c r="K777"/>
      <c r="L777"/>
      <c r="M777"/>
      <c r="N777"/>
      <c r="O777"/>
      <c r="P777"/>
      <c r="Q777"/>
      <c r="R777" s="54"/>
      <c r="T777" s="93">
        <f t="shared" si="35"/>
        <v>0</v>
      </c>
      <c r="U777" s="96">
        <f t="shared" si="34"/>
        <v>-3</v>
      </c>
      <c r="V777" s="92" t="str">
        <f t="shared" si="33"/>
        <v/>
      </c>
      <c r="W777" s="96" t="str">
        <f t="shared" si="36"/>
        <v/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700"/>
      <c r="C778" s="701"/>
      <c r="D778" s="700"/>
      <c r="E778" s="700"/>
      <c r="F778"/>
      <c r="G778"/>
      <c r="H778"/>
      <c r="I778"/>
      <c r="J778"/>
      <c r="K778"/>
      <c r="L778"/>
      <c r="M778"/>
      <c r="N778"/>
      <c r="O778"/>
      <c r="P778"/>
      <c r="Q778"/>
      <c r="R778" s="54"/>
      <c r="T778" s="93">
        <f t="shared" si="35"/>
        <v>0</v>
      </c>
      <c r="U778" s="96"/>
      <c r="V778" s="92" t="str">
        <f t="shared" si="33"/>
        <v/>
      </c>
      <c r="W778" s="96" t="str">
        <f t="shared" si="36"/>
        <v/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700"/>
      <c r="C779" s="701"/>
      <c r="D779" s="700"/>
      <c r="E779" s="700"/>
      <c r="F779"/>
      <c r="G779"/>
      <c r="H779"/>
      <c r="I779"/>
      <c r="J779"/>
      <c r="K779"/>
      <c r="L779"/>
      <c r="M779"/>
      <c r="N779"/>
      <c r="O779"/>
      <c r="P779"/>
      <c r="Q779"/>
      <c r="R779" s="54"/>
      <c r="T779" s="93">
        <f t="shared" si="35"/>
        <v>0</v>
      </c>
      <c r="U779" s="96">
        <f t="shared" si="34"/>
        <v>-3</v>
      </c>
      <c r="V779" s="92" t="str">
        <f t="shared" ref="V779:V842" si="37">IF($K779&gt;0,1,"")</f>
        <v/>
      </c>
      <c r="W779" s="96" t="str">
        <f t="shared" si="36"/>
        <v/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700"/>
      <c r="C780" s="701"/>
      <c r="D780" s="700"/>
      <c r="E780" s="700"/>
      <c r="F780"/>
      <c r="G780"/>
      <c r="H780"/>
      <c r="I780"/>
      <c r="J780"/>
      <c r="K780"/>
      <c r="L780"/>
      <c r="M780"/>
      <c r="N780"/>
      <c r="O780"/>
      <c r="P780"/>
      <c r="Q780"/>
      <c r="R780" s="54"/>
      <c r="T780" s="93">
        <f t="shared" si="35"/>
        <v>0</v>
      </c>
      <c r="U780" s="96">
        <f t="shared" si="34"/>
        <v>-3</v>
      </c>
      <c r="V780" s="92" t="str">
        <f t="shared" si="37"/>
        <v/>
      </c>
      <c r="W780" s="96" t="str">
        <f t="shared" si="36"/>
        <v/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700"/>
      <c r="C781" s="701"/>
      <c r="D781" s="700"/>
      <c r="E781" s="700"/>
      <c r="F781"/>
      <c r="G781"/>
      <c r="H781"/>
      <c r="I781"/>
      <c r="J781"/>
      <c r="K781"/>
      <c r="L781"/>
      <c r="M781"/>
      <c r="N781"/>
      <c r="O781"/>
      <c r="P781"/>
      <c r="Q781"/>
      <c r="R781" s="54"/>
      <c r="T781" s="93">
        <f t="shared" si="35"/>
        <v>0</v>
      </c>
      <c r="U781" s="96">
        <f t="shared" si="34"/>
        <v>-3</v>
      </c>
      <c r="V781" s="92" t="str">
        <f t="shared" si="37"/>
        <v/>
      </c>
      <c r="W781" s="96" t="str">
        <f t="shared" si="36"/>
        <v/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700"/>
      <c r="C782" s="701"/>
      <c r="D782" s="700"/>
      <c r="E782" s="700"/>
      <c r="F782"/>
      <c r="G782"/>
      <c r="H782"/>
      <c r="I782"/>
      <c r="J782"/>
      <c r="K782"/>
      <c r="L782"/>
      <c r="M782"/>
      <c r="N782"/>
      <c r="O782"/>
      <c r="P782"/>
      <c r="Q782"/>
      <c r="R782" s="54"/>
      <c r="T782" s="93">
        <f t="shared" si="35"/>
        <v>0</v>
      </c>
      <c r="U782" s="96">
        <f t="shared" si="34"/>
        <v>-3</v>
      </c>
      <c r="V782" s="92" t="str">
        <f t="shared" si="37"/>
        <v/>
      </c>
      <c r="W782" s="96" t="str">
        <f t="shared" si="36"/>
        <v/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700"/>
      <c r="C783" s="701"/>
      <c r="D783" s="700"/>
      <c r="E783" s="700"/>
      <c r="F783"/>
      <c r="G783"/>
      <c r="H783"/>
      <c r="I783"/>
      <c r="J783"/>
      <c r="K783"/>
      <c r="L783"/>
      <c r="M783"/>
      <c r="N783"/>
      <c r="O783"/>
      <c r="P783"/>
      <c r="Q783"/>
      <c r="R783" s="54"/>
      <c r="T783" s="93">
        <f t="shared" si="35"/>
        <v>0</v>
      </c>
      <c r="U783" s="96">
        <f t="shared" si="34"/>
        <v>-3</v>
      </c>
      <c r="V783" s="92" t="str">
        <f t="shared" si="37"/>
        <v/>
      </c>
      <c r="W783" s="96" t="str">
        <f t="shared" si="36"/>
        <v/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700"/>
      <c r="C784" s="701"/>
      <c r="D784" s="700"/>
      <c r="E784" s="700"/>
      <c r="F784"/>
      <c r="G784"/>
      <c r="H784"/>
      <c r="I784"/>
      <c r="J784"/>
      <c r="K784"/>
      <c r="L784"/>
      <c r="M784"/>
      <c r="N784"/>
      <c r="O784"/>
      <c r="P784"/>
      <c r="Q784"/>
      <c r="R784" s="54"/>
      <c r="T784" s="93">
        <f t="shared" si="35"/>
        <v>0</v>
      </c>
      <c r="U784" s="96">
        <f t="shared" ref="U784:U847" si="38">(T784-B784)-3</f>
        <v>-3</v>
      </c>
      <c r="V784" s="92" t="str">
        <f t="shared" si="37"/>
        <v/>
      </c>
      <c r="W784" s="96" t="str">
        <f t="shared" si="36"/>
        <v/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700"/>
      <c r="C785" s="701"/>
      <c r="D785" s="700"/>
      <c r="E785" s="700"/>
      <c r="F785"/>
      <c r="G785"/>
      <c r="H785"/>
      <c r="I785"/>
      <c r="J785"/>
      <c r="K785"/>
      <c r="L785"/>
      <c r="M785"/>
      <c r="N785"/>
      <c r="O785"/>
      <c r="P785"/>
      <c r="Q785"/>
      <c r="R785" s="54"/>
      <c r="T785" s="93">
        <f t="shared" si="35"/>
        <v>0</v>
      </c>
      <c r="U785" s="96">
        <f t="shared" si="38"/>
        <v>-3</v>
      </c>
      <c r="V785" s="92" t="str">
        <f t="shared" si="37"/>
        <v/>
      </c>
      <c r="W785" s="96" t="str">
        <f t="shared" si="36"/>
        <v/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700"/>
      <c r="C786" s="701"/>
      <c r="D786" s="700"/>
      <c r="E786" s="700"/>
      <c r="F786"/>
      <c r="G786"/>
      <c r="H786"/>
      <c r="I786"/>
      <c r="J786"/>
      <c r="K786"/>
      <c r="L786"/>
      <c r="M786"/>
      <c r="N786"/>
      <c r="O786"/>
      <c r="P786"/>
      <c r="Q786"/>
      <c r="R786" s="54"/>
      <c r="T786" s="93">
        <f t="shared" si="35"/>
        <v>0</v>
      </c>
      <c r="U786" s="96">
        <f t="shared" si="38"/>
        <v>-3</v>
      </c>
      <c r="V786" s="92" t="str">
        <f t="shared" si="37"/>
        <v/>
      </c>
      <c r="W786" s="96" t="str">
        <f t="shared" si="36"/>
        <v/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700"/>
      <c r="C787" s="701"/>
      <c r="D787" s="700"/>
      <c r="E787" s="700"/>
      <c r="F787"/>
      <c r="G787"/>
      <c r="H787"/>
      <c r="I787"/>
      <c r="J787"/>
      <c r="K787"/>
      <c r="L787"/>
      <c r="M787"/>
      <c r="N787"/>
      <c r="O787"/>
      <c r="P787"/>
      <c r="Q787"/>
      <c r="R787" s="54"/>
      <c r="T787" s="93">
        <f t="shared" si="35"/>
        <v>0</v>
      </c>
      <c r="U787" s="96">
        <f t="shared" si="38"/>
        <v>-3</v>
      </c>
      <c r="V787" s="92"/>
      <c r="W787" s="96" t="str">
        <f t="shared" si="36"/>
        <v/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700"/>
      <c r="C788" s="701"/>
      <c r="D788" s="700"/>
      <c r="E788" s="700"/>
      <c r="F788"/>
      <c r="G788"/>
      <c r="H788"/>
      <c r="I788"/>
      <c r="J788"/>
      <c r="K788"/>
      <c r="L788"/>
      <c r="M788"/>
      <c r="N788"/>
      <c r="O788"/>
      <c r="P788"/>
      <c r="Q788"/>
      <c r="R788" s="54"/>
      <c r="T788" s="93">
        <f t="shared" si="35"/>
        <v>0</v>
      </c>
      <c r="U788" s="96">
        <f t="shared" si="38"/>
        <v>-3</v>
      </c>
      <c r="V788" s="92" t="str">
        <f t="shared" si="37"/>
        <v/>
      </c>
      <c r="W788" s="96" t="str">
        <f t="shared" si="36"/>
        <v/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700"/>
      <c r="C789" s="701"/>
      <c r="D789" s="700"/>
      <c r="E789" s="700"/>
      <c r="F789"/>
      <c r="G789"/>
      <c r="H789"/>
      <c r="I789"/>
      <c r="J789"/>
      <c r="K789"/>
      <c r="L789"/>
      <c r="M789"/>
      <c r="N789"/>
      <c r="O789"/>
      <c r="P789"/>
      <c r="Q789"/>
      <c r="R789" s="54"/>
      <c r="T789" s="93">
        <f t="shared" si="35"/>
        <v>0</v>
      </c>
      <c r="U789" s="96">
        <f t="shared" si="38"/>
        <v>-3</v>
      </c>
      <c r="V789" s="92" t="str">
        <f t="shared" si="37"/>
        <v/>
      </c>
      <c r="W789" s="96" t="str">
        <f t="shared" si="36"/>
        <v/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700"/>
      <c r="C790" s="701"/>
      <c r="D790" s="700"/>
      <c r="E790" s="700"/>
      <c r="F790"/>
      <c r="G790"/>
      <c r="H790"/>
      <c r="I790"/>
      <c r="J790"/>
      <c r="K790"/>
      <c r="L790"/>
      <c r="M790"/>
      <c r="N790"/>
      <c r="O790"/>
      <c r="P790"/>
      <c r="Q790"/>
      <c r="R790" s="54"/>
      <c r="T790" s="93">
        <f t="shared" si="35"/>
        <v>0</v>
      </c>
      <c r="U790" s="96">
        <f t="shared" si="38"/>
        <v>-3</v>
      </c>
      <c r="V790" s="92" t="str">
        <f t="shared" si="37"/>
        <v/>
      </c>
      <c r="W790" s="96" t="str">
        <f t="shared" si="36"/>
        <v/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700"/>
      <c r="C791" s="701"/>
      <c r="D791" s="700"/>
      <c r="E791" s="700"/>
      <c r="F791"/>
      <c r="G791"/>
      <c r="H791"/>
      <c r="I791"/>
      <c r="J791"/>
      <c r="K791"/>
      <c r="L791"/>
      <c r="M791"/>
      <c r="N791"/>
      <c r="O791"/>
      <c r="P791"/>
      <c r="Q791"/>
      <c r="R791" s="54"/>
      <c r="T791" s="93">
        <f t="shared" si="35"/>
        <v>0</v>
      </c>
      <c r="U791" s="96">
        <f t="shared" si="38"/>
        <v>-3</v>
      </c>
      <c r="V791" s="92" t="str">
        <f t="shared" si="37"/>
        <v/>
      </c>
      <c r="W791" s="96" t="str">
        <f t="shared" si="36"/>
        <v/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700"/>
      <c r="C792" s="701"/>
      <c r="D792" s="700"/>
      <c r="E792" s="700"/>
      <c r="F792"/>
      <c r="G792"/>
      <c r="H792"/>
      <c r="I792"/>
      <c r="J792"/>
      <c r="K792"/>
      <c r="L792"/>
      <c r="M792"/>
      <c r="N792"/>
      <c r="O792"/>
      <c r="P792"/>
      <c r="Q792"/>
      <c r="R792" s="54"/>
      <c r="T792" s="93">
        <f t="shared" si="35"/>
        <v>0</v>
      </c>
      <c r="U792" s="96">
        <f t="shared" si="38"/>
        <v>-3</v>
      </c>
      <c r="V792" s="92" t="str">
        <f t="shared" si="37"/>
        <v/>
      </c>
      <c r="W792" s="96" t="str">
        <f t="shared" si="36"/>
        <v/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700"/>
      <c r="C793" s="701"/>
      <c r="D793" s="700"/>
      <c r="E793" s="700"/>
      <c r="F793"/>
      <c r="G793"/>
      <c r="H793"/>
      <c r="I793"/>
      <c r="J793"/>
      <c r="K793"/>
      <c r="L793"/>
      <c r="M793"/>
      <c r="N793"/>
      <c r="O793"/>
      <c r="P793"/>
      <c r="Q793"/>
      <c r="R793" s="54"/>
      <c r="T793" s="93">
        <f t="shared" si="35"/>
        <v>0</v>
      </c>
      <c r="U793" s="96">
        <f t="shared" si="38"/>
        <v>-3</v>
      </c>
      <c r="V793" s="92" t="str">
        <f t="shared" si="37"/>
        <v/>
      </c>
      <c r="W793" s="96" t="str">
        <f t="shared" si="36"/>
        <v/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700"/>
      <c r="C794" s="701"/>
      <c r="D794" s="700"/>
      <c r="E794" s="700"/>
      <c r="F794"/>
      <c r="G794"/>
      <c r="H794"/>
      <c r="I794"/>
      <c r="J794"/>
      <c r="K794"/>
      <c r="L794"/>
      <c r="M794"/>
      <c r="N794"/>
      <c r="O794"/>
      <c r="P794"/>
      <c r="Q794"/>
      <c r="R794" s="54"/>
      <c r="T794" s="93">
        <f t="shared" si="35"/>
        <v>0</v>
      </c>
      <c r="U794" s="96">
        <f t="shared" si="38"/>
        <v>-3</v>
      </c>
      <c r="V794" s="92" t="str">
        <f t="shared" si="37"/>
        <v/>
      </c>
      <c r="W794" s="96" t="str">
        <f t="shared" si="36"/>
        <v/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700"/>
      <c r="C795" s="701"/>
      <c r="D795" s="700"/>
      <c r="E795" s="700"/>
      <c r="F795"/>
      <c r="G795"/>
      <c r="H795"/>
      <c r="I795"/>
      <c r="J795"/>
      <c r="K795"/>
      <c r="L795"/>
      <c r="M795"/>
      <c r="N795"/>
      <c r="O795"/>
      <c r="P795"/>
      <c r="Q795"/>
      <c r="R795" s="54"/>
      <c r="T795" s="93">
        <f t="shared" si="35"/>
        <v>0</v>
      </c>
      <c r="U795" s="96">
        <f t="shared" si="38"/>
        <v>-3</v>
      </c>
      <c r="V795" s="92" t="str">
        <f t="shared" si="37"/>
        <v/>
      </c>
      <c r="W795" s="96" t="str">
        <f t="shared" si="36"/>
        <v/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700"/>
      <c r="C796" s="701"/>
      <c r="D796" s="700"/>
      <c r="E796" s="700"/>
      <c r="F796"/>
      <c r="G796"/>
      <c r="H796"/>
      <c r="I796"/>
      <c r="J796"/>
      <c r="K796"/>
      <c r="L796"/>
      <c r="M796"/>
      <c r="N796"/>
      <c r="O796"/>
      <c r="P796"/>
      <c r="Q796"/>
      <c r="R796" s="54"/>
      <c r="T796" s="93">
        <f t="shared" si="35"/>
        <v>0</v>
      </c>
      <c r="U796" s="96">
        <f t="shared" si="38"/>
        <v>-3</v>
      </c>
      <c r="V796" s="92" t="str">
        <f t="shared" si="37"/>
        <v/>
      </c>
      <c r="W796" s="96" t="str">
        <f t="shared" si="36"/>
        <v/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700"/>
      <c r="C797" s="701"/>
      <c r="D797" s="700"/>
      <c r="E797" s="700"/>
      <c r="F797"/>
      <c r="G797"/>
      <c r="H797"/>
      <c r="I797"/>
      <c r="J797"/>
      <c r="K797"/>
      <c r="L797"/>
      <c r="M797"/>
      <c r="N797"/>
      <c r="O797"/>
      <c r="P797"/>
      <c r="Q797"/>
      <c r="R797" s="54"/>
      <c r="T797" s="93">
        <f t="shared" si="35"/>
        <v>0</v>
      </c>
      <c r="U797" s="96">
        <f t="shared" si="38"/>
        <v>-3</v>
      </c>
      <c r="V797" s="92" t="str">
        <f t="shared" si="37"/>
        <v/>
      </c>
      <c r="W797" s="96" t="str">
        <f t="shared" si="36"/>
        <v/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700"/>
      <c r="C798" s="701"/>
      <c r="D798" s="700"/>
      <c r="E798" s="700"/>
      <c r="F798"/>
      <c r="G798"/>
      <c r="H798"/>
      <c r="I798"/>
      <c r="J798"/>
      <c r="K798"/>
      <c r="L798"/>
      <c r="M798"/>
      <c r="N798"/>
      <c r="O798"/>
      <c r="P798"/>
      <c r="Q798"/>
      <c r="R798" s="54"/>
      <c r="T798" s="93">
        <f t="shared" si="35"/>
        <v>0</v>
      </c>
      <c r="U798" s="96">
        <f t="shared" si="38"/>
        <v>-3</v>
      </c>
      <c r="V798" s="92" t="str">
        <f t="shared" si="37"/>
        <v/>
      </c>
      <c r="W798" s="96" t="str">
        <f t="shared" si="36"/>
        <v/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700"/>
      <c r="C799" s="701"/>
      <c r="D799" s="700"/>
      <c r="E799" s="700"/>
      <c r="F799"/>
      <c r="G799"/>
      <c r="H799"/>
      <c r="I799"/>
      <c r="J799"/>
      <c r="K799"/>
      <c r="L799"/>
      <c r="M799"/>
      <c r="N799"/>
      <c r="O799"/>
      <c r="P799"/>
      <c r="Q799"/>
      <c r="R799" s="54"/>
      <c r="T799" s="93">
        <f t="shared" si="35"/>
        <v>0</v>
      </c>
      <c r="U799" s="96">
        <f t="shared" si="38"/>
        <v>-3</v>
      </c>
      <c r="V799" s="92" t="str">
        <f t="shared" si="37"/>
        <v/>
      </c>
      <c r="W799" s="96" t="str">
        <f t="shared" si="36"/>
        <v/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700"/>
      <c r="C800" s="701"/>
      <c r="D800" s="700"/>
      <c r="E800" s="700"/>
      <c r="F800"/>
      <c r="G800"/>
      <c r="H800"/>
      <c r="I800"/>
      <c r="J800"/>
      <c r="K800"/>
      <c r="L800"/>
      <c r="M800"/>
      <c r="N800"/>
      <c r="O800"/>
      <c r="P800"/>
      <c r="Q800"/>
      <c r="R800" s="54"/>
      <c r="T800" s="93">
        <f t="shared" si="35"/>
        <v>0</v>
      </c>
      <c r="U800" s="96">
        <f t="shared" si="38"/>
        <v>-3</v>
      </c>
      <c r="V800" s="92" t="str">
        <f t="shared" si="37"/>
        <v/>
      </c>
      <c r="W800" s="96" t="str">
        <f t="shared" si="36"/>
        <v/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700"/>
      <c r="C801" s="701"/>
      <c r="D801" s="700"/>
      <c r="E801" s="700"/>
      <c r="F801"/>
      <c r="G801"/>
      <c r="H801"/>
      <c r="I801"/>
      <c r="J801"/>
      <c r="K801"/>
      <c r="L801"/>
      <c r="M801"/>
      <c r="N801"/>
      <c r="O801"/>
      <c r="P801"/>
      <c r="Q801"/>
      <c r="R801" s="54"/>
      <c r="T801" s="93">
        <f t="shared" si="35"/>
        <v>0</v>
      </c>
      <c r="U801" s="96">
        <f t="shared" si="38"/>
        <v>-3</v>
      </c>
      <c r="V801" s="92" t="str">
        <f t="shared" si="37"/>
        <v/>
      </c>
      <c r="W801" s="96" t="str">
        <f t="shared" si="36"/>
        <v/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700"/>
      <c r="C802" s="701"/>
      <c r="D802" s="700"/>
      <c r="E802" s="700"/>
      <c r="F802"/>
      <c r="G802"/>
      <c r="H802"/>
      <c r="I802"/>
      <c r="J802"/>
      <c r="K802"/>
      <c r="L802"/>
      <c r="M802"/>
      <c r="N802"/>
      <c r="O802"/>
      <c r="P802"/>
      <c r="Q802"/>
      <c r="R802" s="54"/>
      <c r="T802" s="93">
        <f t="shared" si="35"/>
        <v>0</v>
      </c>
      <c r="U802" s="96">
        <f t="shared" si="38"/>
        <v>-3</v>
      </c>
      <c r="V802" s="92" t="str">
        <f t="shared" si="37"/>
        <v/>
      </c>
      <c r="W802" s="96" t="str">
        <f t="shared" si="36"/>
        <v/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700"/>
      <c r="C803" s="701"/>
      <c r="D803" s="700"/>
      <c r="E803" s="700"/>
      <c r="F803"/>
      <c r="G803"/>
      <c r="H803"/>
      <c r="I803"/>
      <c r="J803"/>
      <c r="K803"/>
      <c r="L803"/>
      <c r="M803"/>
      <c r="N803"/>
      <c r="O803"/>
      <c r="P803"/>
      <c r="Q803"/>
      <c r="R803" s="54"/>
      <c r="T803" s="93">
        <f t="shared" si="35"/>
        <v>0</v>
      </c>
      <c r="U803" s="96">
        <f t="shared" si="38"/>
        <v>-3</v>
      </c>
      <c r="V803" s="92" t="str">
        <f t="shared" si="37"/>
        <v/>
      </c>
      <c r="W803" s="96" t="str">
        <f t="shared" si="36"/>
        <v/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700"/>
      <c r="C804" s="701"/>
      <c r="D804" s="700"/>
      <c r="E804" s="700"/>
      <c r="F804"/>
      <c r="G804"/>
      <c r="H804"/>
      <c r="I804"/>
      <c r="J804"/>
      <c r="K804"/>
      <c r="L804"/>
      <c r="M804"/>
      <c r="N804"/>
      <c r="O804"/>
      <c r="P804"/>
      <c r="Q804"/>
      <c r="R804" s="54"/>
      <c r="T804" s="93">
        <f t="shared" si="35"/>
        <v>0</v>
      </c>
      <c r="U804" s="96">
        <f t="shared" si="38"/>
        <v>-3</v>
      </c>
      <c r="V804" s="92" t="str">
        <f t="shared" si="37"/>
        <v/>
      </c>
      <c r="W804" s="96" t="str">
        <f t="shared" si="36"/>
        <v/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700"/>
      <c r="C805" s="701"/>
      <c r="D805" s="700"/>
      <c r="E805" s="700"/>
      <c r="F805"/>
      <c r="G805"/>
      <c r="H805"/>
      <c r="I805"/>
      <c r="J805"/>
      <c r="K805"/>
      <c r="L805"/>
      <c r="M805"/>
      <c r="N805"/>
      <c r="O805"/>
      <c r="P805"/>
      <c r="Q805"/>
      <c r="R805" s="54"/>
      <c r="T805" s="93">
        <f t="shared" si="35"/>
        <v>0</v>
      </c>
      <c r="U805" s="96">
        <f t="shared" si="38"/>
        <v>-3</v>
      </c>
      <c r="V805" s="92" t="str">
        <f t="shared" si="37"/>
        <v/>
      </c>
      <c r="W805" s="96" t="str">
        <f t="shared" si="36"/>
        <v/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700"/>
      <c r="C806" s="701"/>
      <c r="D806" s="700"/>
      <c r="E806" s="700"/>
      <c r="F806"/>
      <c r="G806"/>
      <c r="H806"/>
      <c r="I806"/>
      <c r="J806"/>
      <c r="K806"/>
      <c r="L806"/>
      <c r="M806"/>
      <c r="N806"/>
      <c r="O806"/>
      <c r="P806"/>
      <c r="Q806"/>
      <c r="R806" s="54"/>
      <c r="T806" s="93">
        <f t="shared" si="35"/>
        <v>0</v>
      </c>
      <c r="U806" s="96">
        <f t="shared" si="38"/>
        <v>-3</v>
      </c>
      <c r="V806" s="92" t="str">
        <f t="shared" si="37"/>
        <v/>
      </c>
      <c r="W806" s="96" t="str">
        <f t="shared" si="36"/>
        <v/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700"/>
      <c r="C807" s="701"/>
      <c r="D807" s="700"/>
      <c r="E807" s="700"/>
      <c r="F807"/>
      <c r="G807"/>
      <c r="H807"/>
      <c r="I807"/>
      <c r="J807"/>
      <c r="K807"/>
      <c r="L807"/>
      <c r="M807"/>
      <c r="N807"/>
      <c r="O807"/>
      <c r="P807"/>
      <c r="Q807"/>
      <c r="R807" s="54"/>
      <c r="T807" s="93">
        <f t="shared" si="35"/>
        <v>0</v>
      </c>
      <c r="U807" s="96">
        <f t="shared" si="38"/>
        <v>-3</v>
      </c>
      <c r="V807" s="92" t="str">
        <f t="shared" si="37"/>
        <v/>
      </c>
      <c r="W807" s="96" t="str">
        <f t="shared" si="36"/>
        <v/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700"/>
      <c r="C808" s="701"/>
      <c r="D808" s="700"/>
      <c r="E808" s="700"/>
      <c r="F808"/>
      <c r="G808"/>
      <c r="H808"/>
      <c r="I808"/>
      <c r="J808"/>
      <c r="K808"/>
      <c r="L808"/>
      <c r="M808"/>
      <c r="N808"/>
      <c r="O808"/>
      <c r="P808"/>
      <c r="Q808"/>
      <c r="R808" s="54"/>
      <c r="T808" s="93">
        <f t="shared" si="35"/>
        <v>0</v>
      </c>
      <c r="U808" s="96">
        <f t="shared" si="38"/>
        <v>-3</v>
      </c>
      <c r="V808" s="92" t="str">
        <f t="shared" si="37"/>
        <v/>
      </c>
      <c r="W808" s="96" t="str">
        <f t="shared" si="36"/>
        <v/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700"/>
      <c r="C809" s="701"/>
      <c r="D809" s="700"/>
      <c r="E809" s="700"/>
      <c r="F809"/>
      <c r="G809"/>
      <c r="H809"/>
      <c r="I809"/>
      <c r="J809"/>
      <c r="K809"/>
      <c r="L809"/>
      <c r="M809"/>
      <c r="N809"/>
      <c r="O809"/>
      <c r="P809"/>
      <c r="Q809"/>
      <c r="R809" s="54"/>
      <c r="T809" s="93">
        <f t="shared" si="35"/>
        <v>0</v>
      </c>
      <c r="U809" s="96">
        <f t="shared" si="38"/>
        <v>-3</v>
      </c>
      <c r="V809" s="92" t="str">
        <f t="shared" si="37"/>
        <v/>
      </c>
      <c r="W809" s="96" t="str">
        <f t="shared" si="36"/>
        <v/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700"/>
      <c r="C810" s="701"/>
      <c r="D810" s="700"/>
      <c r="E810" s="700"/>
      <c r="F810"/>
      <c r="G810"/>
      <c r="H810"/>
      <c r="I810"/>
      <c r="J810"/>
      <c r="K810"/>
      <c r="L810"/>
      <c r="M810"/>
      <c r="N810"/>
      <c r="O810"/>
      <c r="P810"/>
      <c r="Q810"/>
      <c r="R810" s="54"/>
      <c r="T810" s="93">
        <f t="shared" si="35"/>
        <v>0</v>
      </c>
      <c r="U810" s="96">
        <f t="shared" si="38"/>
        <v>-3</v>
      </c>
      <c r="V810" s="92" t="str">
        <f t="shared" si="37"/>
        <v/>
      </c>
      <c r="W810" s="96" t="str">
        <f t="shared" si="36"/>
        <v/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700"/>
      <c r="C811" s="701"/>
      <c r="D811" s="700"/>
      <c r="E811" s="700"/>
      <c r="F811"/>
      <c r="G811"/>
      <c r="H811"/>
      <c r="I811"/>
      <c r="J811"/>
      <c r="K811"/>
      <c r="L811"/>
      <c r="M811"/>
      <c r="N811"/>
      <c r="O811"/>
      <c r="P811"/>
      <c r="Q811"/>
      <c r="R811" s="54"/>
      <c r="T811" s="93">
        <f t="shared" si="35"/>
        <v>0</v>
      </c>
      <c r="U811" s="96">
        <f t="shared" si="38"/>
        <v>-3</v>
      </c>
      <c r="V811" s="92" t="str">
        <f t="shared" si="37"/>
        <v/>
      </c>
      <c r="W811" s="96" t="str">
        <f t="shared" si="36"/>
        <v/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700"/>
      <c r="C812" s="701"/>
      <c r="D812" s="700"/>
      <c r="E812" s="700"/>
      <c r="F812"/>
      <c r="G812"/>
      <c r="H812"/>
      <c r="I812"/>
      <c r="J812"/>
      <c r="K812"/>
      <c r="L812"/>
      <c r="M812"/>
      <c r="N812"/>
      <c r="O812"/>
      <c r="P812"/>
      <c r="Q812"/>
      <c r="R812" s="54"/>
      <c r="T812" s="93">
        <f t="shared" si="35"/>
        <v>0</v>
      </c>
      <c r="U812" s="96">
        <f t="shared" si="38"/>
        <v>-3</v>
      </c>
      <c r="V812" s="92" t="str">
        <f t="shared" si="37"/>
        <v/>
      </c>
      <c r="W812" s="96" t="str">
        <f t="shared" si="36"/>
        <v/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700"/>
      <c r="C813" s="701"/>
      <c r="D813" s="700"/>
      <c r="E813" s="700"/>
      <c r="F813"/>
      <c r="G813"/>
      <c r="H813"/>
      <c r="I813"/>
      <c r="J813"/>
      <c r="K813"/>
      <c r="L813"/>
      <c r="M813"/>
      <c r="N813"/>
      <c r="O813"/>
      <c r="P813"/>
      <c r="Q813"/>
      <c r="R813" s="54"/>
      <c r="T813" s="93">
        <f t="shared" si="35"/>
        <v>0</v>
      </c>
      <c r="U813" s="96">
        <f t="shared" si="38"/>
        <v>-3</v>
      </c>
      <c r="V813" s="92" t="str">
        <f t="shared" si="37"/>
        <v/>
      </c>
      <c r="W813" s="96" t="str">
        <f t="shared" si="36"/>
        <v/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700"/>
      <c r="C814" s="701"/>
      <c r="D814" s="700"/>
      <c r="E814" s="700"/>
      <c r="F814"/>
      <c r="G814"/>
      <c r="H814"/>
      <c r="I814"/>
      <c r="J814"/>
      <c r="K814"/>
      <c r="L814"/>
      <c r="M814"/>
      <c r="N814"/>
      <c r="O814"/>
      <c r="P814"/>
      <c r="Q814"/>
      <c r="R814" s="54"/>
      <c r="T814" s="93">
        <f t="shared" si="35"/>
        <v>0</v>
      </c>
      <c r="U814" s="96">
        <f t="shared" si="38"/>
        <v>-3</v>
      </c>
      <c r="V814" s="92" t="str">
        <f t="shared" si="37"/>
        <v/>
      </c>
      <c r="W814" s="96" t="str">
        <f t="shared" si="36"/>
        <v/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700"/>
      <c r="C815" s="701"/>
      <c r="D815" s="700"/>
      <c r="E815" s="700"/>
      <c r="F815"/>
      <c r="G815"/>
      <c r="H815"/>
      <c r="I815"/>
      <c r="J815"/>
      <c r="K815"/>
      <c r="L815"/>
      <c r="M815"/>
      <c r="N815"/>
      <c r="O815"/>
      <c r="P815"/>
      <c r="Q815"/>
      <c r="R815" s="54"/>
      <c r="T815" s="93">
        <f t="shared" si="35"/>
        <v>0</v>
      </c>
      <c r="U815" s="96">
        <f t="shared" si="38"/>
        <v>-3</v>
      </c>
      <c r="V815" s="92" t="str">
        <f t="shared" si="37"/>
        <v/>
      </c>
      <c r="W815" s="96" t="str">
        <f t="shared" si="36"/>
        <v/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700"/>
      <c r="C816" s="701"/>
      <c r="D816" s="700"/>
      <c r="E816" s="700"/>
      <c r="F816"/>
      <c r="G816"/>
      <c r="H816"/>
      <c r="I816"/>
      <c r="J816"/>
      <c r="K816"/>
      <c r="L816"/>
      <c r="M816"/>
      <c r="N816"/>
      <c r="O816"/>
      <c r="P816"/>
      <c r="Q816"/>
      <c r="R816" s="54"/>
      <c r="T816" s="93">
        <f t="shared" si="35"/>
        <v>0</v>
      </c>
      <c r="U816" s="96">
        <f t="shared" si="38"/>
        <v>-3</v>
      </c>
      <c r="V816" s="92" t="str">
        <f t="shared" si="37"/>
        <v/>
      </c>
      <c r="W816" s="96" t="str">
        <f t="shared" si="36"/>
        <v/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700"/>
      <c r="C817" s="701"/>
      <c r="D817" s="700"/>
      <c r="E817" s="700"/>
      <c r="F817"/>
      <c r="G817"/>
      <c r="H817"/>
      <c r="I817"/>
      <c r="J817"/>
      <c r="K817"/>
      <c r="L817"/>
      <c r="M817"/>
      <c r="N817"/>
      <c r="O817"/>
      <c r="P817"/>
      <c r="Q817"/>
      <c r="R817" s="54"/>
      <c r="T817" s="93">
        <f t="shared" si="35"/>
        <v>0</v>
      </c>
      <c r="U817" s="96">
        <f t="shared" si="38"/>
        <v>-3</v>
      </c>
      <c r="V817" s="92" t="str">
        <f t="shared" si="37"/>
        <v/>
      </c>
      <c r="W817" s="96" t="str">
        <f t="shared" si="36"/>
        <v/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700"/>
      <c r="C818" s="701"/>
      <c r="D818" s="700"/>
      <c r="E818" s="700"/>
      <c r="F818"/>
      <c r="G818"/>
      <c r="H818"/>
      <c r="I818"/>
      <c r="J818"/>
      <c r="K818"/>
      <c r="L818"/>
      <c r="M818"/>
      <c r="N818"/>
      <c r="O818"/>
      <c r="P818"/>
      <c r="Q818"/>
      <c r="R818" s="54"/>
      <c r="T818" s="93">
        <f t="shared" ref="T818:T881" si="39">MAX($P818,$Q818)</f>
        <v>0</v>
      </c>
      <c r="U818" s="96">
        <f t="shared" si="38"/>
        <v>-3</v>
      </c>
      <c r="V818" s="92" t="str">
        <f t="shared" si="37"/>
        <v/>
      </c>
      <c r="W818" s="96" t="str">
        <f t="shared" ref="W818:W881" si="40">IF($T818&gt;$B818+1,1,"")</f>
        <v/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700"/>
      <c r="C819" s="701"/>
      <c r="D819" s="700"/>
      <c r="E819" s="700"/>
      <c r="F819"/>
      <c r="G819"/>
      <c r="H819"/>
      <c r="I819"/>
      <c r="J819"/>
      <c r="K819"/>
      <c r="L819"/>
      <c r="M819"/>
      <c r="N819"/>
      <c r="O819"/>
      <c r="P819"/>
      <c r="Q819"/>
      <c r="R819" s="54"/>
      <c r="T819" s="93">
        <f t="shared" si="39"/>
        <v>0</v>
      </c>
      <c r="U819" s="96">
        <f t="shared" si="38"/>
        <v>-3</v>
      </c>
      <c r="V819" s="92" t="str">
        <f t="shared" si="37"/>
        <v/>
      </c>
      <c r="W819" s="96" t="str">
        <f t="shared" si="40"/>
        <v/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700"/>
      <c r="C820" s="701"/>
      <c r="D820" s="700"/>
      <c r="E820" s="700"/>
      <c r="F820"/>
      <c r="G820"/>
      <c r="H820"/>
      <c r="I820"/>
      <c r="J820"/>
      <c r="K820"/>
      <c r="L820"/>
      <c r="M820"/>
      <c r="N820"/>
      <c r="O820"/>
      <c r="P820"/>
      <c r="Q820"/>
      <c r="R820" s="54"/>
      <c r="T820" s="93">
        <f t="shared" si="39"/>
        <v>0</v>
      </c>
      <c r="U820" s="96">
        <f t="shared" si="38"/>
        <v>-3</v>
      </c>
      <c r="V820" s="92" t="str">
        <f t="shared" si="37"/>
        <v/>
      </c>
      <c r="W820" s="96" t="str">
        <f t="shared" si="40"/>
        <v/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700"/>
      <c r="C821" s="701"/>
      <c r="D821" s="700"/>
      <c r="E821" s="700"/>
      <c r="F821"/>
      <c r="G821"/>
      <c r="H821"/>
      <c r="I821"/>
      <c r="J821"/>
      <c r="K821"/>
      <c r="L821"/>
      <c r="M821"/>
      <c r="N821"/>
      <c r="O821"/>
      <c r="P821"/>
      <c r="Q821"/>
      <c r="R821" s="54"/>
      <c r="T821" s="93">
        <f t="shared" si="39"/>
        <v>0</v>
      </c>
      <c r="U821" s="96">
        <f t="shared" si="38"/>
        <v>-3</v>
      </c>
      <c r="V821" s="92" t="str">
        <f t="shared" si="37"/>
        <v/>
      </c>
      <c r="W821" s="96" t="str">
        <f t="shared" si="40"/>
        <v/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700"/>
      <c r="C822" s="701"/>
      <c r="D822" s="700"/>
      <c r="E822" s="700"/>
      <c r="F822"/>
      <c r="G822"/>
      <c r="H822"/>
      <c r="I822"/>
      <c r="J822"/>
      <c r="K822"/>
      <c r="L822"/>
      <c r="M822"/>
      <c r="N822"/>
      <c r="O822"/>
      <c r="P822"/>
      <c r="Q822"/>
      <c r="R822" s="54"/>
      <c r="T822" s="93">
        <f t="shared" si="39"/>
        <v>0</v>
      </c>
      <c r="U822" s="96">
        <f t="shared" si="38"/>
        <v>-3</v>
      </c>
      <c r="V822" s="92" t="str">
        <f t="shared" si="37"/>
        <v/>
      </c>
      <c r="W822" s="96" t="str">
        <f t="shared" si="40"/>
        <v/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700"/>
      <c r="C823" s="701"/>
      <c r="D823" s="700"/>
      <c r="E823" s="700"/>
      <c r="F823"/>
      <c r="G823"/>
      <c r="H823"/>
      <c r="I823"/>
      <c r="J823"/>
      <c r="K823"/>
      <c r="L823"/>
      <c r="M823"/>
      <c r="N823"/>
      <c r="O823"/>
      <c r="P823"/>
      <c r="Q823"/>
      <c r="R823" s="54"/>
      <c r="T823" s="93">
        <f t="shared" si="39"/>
        <v>0</v>
      </c>
      <c r="U823" s="96">
        <f t="shared" si="38"/>
        <v>-3</v>
      </c>
      <c r="V823" s="92" t="str">
        <f t="shared" si="37"/>
        <v/>
      </c>
      <c r="W823" s="96" t="str">
        <f t="shared" si="40"/>
        <v/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700"/>
      <c r="C824" s="701"/>
      <c r="D824" s="700"/>
      <c r="E824" s="700"/>
      <c r="F824"/>
      <c r="G824"/>
      <c r="H824"/>
      <c r="I824"/>
      <c r="J824"/>
      <c r="K824"/>
      <c r="L824"/>
      <c r="M824"/>
      <c r="N824"/>
      <c r="O824"/>
      <c r="P824"/>
      <c r="Q824"/>
      <c r="R824" s="54"/>
      <c r="T824" s="93">
        <f t="shared" si="39"/>
        <v>0</v>
      </c>
      <c r="U824" s="96">
        <f t="shared" si="38"/>
        <v>-3</v>
      </c>
      <c r="V824" s="92" t="str">
        <f t="shared" si="37"/>
        <v/>
      </c>
      <c r="W824" s="96" t="str">
        <f t="shared" si="40"/>
        <v/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700"/>
      <c r="C825" s="701"/>
      <c r="D825" s="700"/>
      <c r="E825" s="700"/>
      <c r="F825"/>
      <c r="G825"/>
      <c r="H825"/>
      <c r="I825"/>
      <c r="J825"/>
      <c r="K825"/>
      <c r="L825"/>
      <c r="M825"/>
      <c r="N825"/>
      <c r="O825"/>
      <c r="P825"/>
      <c r="Q825"/>
      <c r="R825" s="54"/>
      <c r="T825" s="93">
        <f t="shared" si="39"/>
        <v>0</v>
      </c>
      <c r="U825" s="96">
        <f t="shared" si="38"/>
        <v>-3</v>
      </c>
      <c r="V825" s="92" t="str">
        <f t="shared" si="37"/>
        <v/>
      </c>
      <c r="W825" s="96" t="str">
        <f t="shared" si="40"/>
        <v/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700"/>
      <c r="C826" s="701"/>
      <c r="D826" s="700"/>
      <c r="E826" s="700"/>
      <c r="F826"/>
      <c r="G826"/>
      <c r="H826"/>
      <c r="I826"/>
      <c r="J826"/>
      <c r="K826"/>
      <c r="L826"/>
      <c r="M826"/>
      <c r="N826"/>
      <c r="O826"/>
      <c r="P826"/>
      <c r="Q826"/>
      <c r="R826" s="54"/>
      <c r="T826" s="93">
        <f t="shared" si="39"/>
        <v>0</v>
      </c>
      <c r="U826" s="96">
        <f t="shared" si="38"/>
        <v>-3</v>
      </c>
      <c r="V826" s="92" t="str">
        <f t="shared" si="37"/>
        <v/>
      </c>
      <c r="W826" s="96" t="str">
        <f t="shared" si="40"/>
        <v/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700"/>
      <c r="C827" s="701"/>
      <c r="D827" s="700"/>
      <c r="E827" s="700"/>
      <c r="F827"/>
      <c r="G827"/>
      <c r="H827"/>
      <c r="I827"/>
      <c r="J827"/>
      <c r="K827"/>
      <c r="L827"/>
      <c r="M827"/>
      <c r="N827"/>
      <c r="O827"/>
      <c r="P827"/>
      <c r="Q827"/>
      <c r="R827" s="54"/>
      <c r="T827" s="93">
        <f t="shared" si="39"/>
        <v>0</v>
      </c>
      <c r="U827" s="96">
        <f t="shared" si="38"/>
        <v>-3</v>
      </c>
      <c r="V827" s="92" t="str">
        <f t="shared" si="37"/>
        <v/>
      </c>
      <c r="W827" s="96" t="str">
        <f t="shared" si="40"/>
        <v/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700"/>
      <c r="C828" s="701"/>
      <c r="D828" s="700"/>
      <c r="E828" s="700"/>
      <c r="F828"/>
      <c r="G828"/>
      <c r="H828"/>
      <c r="I828"/>
      <c r="J828"/>
      <c r="K828"/>
      <c r="L828"/>
      <c r="M828"/>
      <c r="N828"/>
      <c r="O828"/>
      <c r="P828"/>
      <c r="Q828"/>
      <c r="R828" s="54"/>
      <c r="T828" s="93">
        <f t="shared" si="39"/>
        <v>0</v>
      </c>
      <c r="U828" s="96">
        <f t="shared" si="38"/>
        <v>-3</v>
      </c>
      <c r="V828" s="92" t="str">
        <f t="shared" si="37"/>
        <v/>
      </c>
      <c r="W828" s="96" t="str">
        <f t="shared" si="40"/>
        <v/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700"/>
      <c r="C829" s="701"/>
      <c r="D829" s="700"/>
      <c r="E829" s="700"/>
      <c r="F829"/>
      <c r="G829"/>
      <c r="H829"/>
      <c r="I829"/>
      <c r="J829"/>
      <c r="K829"/>
      <c r="L829"/>
      <c r="M829"/>
      <c r="N829"/>
      <c r="O829"/>
      <c r="P829"/>
      <c r="Q829"/>
      <c r="R829" s="54"/>
      <c r="T829" s="93">
        <f t="shared" si="39"/>
        <v>0</v>
      </c>
      <c r="U829" s="96">
        <f t="shared" si="38"/>
        <v>-3</v>
      </c>
      <c r="V829" s="92" t="str">
        <f t="shared" si="37"/>
        <v/>
      </c>
      <c r="W829" s="96" t="str">
        <f t="shared" si="40"/>
        <v/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700"/>
      <c r="C830" s="701"/>
      <c r="D830" s="700"/>
      <c r="E830" s="700"/>
      <c r="F830"/>
      <c r="G830"/>
      <c r="H830"/>
      <c r="I830"/>
      <c r="J830"/>
      <c r="K830"/>
      <c r="L830"/>
      <c r="M830"/>
      <c r="N830"/>
      <c r="O830"/>
      <c r="P830"/>
      <c r="Q830"/>
      <c r="R830" s="54"/>
      <c r="T830" s="93">
        <f t="shared" si="39"/>
        <v>0</v>
      </c>
      <c r="U830" s="96">
        <f t="shared" si="38"/>
        <v>-3</v>
      </c>
      <c r="V830" s="92" t="str">
        <f t="shared" si="37"/>
        <v/>
      </c>
      <c r="W830" s="96" t="str">
        <f t="shared" si="40"/>
        <v/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700"/>
      <c r="C831" s="701"/>
      <c r="D831" s="700"/>
      <c r="E831" s="700"/>
      <c r="F831"/>
      <c r="G831"/>
      <c r="H831"/>
      <c r="I831"/>
      <c r="J831"/>
      <c r="K831"/>
      <c r="L831"/>
      <c r="M831"/>
      <c r="N831"/>
      <c r="O831"/>
      <c r="P831"/>
      <c r="Q831"/>
      <c r="R831" s="54"/>
      <c r="T831" s="93">
        <f t="shared" si="39"/>
        <v>0</v>
      </c>
      <c r="U831" s="96">
        <f t="shared" si="38"/>
        <v>-3</v>
      </c>
      <c r="V831" s="92" t="str">
        <f t="shared" si="37"/>
        <v/>
      </c>
      <c r="W831" s="96" t="str">
        <f t="shared" si="40"/>
        <v/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700"/>
      <c r="C832" s="701"/>
      <c r="D832" s="700"/>
      <c r="E832" s="700"/>
      <c r="F832"/>
      <c r="G832"/>
      <c r="H832"/>
      <c r="I832"/>
      <c r="J832"/>
      <c r="K832"/>
      <c r="L832"/>
      <c r="M832"/>
      <c r="N832"/>
      <c r="O832"/>
      <c r="P832"/>
      <c r="Q832"/>
      <c r="R832" s="54"/>
      <c r="T832" s="93">
        <f t="shared" si="39"/>
        <v>0</v>
      </c>
      <c r="U832" s="96">
        <f t="shared" si="38"/>
        <v>-3</v>
      </c>
      <c r="V832" s="92" t="str">
        <f t="shared" si="37"/>
        <v/>
      </c>
      <c r="W832" s="96" t="str">
        <f t="shared" si="40"/>
        <v/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700"/>
      <c r="C833" s="701"/>
      <c r="D833" s="700"/>
      <c r="E833" s="700"/>
      <c r="F833"/>
      <c r="G833"/>
      <c r="H833"/>
      <c r="I833"/>
      <c r="J833"/>
      <c r="K833"/>
      <c r="L833"/>
      <c r="M833"/>
      <c r="N833"/>
      <c r="O833"/>
      <c r="P833"/>
      <c r="Q833"/>
      <c r="R833" s="54"/>
      <c r="T833" s="93">
        <f t="shared" si="39"/>
        <v>0</v>
      </c>
      <c r="U833" s="96">
        <f t="shared" si="38"/>
        <v>-3</v>
      </c>
      <c r="V833" s="92" t="str">
        <f t="shared" si="37"/>
        <v/>
      </c>
      <c r="W833" s="96" t="str">
        <f t="shared" si="40"/>
        <v/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700"/>
      <c r="C834" s="701"/>
      <c r="D834" s="700"/>
      <c r="E834" s="700"/>
      <c r="F834"/>
      <c r="G834"/>
      <c r="H834"/>
      <c r="I834"/>
      <c r="J834"/>
      <c r="K834"/>
      <c r="L834"/>
      <c r="M834"/>
      <c r="N834"/>
      <c r="O834"/>
      <c r="P834"/>
      <c r="Q834"/>
      <c r="R834" s="54"/>
      <c r="T834" s="93">
        <f t="shared" si="39"/>
        <v>0</v>
      </c>
      <c r="U834" s="96">
        <f t="shared" si="38"/>
        <v>-3</v>
      </c>
      <c r="V834" s="92" t="str">
        <f t="shared" si="37"/>
        <v/>
      </c>
      <c r="W834" s="96" t="str">
        <f t="shared" si="40"/>
        <v/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700"/>
      <c r="C835" s="701"/>
      <c r="D835" s="700"/>
      <c r="E835" s="700"/>
      <c r="F835"/>
      <c r="G835"/>
      <c r="H835"/>
      <c r="I835"/>
      <c r="J835"/>
      <c r="K835"/>
      <c r="L835"/>
      <c r="M835"/>
      <c r="N835"/>
      <c r="O835"/>
      <c r="P835"/>
      <c r="Q835"/>
      <c r="R835" s="54"/>
      <c r="T835" s="93">
        <f t="shared" si="39"/>
        <v>0</v>
      </c>
      <c r="U835" s="96">
        <f t="shared" si="38"/>
        <v>-3</v>
      </c>
      <c r="V835" s="92" t="str">
        <f t="shared" si="37"/>
        <v/>
      </c>
      <c r="W835" s="96" t="str">
        <f t="shared" si="40"/>
        <v/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700"/>
      <c r="C836" s="701"/>
      <c r="D836" s="700"/>
      <c r="E836" s="700"/>
      <c r="F836"/>
      <c r="G836"/>
      <c r="H836"/>
      <c r="I836"/>
      <c r="J836"/>
      <c r="K836"/>
      <c r="L836"/>
      <c r="M836"/>
      <c r="N836"/>
      <c r="O836"/>
      <c r="P836"/>
      <c r="Q836"/>
      <c r="R836" s="54"/>
      <c r="T836" s="93">
        <f t="shared" si="39"/>
        <v>0</v>
      </c>
      <c r="U836" s="96">
        <f t="shared" si="38"/>
        <v>-3</v>
      </c>
      <c r="V836" s="92" t="str">
        <f t="shared" si="37"/>
        <v/>
      </c>
      <c r="W836" s="96" t="str">
        <f t="shared" si="40"/>
        <v/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700"/>
      <c r="C837" s="701"/>
      <c r="D837" s="700"/>
      <c r="E837" s="700"/>
      <c r="F837"/>
      <c r="G837"/>
      <c r="H837"/>
      <c r="I837"/>
      <c r="J837"/>
      <c r="K837"/>
      <c r="L837"/>
      <c r="M837"/>
      <c r="N837"/>
      <c r="O837"/>
      <c r="P837"/>
      <c r="Q837"/>
      <c r="R837" s="54"/>
      <c r="T837" s="93">
        <f t="shared" si="39"/>
        <v>0</v>
      </c>
      <c r="U837" s="96">
        <f t="shared" si="38"/>
        <v>-3</v>
      </c>
      <c r="V837" s="92" t="str">
        <f t="shared" si="37"/>
        <v/>
      </c>
      <c r="W837" s="96" t="str">
        <f t="shared" si="40"/>
        <v/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700"/>
      <c r="C838" s="701"/>
      <c r="D838" s="700"/>
      <c r="E838" s="700"/>
      <c r="F838"/>
      <c r="G838"/>
      <c r="H838"/>
      <c r="I838"/>
      <c r="J838"/>
      <c r="K838"/>
      <c r="L838"/>
      <c r="M838"/>
      <c r="N838"/>
      <c r="O838"/>
      <c r="P838"/>
      <c r="Q838"/>
      <c r="R838" s="54"/>
      <c r="T838" s="93">
        <f t="shared" si="39"/>
        <v>0</v>
      </c>
      <c r="U838" s="96">
        <f t="shared" si="38"/>
        <v>-3</v>
      </c>
      <c r="V838" s="92" t="str">
        <f t="shared" si="37"/>
        <v/>
      </c>
      <c r="W838" s="96" t="str">
        <f t="shared" si="40"/>
        <v/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700"/>
      <c r="C839" s="701"/>
      <c r="D839" s="700"/>
      <c r="E839" s="700"/>
      <c r="F839"/>
      <c r="G839"/>
      <c r="H839"/>
      <c r="I839"/>
      <c r="J839"/>
      <c r="K839"/>
      <c r="L839"/>
      <c r="M839"/>
      <c r="N839"/>
      <c r="O839"/>
      <c r="P839"/>
      <c r="Q839"/>
      <c r="R839" s="54"/>
      <c r="T839" s="93">
        <f t="shared" si="39"/>
        <v>0</v>
      </c>
      <c r="U839" s="96">
        <f t="shared" si="38"/>
        <v>-3</v>
      </c>
      <c r="V839" s="92" t="str">
        <f t="shared" si="37"/>
        <v/>
      </c>
      <c r="W839" s="96" t="str">
        <f t="shared" si="40"/>
        <v/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700"/>
      <c r="C840" s="701"/>
      <c r="D840" s="700"/>
      <c r="E840" s="700"/>
      <c r="F840"/>
      <c r="G840"/>
      <c r="H840"/>
      <c r="I840"/>
      <c r="J840"/>
      <c r="K840"/>
      <c r="L840"/>
      <c r="M840"/>
      <c r="N840"/>
      <c r="O840"/>
      <c r="P840"/>
      <c r="Q840"/>
      <c r="R840" s="54"/>
      <c r="T840" s="93">
        <f t="shared" si="39"/>
        <v>0</v>
      </c>
      <c r="U840" s="96">
        <f t="shared" si="38"/>
        <v>-3</v>
      </c>
      <c r="V840" s="92" t="str">
        <f t="shared" si="37"/>
        <v/>
      </c>
      <c r="W840" s="96" t="str">
        <f t="shared" si="40"/>
        <v/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700"/>
      <c r="C841" s="701"/>
      <c r="D841" s="700"/>
      <c r="E841" s="700"/>
      <c r="F841"/>
      <c r="G841"/>
      <c r="H841"/>
      <c r="I841"/>
      <c r="J841"/>
      <c r="K841"/>
      <c r="L841"/>
      <c r="M841"/>
      <c r="N841"/>
      <c r="O841"/>
      <c r="P841"/>
      <c r="Q841"/>
      <c r="R841" s="54"/>
      <c r="T841" s="93">
        <f t="shared" si="39"/>
        <v>0</v>
      </c>
      <c r="U841" s="96">
        <f t="shared" si="38"/>
        <v>-3</v>
      </c>
      <c r="V841" s="92" t="str">
        <f t="shared" si="37"/>
        <v/>
      </c>
      <c r="W841" s="96" t="str">
        <f t="shared" si="40"/>
        <v/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700"/>
      <c r="C842" s="701"/>
      <c r="D842" s="700"/>
      <c r="E842" s="700"/>
      <c r="F842"/>
      <c r="G842"/>
      <c r="H842"/>
      <c r="I842"/>
      <c r="J842"/>
      <c r="K842"/>
      <c r="L842"/>
      <c r="M842"/>
      <c r="N842"/>
      <c r="O842"/>
      <c r="P842"/>
      <c r="Q842"/>
      <c r="R842" s="54"/>
      <c r="T842" s="93">
        <f t="shared" si="39"/>
        <v>0</v>
      </c>
      <c r="U842" s="96">
        <f t="shared" si="38"/>
        <v>-3</v>
      </c>
      <c r="V842" s="92" t="str">
        <f t="shared" si="37"/>
        <v/>
      </c>
      <c r="W842" s="96" t="str">
        <f t="shared" si="40"/>
        <v/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700"/>
      <c r="C843" s="701"/>
      <c r="D843" s="700"/>
      <c r="E843" s="700"/>
      <c r="F843"/>
      <c r="G843"/>
      <c r="H843"/>
      <c r="I843"/>
      <c r="J843"/>
      <c r="K843"/>
      <c r="L843"/>
      <c r="M843"/>
      <c r="N843"/>
      <c r="O843"/>
      <c r="P843"/>
      <c r="Q843"/>
      <c r="R843" s="54"/>
      <c r="T843" s="93">
        <f t="shared" si="39"/>
        <v>0</v>
      </c>
      <c r="U843" s="96">
        <f t="shared" si="38"/>
        <v>-3</v>
      </c>
      <c r="V843" s="92" t="str">
        <f t="shared" ref="V843:V906" si="41">IF($K843&gt;0,1,"")</f>
        <v/>
      </c>
      <c r="W843" s="96" t="str">
        <f t="shared" si="40"/>
        <v/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700"/>
      <c r="C844" s="701"/>
      <c r="D844" s="700"/>
      <c r="E844" s="700"/>
      <c r="F844"/>
      <c r="G844"/>
      <c r="H844"/>
      <c r="I844"/>
      <c r="J844"/>
      <c r="K844"/>
      <c r="L844"/>
      <c r="M844"/>
      <c r="N844"/>
      <c r="O844"/>
      <c r="P844"/>
      <c r="Q844"/>
      <c r="R844" s="54"/>
      <c r="T844" s="93">
        <f t="shared" si="39"/>
        <v>0</v>
      </c>
      <c r="U844" s="96">
        <f t="shared" si="38"/>
        <v>-3</v>
      </c>
      <c r="V844" s="92" t="str">
        <f t="shared" si="41"/>
        <v/>
      </c>
      <c r="W844" s="96" t="str">
        <f t="shared" si="40"/>
        <v/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700"/>
      <c r="C845" s="701"/>
      <c r="D845" s="700"/>
      <c r="E845" s="700"/>
      <c r="F845"/>
      <c r="G845"/>
      <c r="H845"/>
      <c r="I845"/>
      <c r="J845"/>
      <c r="K845"/>
      <c r="L845"/>
      <c r="M845"/>
      <c r="N845"/>
      <c r="O845"/>
      <c r="P845"/>
      <c r="Q845"/>
      <c r="R845" s="54"/>
      <c r="T845" s="93">
        <f t="shared" si="39"/>
        <v>0</v>
      </c>
      <c r="U845" s="96">
        <f t="shared" si="38"/>
        <v>-3</v>
      </c>
      <c r="V845" s="92" t="str">
        <f t="shared" si="41"/>
        <v/>
      </c>
      <c r="W845" s="96" t="str">
        <f t="shared" si="40"/>
        <v/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700"/>
      <c r="C846" s="701"/>
      <c r="D846" s="700"/>
      <c r="E846" s="700"/>
      <c r="F846"/>
      <c r="G846"/>
      <c r="H846"/>
      <c r="I846"/>
      <c r="J846"/>
      <c r="K846"/>
      <c r="L846"/>
      <c r="M846"/>
      <c r="N846"/>
      <c r="O846"/>
      <c r="P846"/>
      <c r="Q846"/>
      <c r="R846" s="54"/>
      <c r="T846" s="93">
        <f t="shared" si="39"/>
        <v>0</v>
      </c>
      <c r="U846" s="96">
        <f t="shared" si="38"/>
        <v>-3</v>
      </c>
      <c r="V846" s="92" t="str">
        <f t="shared" si="41"/>
        <v/>
      </c>
      <c r="W846" s="96" t="str">
        <f t="shared" si="40"/>
        <v/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700"/>
      <c r="C847" s="701"/>
      <c r="D847" s="700"/>
      <c r="E847" s="700"/>
      <c r="F847"/>
      <c r="G847"/>
      <c r="H847"/>
      <c r="I847"/>
      <c r="J847"/>
      <c r="K847"/>
      <c r="L847"/>
      <c r="M847"/>
      <c r="N847"/>
      <c r="O847"/>
      <c r="P847"/>
      <c r="Q847"/>
      <c r="R847" s="54"/>
      <c r="T847" s="93">
        <f t="shared" si="39"/>
        <v>0</v>
      </c>
      <c r="U847" s="96">
        <f t="shared" si="38"/>
        <v>-3</v>
      </c>
      <c r="V847" s="92" t="str">
        <f t="shared" si="41"/>
        <v/>
      </c>
      <c r="W847" s="96" t="str">
        <f t="shared" si="40"/>
        <v/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700"/>
      <c r="C848" s="701"/>
      <c r="D848" s="700"/>
      <c r="E848" s="700"/>
      <c r="F848"/>
      <c r="G848"/>
      <c r="H848"/>
      <c r="I848"/>
      <c r="J848"/>
      <c r="K848"/>
      <c r="L848"/>
      <c r="M848"/>
      <c r="N848"/>
      <c r="O848"/>
      <c r="P848"/>
      <c r="Q848"/>
      <c r="R848" s="54"/>
      <c r="T848" s="93">
        <f t="shared" si="39"/>
        <v>0</v>
      </c>
      <c r="U848" s="96">
        <f t="shared" ref="U848:U911" si="42">(T848-B848)-3</f>
        <v>-3</v>
      </c>
      <c r="V848" s="92" t="str">
        <f t="shared" si="41"/>
        <v/>
      </c>
      <c r="W848" s="96" t="str">
        <f t="shared" si="40"/>
        <v/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700"/>
      <c r="C849" s="701"/>
      <c r="D849" s="700"/>
      <c r="E849" s="700"/>
      <c r="F849"/>
      <c r="G849"/>
      <c r="H849"/>
      <c r="I849"/>
      <c r="J849"/>
      <c r="K849"/>
      <c r="L849"/>
      <c r="M849"/>
      <c r="N849"/>
      <c r="O849"/>
      <c r="P849"/>
      <c r="Q849"/>
      <c r="R849" s="54"/>
      <c r="T849" s="93">
        <f t="shared" si="39"/>
        <v>0</v>
      </c>
      <c r="U849" s="96">
        <f t="shared" si="42"/>
        <v>-3</v>
      </c>
      <c r="V849" s="92" t="str">
        <f t="shared" si="41"/>
        <v/>
      </c>
      <c r="W849" s="96" t="str">
        <f t="shared" si="40"/>
        <v/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700"/>
      <c r="C850" s="701"/>
      <c r="D850" s="700"/>
      <c r="E850" s="700"/>
      <c r="F850"/>
      <c r="G850"/>
      <c r="H850"/>
      <c r="I850"/>
      <c r="J850"/>
      <c r="K850"/>
      <c r="L850"/>
      <c r="M850"/>
      <c r="N850"/>
      <c r="O850"/>
      <c r="P850"/>
      <c r="Q850"/>
      <c r="R850" s="54"/>
      <c r="T850" s="93">
        <f t="shared" si="39"/>
        <v>0</v>
      </c>
      <c r="U850" s="96">
        <f t="shared" si="42"/>
        <v>-3</v>
      </c>
      <c r="V850" s="92" t="str">
        <f t="shared" si="41"/>
        <v/>
      </c>
      <c r="W850" s="96" t="str">
        <f t="shared" si="40"/>
        <v/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700"/>
      <c r="C851" s="701"/>
      <c r="D851" s="700"/>
      <c r="E851" s="700"/>
      <c r="F851"/>
      <c r="G851"/>
      <c r="H851"/>
      <c r="I851"/>
      <c r="J851"/>
      <c r="K851"/>
      <c r="L851"/>
      <c r="M851"/>
      <c r="N851"/>
      <c r="O851"/>
      <c r="P851"/>
      <c r="Q851"/>
      <c r="R851" s="54"/>
      <c r="T851" s="93">
        <f t="shared" si="39"/>
        <v>0</v>
      </c>
      <c r="U851" s="96">
        <f t="shared" si="42"/>
        <v>-3</v>
      </c>
      <c r="V851" s="92" t="str">
        <f t="shared" si="41"/>
        <v/>
      </c>
      <c r="W851" s="96" t="str">
        <f t="shared" si="40"/>
        <v/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700"/>
      <c r="C852" s="701"/>
      <c r="D852" s="700"/>
      <c r="E852" s="700"/>
      <c r="F852"/>
      <c r="G852"/>
      <c r="H852"/>
      <c r="I852"/>
      <c r="J852"/>
      <c r="K852"/>
      <c r="L852"/>
      <c r="M852"/>
      <c r="N852"/>
      <c r="O852"/>
      <c r="P852"/>
      <c r="Q852"/>
      <c r="R852" s="54"/>
      <c r="T852" s="93">
        <f t="shared" si="39"/>
        <v>0</v>
      </c>
      <c r="U852" s="96">
        <f t="shared" si="42"/>
        <v>-3</v>
      </c>
      <c r="V852" s="92" t="str">
        <f t="shared" si="41"/>
        <v/>
      </c>
      <c r="W852" s="96" t="str">
        <f t="shared" si="40"/>
        <v/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700"/>
      <c r="C853" s="701"/>
      <c r="D853" s="700"/>
      <c r="E853" s="700"/>
      <c r="F853"/>
      <c r="G853"/>
      <c r="H853"/>
      <c r="I853"/>
      <c r="J853"/>
      <c r="K853"/>
      <c r="L853"/>
      <c r="M853"/>
      <c r="N853"/>
      <c r="O853"/>
      <c r="P853"/>
      <c r="Q853"/>
      <c r="R853" s="54"/>
      <c r="T853" s="93">
        <f t="shared" si="39"/>
        <v>0</v>
      </c>
      <c r="U853" s="96">
        <f t="shared" si="42"/>
        <v>-3</v>
      </c>
      <c r="V853" s="92" t="str">
        <f t="shared" si="41"/>
        <v/>
      </c>
      <c r="W853" s="96" t="str">
        <f t="shared" si="40"/>
        <v/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700"/>
      <c r="C854" s="701"/>
      <c r="D854" s="700"/>
      <c r="E854" s="700"/>
      <c r="F854"/>
      <c r="G854"/>
      <c r="H854"/>
      <c r="I854"/>
      <c r="J854"/>
      <c r="K854"/>
      <c r="L854"/>
      <c r="M854"/>
      <c r="N854"/>
      <c r="O854"/>
      <c r="P854"/>
      <c r="Q854"/>
      <c r="R854" s="54"/>
      <c r="T854" s="93">
        <f t="shared" si="39"/>
        <v>0</v>
      </c>
      <c r="U854" s="96">
        <f t="shared" si="42"/>
        <v>-3</v>
      </c>
      <c r="V854" s="92" t="str">
        <f t="shared" si="41"/>
        <v/>
      </c>
      <c r="W854" s="96" t="str">
        <f t="shared" si="40"/>
        <v/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700"/>
      <c r="C855" s="701"/>
      <c r="D855" s="700"/>
      <c r="E855" s="700"/>
      <c r="F855"/>
      <c r="G855"/>
      <c r="H855"/>
      <c r="I855"/>
      <c r="J855"/>
      <c r="K855"/>
      <c r="L855"/>
      <c r="M855"/>
      <c r="N855"/>
      <c r="O855"/>
      <c r="P855"/>
      <c r="Q855"/>
      <c r="R855" s="54"/>
      <c r="T855" s="93">
        <f t="shared" si="39"/>
        <v>0</v>
      </c>
      <c r="U855" s="96">
        <f t="shared" si="42"/>
        <v>-3</v>
      </c>
      <c r="V855" s="92" t="str">
        <f t="shared" si="41"/>
        <v/>
      </c>
      <c r="W855" s="96" t="str">
        <f t="shared" si="40"/>
        <v/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700"/>
      <c r="C856" s="701"/>
      <c r="D856" s="700"/>
      <c r="E856" s="700"/>
      <c r="F856"/>
      <c r="G856"/>
      <c r="H856"/>
      <c r="I856"/>
      <c r="J856"/>
      <c r="K856"/>
      <c r="L856"/>
      <c r="M856"/>
      <c r="N856"/>
      <c r="O856"/>
      <c r="P856"/>
      <c r="Q856"/>
      <c r="R856" s="54"/>
      <c r="T856" s="93">
        <f t="shared" si="39"/>
        <v>0</v>
      </c>
      <c r="U856" s="96">
        <f t="shared" si="42"/>
        <v>-3</v>
      </c>
      <c r="V856" s="92" t="str">
        <f t="shared" si="41"/>
        <v/>
      </c>
      <c r="W856" s="96" t="str">
        <f t="shared" si="40"/>
        <v/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700"/>
      <c r="C857" s="701"/>
      <c r="D857" s="700"/>
      <c r="E857" s="700"/>
      <c r="F857"/>
      <c r="G857"/>
      <c r="H857"/>
      <c r="I857"/>
      <c r="J857"/>
      <c r="K857"/>
      <c r="L857"/>
      <c r="M857"/>
      <c r="N857"/>
      <c r="O857"/>
      <c r="P857"/>
      <c r="Q857"/>
      <c r="R857" s="54"/>
      <c r="T857" s="93">
        <f t="shared" si="39"/>
        <v>0</v>
      </c>
      <c r="U857" s="96">
        <f t="shared" si="42"/>
        <v>-3</v>
      </c>
      <c r="V857" s="92" t="str">
        <f t="shared" si="41"/>
        <v/>
      </c>
      <c r="W857" s="96" t="str">
        <f t="shared" si="40"/>
        <v/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700"/>
      <c r="C858" s="701"/>
      <c r="D858" s="700"/>
      <c r="E858" s="700"/>
      <c r="F858"/>
      <c r="G858"/>
      <c r="H858"/>
      <c r="I858"/>
      <c r="J858"/>
      <c r="K858"/>
      <c r="L858"/>
      <c r="M858"/>
      <c r="N858"/>
      <c r="O858"/>
      <c r="P858"/>
      <c r="Q858"/>
      <c r="R858" s="54"/>
      <c r="T858" s="93">
        <f t="shared" si="39"/>
        <v>0</v>
      </c>
      <c r="U858" s="96">
        <f t="shared" si="42"/>
        <v>-3</v>
      </c>
      <c r="V858" s="92" t="str">
        <f t="shared" si="41"/>
        <v/>
      </c>
      <c r="W858" s="96" t="str">
        <f t="shared" si="40"/>
        <v/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700"/>
      <c r="C859" s="701"/>
      <c r="D859" s="700"/>
      <c r="E859" s="700"/>
      <c r="F859"/>
      <c r="G859"/>
      <c r="H859"/>
      <c r="I859"/>
      <c r="J859"/>
      <c r="K859"/>
      <c r="L859"/>
      <c r="M859"/>
      <c r="N859"/>
      <c r="O859"/>
      <c r="P859"/>
      <c r="Q859"/>
      <c r="R859" s="54"/>
      <c r="T859" s="93">
        <f t="shared" si="39"/>
        <v>0</v>
      </c>
      <c r="U859" s="96">
        <f t="shared" si="42"/>
        <v>-3</v>
      </c>
      <c r="V859" s="92" t="str">
        <f t="shared" si="41"/>
        <v/>
      </c>
      <c r="W859" s="96" t="str">
        <f t="shared" si="40"/>
        <v/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700"/>
      <c r="C860" s="701"/>
      <c r="D860" s="700"/>
      <c r="E860" s="700"/>
      <c r="F860"/>
      <c r="G860"/>
      <c r="H860"/>
      <c r="I860"/>
      <c r="J860"/>
      <c r="K860"/>
      <c r="L860"/>
      <c r="M860"/>
      <c r="N860"/>
      <c r="O860"/>
      <c r="P860"/>
      <c r="Q860"/>
      <c r="R860" s="54"/>
      <c r="T860" s="93">
        <f t="shared" si="39"/>
        <v>0</v>
      </c>
      <c r="U860" s="96">
        <f t="shared" si="42"/>
        <v>-3</v>
      </c>
      <c r="V860" s="92" t="str">
        <f t="shared" si="41"/>
        <v/>
      </c>
      <c r="W860" s="96" t="str">
        <f t="shared" si="40"/>
        <v/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700"/>
      <c r="C861" s="701"/>
      <c r="D861" s="700"/>
      <c r="E861" s="700"/>
      <c r="F861"/>
      <c r="G861"/>
      <c r="H861"/>
      <c r="I861"/>
      <c r="J861"/>
      <c r="K861"/>
      <c r="L861"/>
      <c r="M861"/>
      <c r="N861"/>
      <c r="O861"/>
      <c r="P861"/>
      <c r="Q861"/>
      <c r="R861" s="54"/>
      <c r="T861" s="93">
        <f t="shared" si="39"/>
        <v>0</v>
      </c>
      <c r="U861" s="96">
        <f t="shared" si="42"/>
        <v>-3</v>
      </c>
      <c r="V861" s="92" t="str">
        <f t="shared" si="41"/>
        <v/>
      </c>
      <c r="W861" s="96" t="str">
        <f t="shared" si="40"/>
        <v/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700"/>
      <c r="C862" s="701"/>
      <c r="D862" s="700"/>
      <c r="E862" s="700"/>
      <c r="F862"/>
      <c r="G862"/>
      <c r="H862"/>
      <c r="I862"/>
      <c r="J862"/>
      <c r="K862"/>
      <c r="L862"/>
      <c r="M862"/>
      <c r="N862"/>
      <c r="O862"/>
      <c r="P862"/>
      <c r="Q862"/>
      <c r="R862" s="54"/>
      <c r="T862" s="93">
        <f t="shared" si="39"/>
        <v>0</v>
      </c>
      <c r="U862" s="96">
        <f t="shared" si="42"/>
        <v>-3</v>
      </c>
      <c r="V862" s="92" t="str">
        <f t="shared" si="41"/>
        <v/>
      </c>
      <c r="W862" s="96" t="str">
        <f t="shared" si="40"/>
        <v/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700"/>
      <c r="C863" s="701"/>
      <c r="D863" s="700"/>
      <c r="E863" s="700"/>
      <c r="F863"/>
      <c r="G863"/>
      <c r="H863"/>
      <c r="I863"/>
      <c r="J863"/>
      <c r="K863"/>
      <c r="L863"/>
      <c r="M863"/>
      <c r="N863"/>
      <c r="O863"/>
      <c r="P863"/>
      <c r="Q863"/>
      <c r="R863" s="54"/>
      <c r="T863" s="93">
        <f t="shared" si="39"/>
        <v>0</v>
      </c>
      <c r="U863" s="96">
        <f t="shared" si="42"/>
        <v>-3</v>
      </c>
      <c r="V863" s="92" t="str">
        <f t="shared" si="41"/>
        <v/>
      </c>
      <c r="W863" s="96" t="str">
        <f t="shared" si="40"/>
        <v/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700"/>
      <c r="C864" s="701"/>
      <c r="D864" s="700"/>
      <c r="E864" s="700"/>
      <c r="F864"/>
      <c r="G864"/>
      <c r="H864"/>
      <c r="I864"/>
      <c r="J864"/>
      <c r="K864"/>
      <c r="L864"/>
      <c r="M864"/>
      <c r="N864"/>
      <c r="O864"/>
      <c r="P864"/>
      <c r="Q864"/>
      <c r="R864" s="54"/>
      <c r="T864" s="93">
        <f t="shared" si="39"/>
        <v>0</v>
      </c>
      <c r="U864" s="96">
        <f t="shared" si="42"/>
        <v>-3</v>
      </c>
      <c r="V864" s="92" t="str">
        <f t="shared" si="41"/>
        <v/>
      </c>
      <c r="W864" s="96" t="str">
        <f t="shared" si="40"/>
        <v/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700"/>
      <c r="C865" s="701"/>
      <c r="D865" s="700"/>
      <c r="E865" s="700"/>
      <c r="F865"/>
      <c r="G865"/>
      <c r="H865"/>
      <c r="I865"/>
      <c r="J865"/>
      <c r="K865"/>
      <c r="L865"/>
      <c r="M865"/>
      <c r="N865"/>
      <c r="O865"/>
      <c r="P865"/>
      <c r="Q865"/>
      <c r="R865" s="54"/>
      <c r="T865" s="93">
        <f t="shared" si="39"/>
        <v>0</v>
      </c>
      <c r="U865" s="96">
        <f t="shared" si="42"/>
        <v>-3</v>
      </c>
      <c r="V865" s="92" t="str">
        <f t="shared" si="41"/>
        <v/>
      </c>
      <c r="W865" s="96" t="str">
        <f t="shared" si="40"/>
        <v/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700"/>
      <c r="C866" s="701"/>
      <c r="D866" s="700"/>
      <c r="E866" s="700"/>
      <c r="F866"/>
      <c r="G866"/>
      <c r="H866"/>
      <c r="I866"/>
      <c r="J866"/>
      <c r="K866"/>
      <c r="L866"/>
      <c r="M866"/>
      <c r="N866"/>
      <c r="O866"/>
      <c r="P866"/>
      <c r="Q866"/>
      <c r="R866" s="54"/>
      <c r="T866" s="93">
        <f t="shared" si="39"/>
        <v>0</v>
      </c>
      <c r="U866" s="96">
        <f t="shared" si="42"/>
        <v>-3</v>
      </c>
      <c r="V866" s="92" t="str">
        <f t="shared" si="41"/>
        <v/>
      </c>
      <c r="W866" s="96" t="str">
        <f t="shared" si="40"/>
        <v/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700"/>
      <c r="C867" s="701"/>
      <c r="D867" s="700"/>
      <c r="E867" s="700"/>
      <c r="F867"/>
      <c r="G867"/>
      <c r="H867"/>
      <c r="I867"/>
      <c r="J867"/>
      <c r="K867"/>
      <c r="L867"/>
      <c r="M867"/>
      <c r="N867"/>
      <c r="O867"/>
      <c r="P867"/>
      <c r="Q867"/>
      <c r="R867" s="54"/>
      <c r="T867" s="93">
        <f t="shared" si="39"/>
        <v>0</v>
      </c>
      <c r="U867" s="96">
        <f t="shared" si="42"/>
        <v>-3</v>
      </c>
      <c r="V867" s="92" t="str">
        <f t="shared" si="41"/>
        <v/>
      </c>
      <c r="W867" s="96" t="str">
        <f t="shared" si="40"/>
        <v/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700"/>
      <c r="C868" s="701"/>
      <c r="D868" s="700"/>
      <c r="E868" s="700"/>
      <c r="F868"/>
      <c r="G868"/>
      <c r="H868"/>
      <c r="I868"/>
      <c r="J868"/>
      <c r="K868"/>
      <c r="L868"/>
      <c r="M868"/>
      <c r="N868"/>
      <c r="O868"/>
      <c r="P868"/>
      <c r="Q868"/>
      <c r="R868" s="54"/>
      <c r="T868" s="93">
        <f t="shared" si="39"/>
        <v>0</v>
      </c>
      <c r="U868" s="96">
        <f t="shared" si="42"/>
        <v>-3</v>
      </c>
      <c r="V868" s="92" t="str">
        <f t="shared" si="41"/>
        <v/>
      </c>
      <c r="W868" s="96" t="str">
        <f t="shared" si="40"/>
        <v/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700"/>
      <c r="C869" s="701"/>
      <c r="D869" s="700"/>
      <c r="E869" s="700"/>
      <c r="F869"/>
      <c r="G869"/>
      <c r="H869"/>
      <c r="I869"/>
      <c r="J869"/>
      <c r="K869"/>
      <c r="L869"/>
      <c r="M869"/>
      <c r="N869"/>
      <c r="O869"/>
      <c r="P869"/>
      <c r="Q869"/>
      <c r="R869" s="54"/>
      <c r="T869" s="93">
        <f t="shared" si="39"/>
        <v>0</v>
      </c>
      <c r="U869" s="96">
        <f t="shared" si="42"/>
        <v>-3</v>
      </c>
      <c r="V869" s="92" t="str">
        <f t="shared" si="41"/>
        <v/>
      </c>
      <c r="W869" s="96" t="str">
        <f t="shared" si="40"/>
        <v/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700"/>
      <c r="C870" s="701"/>
      <c r="D870" s="700"/>
      <c r="E870" s="700"/>
      <c r="F870"/>
      <c r="G870"/>
      <c r="H870"/>
      <c r="I870"/>
      <c r="J870"/>
      <c r="K870"/>
      <c r="L870"/>
      <c r="M870"/>
      <c r="N870"/>
      <c r="O870"/>
      <c r="P870"/>
      <c r="Q870"/>
      <c r="R870" s="54"/>
      <c r="T870" s="93">
        <f t="shared" si="39"/>
        <v>0</v>
      </c>
      <c r="U870" s="96">
        <f t="shared" si="42"/>
        <v>-3</v>
      </c>
      <c r="V870" s="92" t="str">
        <f t="shared" si="41"/>
        <v/>
      </c>
      <c r="W870" s="96" t="str">
        <f t="shared" si="40"/>
        <v/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700"/>
      <c r="C871" s="701"/>
      <c r="D871" s="700"/>
      <c r="E871" s="700"/>
      <c r="F871"/>
      <c r="G871"/>
      <c r="H871"/>
      <c r="I871"/>
      <c r="J871"/>
      <c r="K871"/>
      <c r="L871"/>
      <c r="M871"/>
      <c r="N871"/>
      <c r="O871"/>
      <c r="P871"/>
      <c r="Q871"/>
      <c r="R871" s="54"/>
      <c r="T871" s="93">
        <f t="shared" si="39"/>
        <v>0</v>
      </c>
      <c r="U871" s="96">
        <f t="shared" si="42"/>
        <v>-3</v>
      </c>
      <c r="V871" s="92" t="str">
        <f t="shared" si="41"/>
        <v/>
      </c>
      <c r="W871" s="96" t="str">
        <f t="shared" si="40"/>
        <v/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700"/>
      <c r="C872" s="701"/>
      <c r="D872" s="700"/>
      <c r="E872" s="700"/>
      <c r="F872"/>
      <c r="G872"/>
      <c r="H872"/>
      <c r="I872"/>
      <c r="J872"/>
      <c r="K872"/>
      <c r="L872"/>
      <c r="M872"/>
      <c r="N872"/>
      <c r="O872"/>
      <c r="P872"/>
      <c r="Q872"/>
      <c r="R872" s="54"/>
      <c r="T872" s="93">
        <f t="shared" si="39"/>
        <v>0</v>
      </c>
      <c r="U872" s="96">
        <f t="shared" si="42"/>
        <v>-3</v>
      </c>
      <c r="V872" s="92" t="str">
        <f t="shared" si="41"/>
        <v/>
      </c>
      <c r="W872" s="96" t="str">
        <f t="shared" si="40"/>
        <v/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700"/>
      <c r="C873" s="701"/>
      <c r="D873" s="700"/>
      <c r="E873" s="700"/>
      <c r="F873"/>
      <c r="G873"/>
      <c r="H873"/>
      <c r="I873"/>
      <c r="J873"/>
      <c r="K873"/>
      <c r="L873"/>
      <c r="M873"/>
      <c r="N873"/>
      <c r="O873"/>
      <c r="P873"/>
      <c r="Q873"/>
      <c r="R873" s="54"/>
      <c r="T873" s="93">
        <f t="shared" si="39"/>
        <v>0</v>
      </c>
      <c r="U873" s="96">
        <f t="shared" si="42"/>
        <v>-3</v>
      </c>
      <c r="V873" s="92" t="str">
        <f t="shared" si="41"/>
        <v/>
      </c>
      <c r="W873" s="96" t="str">
        <f t="shared" si="40"/>
        <v/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700"/>
      <c r="C874" s="701"/>
      <c r="D874" s="700"/>
      <c r="E874" s="700"/>
      <c r="F874"/>
      <c r="G874"/>
      <c r="H874"/>
      <c r="I874"/>
      <c r="J874"/>
      <c r="K874"/>
      <c r="L874"/>
      <c r="M874"/>
      <c r="N874"/>
      <c r="O874"/>
      <c r="P874"/>
      <c r="Q874"/>
      <c r="R874" s="54"/>
      <c r="T874" s="93">
        <f t="shared" si="39"/>
        <v>0</v>
      </c>
      <c r="U874" s="96">
        <f t="shared" si="42"/>
        <v>-3</v>
      </c>
      <c r="V874" s="92" t="str">
        <f t="shared" si="41"/>
        <v/>
      </c>
      <c r="W874" s="96" t="str">
        <f t="shared" si="40"/>
        <v/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700"/>
      <c r="C875" s="701"/>
      <c r="D875" s="700"/>
      <c r="E875" s="700"/>
      <c r="F875"/>
      <c r="G875"/>
      <c r="H875"/>
      <c r="I875"/>
      <c r="J875"/>
      <c r="K875"/>
      <c r="L875"/>
      <c r="M875"/>
      <c r="N875"/>
      <c r="O875"/>
      <c r="P875"/>
      <c r="Q875"/>
      <c r="R875" s="54"/>
      <c r="T875" s="93">
        <f t="shared" si="39"/>
        <v>0</v>
      </c>
      <c r="U875" s="96">
        <f t="shared" si="42"/>
        <v>-3</v>
      </c>
      <c r="V875" s="92" t="str">
        <f t="shared" si="41"/>
        <v/>
      </c>
      <c r="W875" s="96" t="str">
        <f t="shared" si="40"/>
        <v/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700"/>
      <c r="C876" s="701"/>
      <c r="D876" s="700"/>
      <c r="E876" s="700"/>
      <c r="F876"/>
      <c r="G876"/>
      <c r="H876"/>
      <c r="I876"/>
      <c r="J876"/>
      <c r="K876"/>
      <c r="L876"/>
      <c r="M876"/>
      <c r="N876"/>
      <c r="O876"/>
      <c r="P876"/>
      <c r="Q876"/>
      <c r="R876" s="54"/>
      <c r="T876" s="93">
        <f t="shared" si="39"/>
        <v>0</v>
      </c>
      <c r="U876" s="96">
        <f t="shared" si="42"/>
        <v>-3</v>
      </c>
      <c r="V876" s="92" t="str">
        <f t="shared" si="41"/>
        <v/>
      </c>
      <c r="W876" s="96" t="str">
        <f t="shared" si="40"/>
        <v/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700"/>
      <c r="C877" s="701"/>
      <c r="D877" s="700"/>
      <c r="E877" s="700"/>
      <c r="F877"/>
      <c r="G877"/>
      <c r="H877"/>
      <c r="I877"/>
      <c r="J877"/>
      <c r="K877"/>
      <c r="L877"/>
      <c r="M877"/>
      <c r="N877"/>
      <c r="O877"/>
      <c r="P877"/>
      <c r="Q877"/>
      <c r="R877" s="54"/>
      <c r="T877" s="93">
        <f t="shared" si="39"/>
        <v>0</v>
      </c>
      <c r="U877" s="96">
        <f t="shared" si="42"/>
        <v>-3</v>
      </c>
      <c r="V877" s="92" t="str">
        <f t="shared" si="41"/>
        <v/>
      </c>
      <c r="W877" s="96" t="str">
        <f t="shared" si="40"/>
        <v/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700"/>
      <c r="C878" s="701"/>
      <c r="D878" s="700"/>
      <c r="E878" s="700"/>
      <c r="F878"/>
      <c r="G878"/>
      <c r="H878"/>
      <c r="I878"/>
      <c r="J878"/>
      <c r="K878"/>
      <c r="L878"/>
      <c r="M878"/>
      <c r="N878"/>
      <c r="O878"/>
      <c r="P878"/>
      <c r="Q878"/>
      <c r="R878" s="54"/>
      <c r="T878" s="93">
        <f t="shared" si="39"/>
        <v>0</v>
      </c>
      <c r="U878" s="96">
        <f t="shared" si="42"/>
        <v>-3</v>
      </c>
      <c r="V878" s="92" t="str">
        <f t="shared" si="41"/>
        <v/>
      </c>
      <c r="W878" s="96" t="str">
        <f t="shared" si="40"/>
        <v/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700"/>
      <c r="C879" s="701"/>
      <c r="D879" s="700"/>
      <c r="E879" s="700"/>
      <c r="F879"/>
      <c r="G879"/>
      <c r="H879"/>
      <c r="I879"/>
      <c r="J879"/>
      <c r="K879"/>
      <c r="L879"/>
      <c r="M879"/>
      <c r="N879"/>
      <c r="O879"/>
      <c r="P879"/>
      <c r="Q879"/>
      <c r="R879" s="54"/>
      <c r="T879" s="93">
        <f t="shared" si="39"/>
        <v>0</v>
      </c>
      <c r="U879" s="96">
        <f t="shared" si="42"/>
        <v>-3</v>
      </c>
      <c r="V879" s="92" t="str">
        <f t="shared" si="41"/>
        <v/>
      </c>
      <c r="W879" s="96" t="str">
        <f t="shared" si="40"/>
        <v/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700"/>
      <c r="C880" s="701"/>
      <c r="D880" s="700"/>
      <c r="E880" s="700"/>
      <c r="F880"/>
      <c r="G880"/>
      <c r="H880"/>
      <c r="I880"/>
      <c r="J880"/>
      <c r="K880"/>
      <c r="L880"/>
      <c r="M880"/>
      <c r="N880"/>
      <c r="O880"/>
      <c r="P880"/>
      <c r="Q880"/>
      <c r="R880" s="54"/>
      <c r="T880" s="93">
        <f t="shared" si="39"/>
        <v>0</v>
      </c>
      <c r="U880" s="96">
        <f t="shared" si="42"/>
        <v>-3</v>
      </c>
      <c r="V880" s="92" t="str">
        <f t="shared" si="41"/>
        <v/>
      </c>
      <c r="W880" s="96" t="str">
        <f t="shared" si="40"/>
        <v/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700"/>
      <c r="C881" s="701"/>
      <c r="D881" s="700"/>
      <c r="E881" s="700"/>
      <c r="F881"/>
      <c r="G881"/>
      <c r="H881"/>
      <c r="I881"/>
      <c r="J881"/>
      <c r="K881"/>
      <c r="L881"/>
      <c r="M881"/>
      <c r="N881"/>
      <c r="O881"/>
      <c r="P881"/>
      <c r="Q881"/>
      <c r="R881" s="54"/>
      <c r="T881" s="93">
        <f t="shared" si="39"/>
        <v>0</v>
      </c>
      <c r="U881" s="96">
        <f t="shared" si="42"/>
        <v>-3</v>
      </c>
      <c r="V881" s="92" t="str">
        <f t="shared" si="41"/>
        <v/>
      </c>
      <c r="W881" s="96" t="str">
        <f t="shared" si="40"/>
        <v/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700"/>
      <c r="C882" s="701"/>
      <c r="D882" s="700"/>
      <c r="E882" s="700"/>
      <c r="F882"/>
      <c r="G882"/>
      <c r="H882"/>
      <c r="I882"/>
      <c r="J882"/>
      <c r="K882"/>
      <c r="L882"/>
      <c r="M882"/>
      <c r="N882"/>
      <c r="O882"/>
      <c r="P882"/>
      <c r="Q882"/>
      <c r="R882" s="54"/>
      <c r="T882" s="93">
        <f t="shared" ref="T882:T945" si="43">MAX($P882,$Q882)</f>
        <v>0</v>
      </c>
      <c r="U882" s="96">
        <f t="shared" si="42"/>
        <v>-3</v>
      </c>
      <c r="V882" s="92" t="str">
        <f t="shared" si="41"/>
        <v/>
      </c>
      <c r="W882" s="96" t="str">
        <f t="shared" ref="W882:W945" si="44">IF($T882&gt;$B882+1,1,"")</f>
        <v/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700"/>
      <c r="C883" s="701"/>
      <c r="D883" s="700"/>
      <c r="E883" s="700"/>
      <c r="F883"/>
      <c r="G883"/>
      <c r="H883"/>
      <c r="I883"/>
      <c r="J883"/>
      <c r="K883"/>
      <c r="L883"/>
      <c r="M883"/>
      <c r="N883"/>
      <c r="O883"/>
      <c r="P883"/>
      <c r="Q883"/>
      <c r="R883" s="54"/>
      <c r="T883" s="93">
        <f t="shared" si="43"/>
        <v>0</v>
      </c>
      <c r="U883" s="96">
        <f t="shared" si="42"/>
        <v>-3</v>
      </c>
      <c r="V883" s="92" t="str">
        <f t="shared" si="41"/>
        <v/>
      </c>
      <c r="W883" s="96" t="str">
        <f t="shared" si="44"/>
        <v/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700"/>
      <c r="C884" s="701"/>
      <c r="D884" s="700"/>
      <c r="E884" s="700"/>
      <c r="F884"/>
      <c r="G884"/>
      <c r="H884"/>
      <c r="I884"/>
      <c r="J884"/>
      <c r="K884"/>
      <c r="L884"/>
      <c r="M884"/>
      <c r="N884"/>
      <c r="O884"/>
      <c r="P884"/>
      <c r="Q884"/>
      <c r="R884" s="54"/>
      <c r="T884" s="93">
        <f t="shared" si="43"/>
        <v>0</v>
      </c>
      <c r="U884" s="96">
        <f t="shared" si="42"/>
        <v>-3</v>
      </c>
      <c r="V884" s="92" t="str">
        <f t="shared" si="41"/>
        <v/>
      </c>
      <c r="W884" s="96" t="str">
        <f t="shared" si="44"/>
        <v/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700"/>
      <c r="C885" s="701"/>
      <c r="D885" s="700"/>
      <c r="E885" s="700"/>
      <c r="F885"/>
      <c r="G885"/>
      <c r="H885"/>
      <c r="I885"/>
      <c r="J885"/>
      <c r="K885"/>
      <c r="L885"/>
      <c r="M885"/>
      <c r="N885"/>
      <c r="O885"/>
      <c r="P885"/>
      <c r="Q885"/>
      <c r="R885" s="54"/>
      <c r="T885" s="93">
        <f t="shared" si="43"/>
        <v>0</v>
      </c>
      <c r="U885" s="96">
        <f t="shared" si="42"/>
        <v>-3</v>
      </c>
      <c r="V885" s="92" t="str">
        <f t="shared" si="41"/>
        <v/>
      </c>
      <c r="W885" s="96" t="str">
        <f t="shared" si="44"/>
        <v/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700"/>
      <c r="C886" s="701"/>
      <c r="D886" s="700"/>
      <c r="E886" s="700"/>
      <c r="F886"/>
      <c r="G886"/>
      <c r="H886"/>
      <c r="I886"/>
      <c r="J886"/>
      <c r="K886"/>
      <c r="L886"/>
      <c r="M886"/>
      <c r="N886"/>
      <c r="O886"/>
      <c r="P886"/>
      <c r="Q886"/>
      <c r="R886" s="54"/>
      <c r="T886" s="93">
        <f t="shared" si="43"/>
        <v>0</v>
      </c>
      <c r="U886" s="96">
        <f t="shared" si="42"/>
        <v>-3</v>
      </c>
      <c r="V886" s="92" t="str">
        <f t="shared" si="41"/>
        <v/>
      </c>
      <c r="W886" s="96" t="str">
        <f t="shared" si="44"/>
        <v/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700"/>
      <c r="C887" s="701"/>
      <c r="D887" s="700"/>
      <c r="E887" s="700"/>
      <c r="F887"/>
      <c r="G887"/>
      <c r="H887"/>
      <c r="I887"/>
      <c r="J887"/>
      <c r="K887"/>
      <c r="L887"/>
      <c r="M887"/>
      <c r="N887"/>
      <c r="O887"/>
      <c r="P887"/>
      <c r="Q887"/>
      <c r="R887" s="54"/>
      <c r="T887" s="93">
        <f t="shared" si="43"/>
        <v>0</v>
      </c>
      <c r="U887" s="96">
        <f t="shared" si="42"/>
        <v>-3</v>
      </c>
      <c r="V887" s="92" t="str">
        <f t="shared" si="41"/>
        <v/>
      </c>
      <c r="W887" s="96" t="str">
        <f t="shared" si="44"/>
        <v/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700"/>
      <c r="C888" s="701"/>
      <c r="D888" s="700"/>
      <c r="E888" s="700"/>
      <c r="F888"/>
      <c r="G888"/>
      <c r="H888"/>
      <c r="I888"/>
      <c r="J888"/>
      <c r="K888"/>
      <c r="L888"/>
      <c r="M888"/>
      <c r="N888"/>
      <c r="O888"/>
      <c r="P888"/>
      <c r="Q888"/>
      <c r="R888" s="54"/>
      <c r="T888" s="93">
        <f t="shared" si="43"/>
        <v>0</v>
      </c>
      <c r="U888" s="96">
        <f t="shared" si="42"/>
        <v>-3</v>
      </c>
      <c r="V888" s="92" t="str">
        <f t="shared" si="41"/>
        <v/>
      </c>
      <c r="W888" s="96" t="str">
        <f t="shared" si="44"/>
        <v/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700"/>
      <c r="C889" s="701"/>
      <c r="D889" s="700"/>
      <c r="E889" s="700"/>
      <c r="F889"/>
      <c r="G889"/>
      <c r="H889"/>
      <c r="I889"/>
      <c r="J889"/>
      <c r="K889"/>
      <c r="L889"/>
      <c r="M889"/>
      <c r="N889"/>
      <c r="O889"/>
      <c r="P889"/>
      <c r="Q889"/>
      <c r="R889" s="54"/>
      <c r="T889" s="93">
        <f t="shared" si="43"/>
        <v>0</v>
      </c>
      <c r="U889" s="96">
        <f t="shared" si="42"/>
        <v>-3</v>
      </c>
      <c r="V889" s="92" t="str">
        <f t="shared" si="41"/>
        <v/>
      </c>
      <c r="W889" s="96" t="str">
        <f t="shared" si="44"/>
        <v/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700"/>
      <c r="C890" s="701"/>
      <c r="D890" s="700"/>
      <c r="E890" s="700"/>
      <c r="F890"/>
      <c r="G890"/>
      <c r="H890"/>
      <c r="I890"/>
      <c r="J890"/>
      <c r="K890"/>
      <c r="L890"/>
      <c r="M890"/>
      <c r="N890"/>
      <c r="O890"/>
      <c r="P890"/>
      <c r="Q890"/>
      <c r="R890" s="54"/>
      <c r="T890" s="93">
        <f t="shared" si="43"/>
        <v>0</v>
      </c>
      <c r="U890" s="96">
        <f t="shared" si="42"/>
        <v>-3</v>
      </c>
      <c r="V890" s="92" t="str">
        <f t="shared" si="41"/>
        <v/>
      </c>
      <c r="W890" s="96" t="str">
        <f t="shared" si="44"/>
        <v/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700"/>
      <c r="C891" s="701"/>
      <c r="D891" s="700"/>
      <c r="E891" s="700"/>
      <c r="F891"/>
      <c r="G891"/>
      <c r="H891"/>
      <c r="I891"/>
      <c r="J891"/>
      <c r="K891"/>
      <c r="L891"/>
      <c r="M891"/>
      <c r="N891"/>
      <c r="O891"/>
      <c r="P891"/>
      <c r="Q891"/>
      <c r="R891" s="54"/>
      <c r="T891" s="93">
        <f t="shared" si="43"/>
        <v>0</v>
      </c>
      <c r="U891" s="96">
        <f t="shared" si="42"/>
        <v>-3</v>
      </c>
      <c r="V891" s="92" t="str">
        <f t="shared" si="41"/>
        <v/>
      </c>
      <c r="W891" s="96" t="str">
        <f t="shared" si="44"/>
        <v/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700"/>
      <c r="C892" s="701"/>
      <c r="D892" s="700"/>
      <c r="E892" s="700"/>
      <c r="F892"/>
      <c r="G892"/>
      <c r="H892"/>
      <c r="I892"/>
      <c r="J892"/>
      <c r="K892"/>
      <c r="L892"/>
      <c r="M892"/>
      <c r="N892"/>
      <c r="O892"/>
      <c r="P892"/>
      <c r="Q892"/>
      <c r="R892" s="54"/>
      <c r="T892" s="93">
        <f t="shared" si="43"/>
        <v>0</v>
      </c>
      <c r="U892" s="96">
        <f t="shared" si="42"/>
        <v>-3</v>
      </c>
      <c r="V892" s="92" t="str">
        <f t="shared" si="41"/>
        <v/>
      </c>
      <c r="W892" s="96" t="str">
        <f t="shared" si="44"/>
        <v/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700"/>
      <c r="C893" s="701"/>
      <c r="D893" s="700"/>
      <c r="E893" s="700"/>
      <c r="F893"/>
      <c r="G893"/>
      <c r="H893"/>
      <c r="I893"/>
      <c r="J893"/>
      <c r="K893"/>
      <c r="L893"/>
      <c r="M893"/>
      <c r="N893"/>
      <c r="O893"/>
      <c r="P893"/>
      <c r="Q893"/>
      <c r="R893" s="54"/>
      <c r="T893" s="93">
        <f t="shared" si="43"/>
        <v>0</v>
      </c>
      <c r="U893" s="96">
        <f t="shared" si="42"/>
        <v>-3</v>
      </c>
      <c r="V893" s="92" t="str">
        <f t="shared" si="41"/>
        <v/>
      </c>
      <c r="W893" s="96" t="str">
        <f t="shared" si="44"/>
        <v/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700"/>
      <c r="C894" s="701"/>
      <c r="D894" s="700"/>
      <c r="E894" s="700"/>
      <c r="F894"/>
      <c r="G894"/>
      <c r="H894"/>
      <c r="I894"/>
      <c r="J894"/>
      <c r="K894"/>
      <c r="L894"/>
      <c r="M894"/>
      <c r="N894"/>
      <c r="O894"/>
      <c r="P894"/>
      <c r="Q894"/>
      <c r="R894" s="54"/>
      <c r="T894" s="93">
        <f t="shared" si="43"/>
        <v>0</v>
      </c>
      <c r="U894" s="96">
        <f t="shared" si="42"/>
        <v>-3</v>
      </c>
      <c r="V894" s="92" t="str">
        <f t="shared" si="41"/>
        <v/>
      </c>
      <c r="W894" s="96" t="str">
        <f t="shared" si="44"/>
        <v/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700"/>
      <c r="C895" s="701"/>
      <c r="D895" s="700"/>
      <c r="E895" s="700"/>
      <c r="F895"/>
      <c r="G895"/>
      <c r="H895"/>
      <c r="I895"/>
      <c r="J895"/>
      <c r="K895"/>
      <c r="L895"/>
      <c r="M895"/>
      <c r="N895"/>
      <c r="O895"/>
      <c r="P895"/>
      <c r="Q895"/>
      <c r="R895" s="54"/>
      <c r="T895" s="93">
        <f t="shared" si="43"/>
        <v>0</v>
      </c>
      <c r="U895" s="96">
        <f t="shared" si="42"/>
        <v>-3</v>
      </c>
      <c r="V895" s="92" t="str">
        <f t="shared" si="41"/>
        <v/>
      </c>
      <c r="W895" s="96" t="str">
        <f t="shared" si="44"/>
        <v/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700"/>
      <c r="C896" s="701"/>
      <c r="D896" s="700"/>
      <c r="E896" s="700"/>
      <c r="F896"/>
      <c r="G896"/>
      <c r="H896"/>
      <c r="I896"/>
      <c r="J896"/>
      <c r="K896"/>
      <c r="L896"/>
      <c r="M896"/>
      <c r="N896"/>
      <c r="O896"/>
      <c r="P896"/>
      <c r="Q896"/>
      <c r="R896" s="54"/>
      <c r="T896" s="93">
        <f t="shared" si="43"/>
        <v>0</v>
      </c>
      <c r="U896" s="96">
        <f t="shared" si="42"/>
        <v>-3</v>
      </c>
      <c r="V896" s="92" t="str">
        <f t="shared" si="41"/>
        <v/>
      </c>
      <c r="W896" s="96" t="str">
        <f t="shared" si="44"/>
        <v/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700"/>
      <c r="C897" s="701"/>
      <c r="D897" s="700"/>
      <c r="E897" s="700"/>
      <c r="F897"/>
      <c r="G897"/>
      <c r="H897"/>
      <c r="I897"/>
      <c r="J897"/>
      <c r="K897"/>
      <c r="L897"/>
      <c r="M897"/>
      <c r="N897"/>
      <c r="O897"/>
      <c r="P897"/>
      <c r="Q897"/>
      <c r="R897" s="54"/>
      <c r="T897" s="93">
        <f t="shared" si="43"/>
        <v>0</v>
      </c>
      <c r="U897" s="96">
        <f t="shared" si="42"/>
        <v>-3</v>
      </c>
      <c r="V897" s="92" t="str">
        <f t="shared" si="41"/>
        <v/>
      </c>
      <c r="W897" s="96" t="str">
        <f t="shared" si="44"/>
        <v/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700"/>
      <c r="C898" s="701"/>
      <c r="D898" s="700"/>
      <c r="E898" s="700"/>
      <c r="F898"/>
      <c r="G898"/>
      <c r="H898"/>
      <c r="I898"/>
      <c r="J898"/>
      <c r="K898"/>
      <c r="L898"/>
      <c r="M898"/>
      <c r="N898"/>
      <c r="O898"/>
      <c r="P898"/>
      <c r="Q898"/>
      <c r="R898" s="54"/>
      <c r="T898" s="93">
        <f t="shared" si="43"/>
        <v>0</v>
      </c>
      <c r="U898" s="96">
        <f t="shared" si="42"/>
        <v>-3</v>
      </c>
      <c r="V898" s="92" t="str">
        <f t="shared" si="41"/>
        <v/>
      </c>
      <c r="W898" s="96" t="str">
        <f t="shared" si="44"/>
        <v/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700"/>
      <c r="C899" s="701"/>
      <c r="D899" s="700"/>
      <c r="E899" s="700"/>
      <c r="F899"/>
      <c r="G899"/>
      <c r="H899"/>
      <c r="I899"/>
      <c r="J899"/>
      <c r="K899"/>
      <c r="L899"/>
      <c r="M899"/>
      <c r="N899"/>
      <c r="O899"/>
      <c r="P899"/>
      <c r="Q899"/>
      <c r="R899" s="54"/>
      <c r="T899" s="93">
        <f t="shared" si="43"/>
        <v>0</v>
      </c>
      <c r="U899" s="96">
        <f t="shared" si="42"/>
        <v>-3</v>
      </c>
      <c r="V899" s="92" t="str">
        <f t="shared" si="41"/>
        <v/>
      </c>
      <c r="W899" s="96" t="str">
        <f t="shared" si="44"/>
        <v/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700"/>
      <c r="C900" s="701"/>
      <c r="D900" s="700"/>
      <c r="E900" s="700"/>
      <c r="F900"/>
      <c r="G900"/>
      <c r="H900"/>
      <c r="I900"/>
      <c r="J900"/>
      <c r="K900"/>
      <c r="L900"/>
      <c r="M900"/>
      <c r="N900"/>
      <c r="O900"/>
      <c r="P900"/>
      <c r="Q900"/>
      <c r="R900" s="54"/>
      <c r="T900" s="93">
        <f t="shared" si="43"/>
        <v>0</v>
      </c>
      <c r="U900" s="96">
        <f t="shared" si="42"/>
        <v>-3</v>
      </c>
      <c r="V900" s="92" t="str">
        <f t="shared" si="41"/>
        <v/>
      </c>
      <c r="W900" s="96" t="str">
        <f t="shared" si="44"/>
        <v/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700"/>
      <c r="C901" s="701"/>
      <c r="D901" s="700"/>
      <c r="E901" s="700"/>
      <c r="F901"/>
      <c r="G901"/>
      <c r="H901"/>
      <c r="I901"/>
      <c r="J901"/>
      <c r="K901"/>
      <c r="L901"/>
      <c r="M901"/>
      <c r="N901"/>
      <c r="O901"/>
      <c r="P901"/>
      <c r="Q901"/>
      <c r="R901" s="54"/>
      <c r="T901" s="93">
        <f t="shared" si="43"/>
        <v>0</v>
      </c>
      <c r="U901" s="96">
        <f t="shared" si="42"/>
        <v>-3</v>
      </c>
      <c r="V901" s="92" t="str">
        <f t="shared" si="41"/>
        <v/>
      </c>
      <c r="W901" s="96" t="str">
        <f t="shared" si="44"/>
        <v/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700"/>
      <c r="C902" s="701"/>
      <c r="D902" s="700"/>
      <c r="E902" s="700"/>
      <c r="F902"/>
      <c r="G902"/>
      <c r="H902"/>
      <c r="I902"/>
      <c r="J902"/>
      <c r="K902"/>
      <c r="L902"/>
      <c r="M902"/>
      <c r="N902"/>
      <c r="O902"/>
      <c r="P902"/>
      <c r="Q902"/>
      <c r="R902" s="54"/>
      <c r="T902" s="93">
        <f t="shared" si="43"/>
        <v>0</v>
      </c>
      <c r="U902" s="96">
        <f t="shared" si="42"/>
        <v>-3</v>
      </c>
      <c r="V902" s="92" t="str">
        <f t="shared" si="41"/>
        <v/>
      </c>
      <c r="W902" s="96" t="str">
        <f t="shared" si="44"/>
        <v/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700"/>
      <c r="C903" s="701"/>
      <c r="D903" s="700"/>
      <c r="E903" s="700"/>
      <c r="F903"/>
      <c r="G903"/>
      <c r="H903"/>
      <c r="I903"/>
      <c r="J903"/>
      <c r="K903"/>
      <c r="L903"/>
      <c r="M903"/>
      <c r="N903"/>
      <c r="O903"/>
      <c r="P903"/>
      <c r="Q903"/>
      <c r="R903" s="54"/>
      <c r="T903" s="93">
        <f t="shared" si="43"/>
        <v>0</v>
      </c>
      <c r="U903" s="96">
        <f t="shared" si="42"/>
        <v>-3</v>
      </c>
      <c r="V903" s="92" t="str">
        <f t="shared" si="41"/>
        <v/>
      </c>
      <c r="W903" s="96" t="str">
        <f t="shared" si="44"/>
        <v/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700"/>
      <c r="C904" s="701"/>
      <c r="D904" s="700"/>
      <c r="E904" s="700"/>
      <c r="F904"/>
      <c r="G904"/>
      <c r="H904"/>
      <c r="I904"/>
      <c r="J904"/>
      <c r="K904"/>
      <c r="L904"/>
      <c r="M904"/>
      <c r="N904"/>
      <c r="O904"/>
      <c r="P904"/>
      <c r="Q904"/>
      <c r="R904" s="54"/>
      <c r="T904" s="93">
        <f t="shared" si="43"/>
        <v>0</v>
      </c>
      <c r="U904" s="96">
        <f t="shared" si="42"/>
        <v>-3</v>
      </c>
      <c r="V904" s="92" t="str">
        <f t="shared" si="41"/>
        <v/>
      </c>
      <c r="W904" s="96" t="str">
        <f t="shared" si="44"/>
        <v/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700"/>
      <c r="C905" s="701"/>
      <c r="D905" s="700"/>
      <c r="E905" s="700"/>
      <c r="F905"/>
      <c r="G905"/>
      <c r="H905"/>
      <c r="I905"/>
      <c r="J905"/>
      <c r="K905"/>
      <c r="L905"/>
      <c r="M905"/>
      <c r="N905"/>
      <c r="O905"/>
      <c r="P905"/>
      <c r="Q905"/>
      <c r="R905" s="54"/>
      <c r="T905" s="93">
        <f t="shared" si="43"/>
        <v>0</v>
      </c>
      <c r="U905" s="96">
        <f t="shared" si="42"/>
        <v>-3</v>
      </c>
      <c r="V905" s="92" t="str">
        <f t="shared" si="41"/>
        <v/>
      </c>
      <c r="W905" s="96" t="str">
        <f t="shared" si="44"/>
        <v/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700"/>
      <c r="C906" s="701"/>
      <c r="D906" s="700"/>
      <c r="E906" s="700"/>
      <c r="F906"/>
      <c r="G906"/>
      <c r="H906"/>
      <c r="I906"/>
      <c r="J906"/>
      <c r="K906"/>
      <c r="L906"/>
      <c r="M906"/>
      <c r="N906"/>
      <c r="O906"/>
      <c r="P906"/>
      <c r="Q906"/>
      <c r="R906" s="54"/>
      <c r="T906" s="93">
        <f t="shared" si="43"/>
        <v>0</v>
      </c>
      <c r="U906" s="96">
        <f t="shared" si="42"/>
        <v>-3</v>
      </c>
      <c r="V906" s="92" t="str">
        <f t="shared" si="41"/>
        <v/>
      </c>
      <c r="W906" s="96" t="str">
        <f t="shared" si="44"/>
        <v/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700"/>
      <c r="C907" s="701"/>
      <c r="D907" s="700"/>
      <c r="E907" s="700"/>
      <c r="F907"/>
      <c r="G907"/>
      <c r="H907"/>
      <c r="I907"/>
      <c r="J907"/>
      <c r="K907"/>
      <c r="L907"/>
      <c r="M907"/>
      <c r="N907"/>
      <c r="O907"/>
      <c r="P907"/>
      <c r="Q907"/>
      <c r="R907" s="54"/>
      <c r="T907" s="93">
        <f t="shared" si="43"/>
        <v>0</v>
      </c>
      <c r="U907" s="96">
        <f t="shared" si="42"/>
        <v>-3</v>
      </c>
      <c r="V907" s="92" t="str">
        <f t="shared" ref="V907:V970" si="45">IF($K907&gt;0,1,"")</f>
        <v/>
      </c>
      <c r="W907" s="96" t="str">
        <f t="shared" si="44"/>
        <v/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700"/>
      <c r="C908" s="701"/>
      <c r="D908" s="700"/>
      <c r="E908" s="700"/>
      <c r="F908"/>
      <c r="G908"/>
      <c r="H908"/>
      <c r="I908"/>
      <c r="J908"/>
      <c r="K908"/>
      <c r="L908"/>
      <c r="M908"/>
      <c r="N908"/>
      <c r="O908"/>
      <c r="P908"/>
      <c r="Q908"/>
      <c r="R908" s="54"/>
      <c r="T908" s="93">
        <f t="shared" si="43"/>
        <v>0</v>
      </c>
      <c r="U908" s="96">
        <f t="shared" si="42"/>
        <v>-3</v>
      </c>
      <c r="V908" s="92" t="str">
        <f t="shared" si="45"/>
        <v/>
      </c>
      <c r="W908" s="96" t="str">
        <f t="shared" si="44"/>
        <v/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700"/>
      <c r="C909" s="701"/>
      <c r="D909" s="700"/>
      <c r="E909" s="700"/>
      <c r="F909"/>
      <c r="G909"/>
      <c r="H909"/>
      <c r="I909"/>
      <c r="J909"/>
      <c r="K909"/>
      <c r="L909"/>
      <c r="M909"/>
      <c r="N909"/>
      <c r="O909"/>
      <c r="P909"/>
      <c r="Q909"/>
      <c r="R909" s="54"/>
      <c r="T909" s="93">
        <f t="shared" si="43"/>
        <v>0</v>
      </c>
      <c r="U909" s="96">
        <f t="shared" si="42"/>
        <v>-3</v>
      </c>
      <c r="V909" s="92" t="str">
        <f t="shared" si="45"/>
        <v/>
      </c>
      <c r="W909" s="96" t="str">
        <f t="shared" si="44"/>
        <v/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700"/>
      <c r="C910" s="701"/>
      <c r="D910" s="700"/>
      <c r="E910" s="700"/>
      <c r="F910"/>
      <c r="G910"/>
      <c r="H910"/>
      <c r="I910"/>
      <c r="J910"/>
      <c r="K910"/>
      <c r="L910"/>
      <c r="M910"/>
      <c r="N910"/>
      <c r="O910"/>
      <c r="P910"/>
      <c r="Q910"/>
      <c r="R910" s="54"/>
      <c r="T910" s="93">
        <f t="shared" si="43"/>
        <v>0</v>
      </c>
      <c r="U910" s="96">
        <f t="shared" si="42"/>
        <v>-3</v>
      </c>
      <c r="V910" s="92" t="str">
        <f t="shared" si="45"/>
        <v/>
      </c>
      <c r="W910" s="96" t="str">
        <f t="shared" si="44"/>
        <v/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700"/>
      <c r="C911" s="701"/>
      <c r="D911" s="700"/>
      <c r="E911" s="700"/>
      <c r="F911"/>
      <c r="G911"/>
      <c r="H911"/>
      <c r="I911"/>
      <c r="J911"/>
      <c r="K911"/>
      <c r="L911"/>
      <c r="M911"/>
      <c r="N911"/>
      <c r="O911"/>
      <c r="P911"/>
      <c r="Q911"/>
      <c r="R911" s="54"/>
      <c r="T911" s="93">
        <f t="shared" si="43"/>
        <v>0</v>
      </c>
      <c r="U911" s="96">
        <f t="shared" si="42"/>
        <v>-3</v>
      </c>
      <c r="V911" s="92" t="str">
        <f t="shared" si="45"/>
        <v/>
      </c>
      <c r="W911" s="96" t="str">
        <f t="shared" si="44"/>
        <v/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700"/>
      <c r="C912" s="701"/>
      <c r="D912" s="700"/>
      <c r="E912" s="700"/>
      <c r="F912"/>
      <c r="G912"/>
      <c r="H912"/>
      <c r="I912"/>
      <c r="J912"/>
      <c r="K912"/>
      <c r="L912"/>
      <c r="M912"/>
      <c r="N912"/>
      <c r="O912"/>
      <c r="P912"/>
      <c r="Q912"/>
      <c r="R912" s="54"/>
      <c r="T912" s="93">
        <f t="shared" si="43"/>
        <v>0</v>
      </c>
      <c r="U912" s="96">
        <f t="shared" ref="U912:U975" si="46">(T912-B912)-3</f>
        <v>-3</v>
      </c>
      <c r="V912" s="92" t="str">
        <f t="shared" si="45"/>
        <v/>
      </c>
      <c r="W912" s="96" t="str">
        <f t="shared" si="44"/>
        <v/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700"/>
      <c r="C913" s="701"/>
      <c r="D913" s="700"/>
      <c r="E913" s="700"/>
      <c r="F913"/>
      <c r="G913"/>
      <c r="H913"/>
      <c r="I913"/>
      <c r="J913"/>
      <c r="K913"/>
      <c r="L913"/>
      <c r="M913"/>
      <c r="N913"/>
      <c r="O913"/>
      <c r="P913"/>
      <c r="Q913"/>
      <c r="R913" s="54"/>
      <c r="T913" s="93">
        <f t="shared" si="43"/>
        <v>0</v>
      </c>
      <c r="U913" s="96">
        <f t="shared" si="46"/>
        <v>-3</v>
      </c>
      <c r="V913" s="92" t="str">
        <f t="shared" si="45"/>
        <v/>
      </c>
      <c r="W913" s="96" t="str">
        <f t="shared" si="44"/>
        <v/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700"/>
      <c r="C914" s="701"/>
      <c r="D914" s="700"/>
      <c r="E914" s="700"/>
      <c r="F914"/>
      <c r="G914"/>
      <c r="H914"/>
      <c r="I914"/>
      <c r="J914"/>
      <c r="K914"/>
      <c r="L914"/>
      <c r="M914"/>
      <c r="N914"/>
      <c r="O914"/>
      <c r="P914"/>
      <c r="Q914"/>
      <c r="R914" s="54"/>
      <c r="T914" s="93">
        <f t="shared" si="43"/>
        <v>0</v>
      </c>
      <c r="U914" s="96">
        <f t="shared" si="46"/>
        <v>-3</v>
      </c>
      <c r="V914" s="92" t="str">
        <f t="shared" si="45"/>
        <v/>
      </c>
      <c r="W914" s="96" t="str">
        <f t="shared" si="44"/>
        <v/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700"/>
      <c r="C915" s="701"/>
      <c r="D915" s="700"/>
      <c r="E915" s="700"/>
      <c r="F915"/>
      <c r="G915"/>
      <c r="H915"/>
      <c r="I915"/>
      <c r="J915"/>
      <c r="K915"/>
      <c r="L915"/>
      <c r="M915"/>
      <c r="N915"/>
      <c r="O915"/>
      <c r="P915"/>
      <c r="Q915"/>
      <c r="R915" s="54"/>
      <c r="T915" s="93">
        <f t="shared" si="43"/>
        <v>0</v>
      </c>
      <c r="U915" s="96">
        <f t="shared" si="46"/>
        <v>-3</v>
      </c>
      <c r="V915" s="92" t="str">
        <f t="shared" si="45"/>
        <v/>
      </c>
      <c r="W915" s="96" t="str">
        <f t="shared" si="44"/>
        <v/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700"/>
      <c r="C916" s="701"/>
      <c r="D916" s="700"/>
      <c r="E916" s="700"/>
      <c r="F916"/>
      <c r="G916"/>
      <c r="H916"/>
      <c r="I916"/>
      <c r="J916"/>
      <c r="K916"/>
      <c r="L916"/>
      <c r="M916"/>
      <c r="N916"/>
      <c r="O916"/>
      <c r="P916"/>
      <c r="Q916"/>
      <c r="R916" s="54"/>
      <c r="T916" s="93">
        <f t="shared" si="43"/>
        <v>0</v>
      </c>
      <c r="U916" s="96">
        <f t="shared" si="46"/>
        <v>-3</v>
      </c>
      <c r="V916" s="92" t="str">
        <f t="shared" si="45"/>
        <v/>
      </c>
      <c r="W916" s="96" t="str">
        <f t="shared" si="44"/>
        <v/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700"/>
      <c r="C917" s="701"/>
      <c r="D917" s="700"/>
      <c r="E917" s="700"/>
      <c r="F917"/>
      <c r="G917"/>
      <c r="H917"/>
      <c r="I917"/>
      <c r="J917"/>
      <c r="K917"/>
      <c r="L917"/>
      <c r="M917"/>
      <c r="N917"/>
      <c r="O917"/>
      <c r="P917"/>
      <c r="Q917"/>
      <c r="R917" s="54"/>
      <c r="T917" s="93">
        <f t="shared" si="43"/>
        <v>0</v>
      </c>
      <c r="U917" s="96">
        <f t="shared" si="46"/>
        <v>-3</v>
      </c>
      <c r="V917" s="92" t="str">
        <f t="shared" si="45"/>
        <v/>
      </c>
      <c r="W917" s="96" t="str">
        <f t="shared" si="44"/>
        <v/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700"/>
      <c r="C918" s="701"/>
      <c r="D918" s="700"/>
      <c r="E918" s="700"/>
      <c r="F918"/>
      <c r="G918"/>
      <c r="H918"/>
      <c r="I918"/>
      <c r="J918"/>
      <c r="K918"/>
      <c r="L918"/>
      <c r="M918"/>
      <c r="N918"/>
      <c r="O918"/>
      <c r="P918"/>
      <c r="Q918"/>
      <c r="R918" s="54"/>
      <c r="T918" s="93">
        <f t="shared" si="43"/>
        <v>0</v>
      </c>
      <c r="U918" s="96">
        <f t="shared" si="46"/>
        <v>-3</v>
      </c>
      <c r="V918" s="92" t="str">
        <f t="shared" si="45"/>
        <v/>
      </c>
      <c r="W918" s="96" t="str">
        <f t="shared" si="44"/>
        <v/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700"/>
      <c r="C919" s="701"/>
      <c r="D919" s="700"/>
      <c r="E919" s="700"/>
      <c r="F919"/>
      <c r="G919"/>
      <c r="H919"/>
      <c r="I919"/>
      <c r="J919"/>
      <c r="K919"/>
      <c r="L919"/>
      <c r="M919"/>
      <c r="N919"/>
      <c r="O919"/>
      <c r="P919"/>
      <c r="Q919"/>
      <c r="R919" s="54"/>
      <c r="T919" s="93">
        <f t="shared" si="43"/>
        <v>0</v>
      </c>
      <c r="U919" s="96">
        <f t="shared" si="46"/>
        <v>-3</v>
      </c>
      <c r="V919" s="92" t="str">
        <f t="shared" si="45"/>
        <v/>
      </c>
      <c r="W919" s="96" t="str">
        <f t="shared" si="44"/>
        <v/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700"/>
      <c r="C920" s="701"/>
      <c r="D920" s="700"/>
      <c r="E920" s="700"/>
      <c r="F920"/>
      <c r="G920"/>
      <c r="H920"/>
      <c r="I920"/>
      <c r="J920"/>
      <c r="K920"/>
      <c r="L920"/>
      <c r="M920"/>
      <c r="N920"/>
      <c r="O920"/>
      <c r="P920"/>
      <c r="Q920"/>
      <c r="R920" s="54"/>
      <c r="T920" s="93">
        <f t="shared" si="43"/>
        <v>0</v>
      </c>
      <c r="U920" s="96">
        <f t="shared" si="46"/>
        <v>-3</v>
      </c>
      <c r="V920" s="92" t="str">
        <f t="shared" si="45"/>
        <v/>
      </c>
      <c r="W920" s="96" t="str">
        <f t="shared" si="44"/>
        <v/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 s="54"/>
      <c r="T921" s="93">
        <f t="shared" si="43"/>
        <v>0</v>
      </c>
      <c r="U921" s="96">
        <f t="shared" si="46"/>
        <v>-3</v>
      </c>
      <c r="V921" s="92" t="str">
        <f t="shared" si="45"/>
        <v/>
      </c>
      <c r="W921" s="96" t="str">
        <f t="shared" si="44"/>
        <v/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 s="54"/>
      <c r="T922" s="93">
        <f t="shared" si="43"/>
        <v>0</v>
      </c>
      <c r="U922" s="96">
        <f t="shared" si="46"/>
        <v>-3</v>
      </c>
      <c r="V922" s="92" t="str">
        <f t="shared" si="45"/>
        <v/>
      </c>
      <c r="W922" s="96" t="str">
        <f t="shared" si="44"/>
        <v/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 s="54"/>
      <c r="T923" s="93">
        <f t="shared" si="43"/>
        <v>0</v>
      </c>
      <c r="U923" s="96">
        <f t="shared" si="46"/>
        <v>-3</v>
      </c>
      <c r="V923" s="92" t="str">
        <f t="shared" si="45"/>
        <v/>
      </c>
      <c r="W923" s="96" t="str">
        <f t="shared" si="44"/>
        <v/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 s="54"/>
      <c r="T924" s="93">
        <f t="shared" si="43"/>
        <v>0</v>
      </c>
      <c r="U924" s="96">
        <f t="shared" si="46"/>
        <v>-3</v>
      </c>
      <c r="V924" s="92" t="str">
        <f t="shared" si="45"/>
        <v/>
      </c>
      <c r="W924" s="96" t="str">
        <f t="shared" si="44"/>
        <v/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 s="54"/>
      <c r="T925" s="93">
        <f t="shared" si="43"/>
        <v>0</v>
      </c>
      <c r="U925" s="96">
        <f t="shared" si="46"/>
        <v>-3</v>
      </c>
      <c r="V925" s="92" t="str">
        <f t="shared" si="45"/>
        <v/>
      </c>
      <c r="W925" s="96" t="str">
        <f t="shared" si="44"/>
        <v/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 s="54"/>
      <c r="T926" s="93">
        <f t="shared" si="43"/>
        <v>0</v>
      </c>
      <c r="U926" s="96">
        <f t="shared" si="46"/>
        <v>-3</v>
      </c>
      <c r="V926" s="92" t="str">
        <f t="shared" si="45"/>
        <v/>
      </c>
      <c r="W926" s="96" t="str">
        <f t="shared" si="44"/>
        <v/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 s="54"/>
      <c r="T927" s="93">
        <f t="shared" si="43"/>
        <v>0</v>
      </c>
      <c r="U927" s="96">
        <f t="shared" si="46"/>
        <v>-3</v>
      </c>
      <c r="V927" s="92" t="str">
        <f t="shared" si="45"/>
        <v/>
      </c>
      <c r="W927" s="96" t="str">
        <f t="shared" si="44"/>
        <v/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 s="54"/>
      <c r="T928" s="93">
        <f t="shared" si="43"/>
        <v>0</v>
      </c>
      <c r="U928" s="96">
        <f t="shared" si="46"/>
        <v>-3</v>
      </c>
      <c r="V928" s="92" t="str">
        <f t="shared" si="45"/>
        <v/>
      </c>
      <c r="W928" s="96" t="str">
        <f t="shared" si="44"/>
        <v/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 s="54"/>
      <c r="T929" s="93">
        <f t="shared" si="43"/>
        <v>0</v>
      </c>
      <c r="U929" s="96">
        <f t="shared" si="46"/>
        <v>-3</v>
      </c>
      <c r="V929" s="92" t="str">
        <f t="shared" si="45"/>
        <v/>
      </c>
      <c r="W929" s="96" t="str">
        <f t="shared" si="44"/>
        <v/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 s="54"/>
      <c r="T930" s="93">
        <f t="shared" si="43"/>
        <v>0</v>
      </c>
      <c r="U930" s="96">
        <f t="shared" si="46"/>
        <v>-3</v>
      </c>
      <c r="V930" s="92" t="str">
        <f t="shared" si="45"/>
        <v/>
      </c>
      <c r="W930" s="96" t="str">
        <f t="shared" si="44"/>
        <v/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 s="54"/>
      <c r="T931" s="93">
        <f t="shared" si="43"/>
        <v>0</v>
      </c>
      <c r="U931" s="96">
        <f t="shared" si="46"/>
        <v>-3</v>
      </c>
      <c r="V931" s="92" t="str">
        <f t="shared" si="45"/>
        <v/>
      </c>
      <c r="W931" s="96" t="str">
        <f t="shared" si="44"/>
        <v/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 s="54"/>
      <c r="T932" s="93">
        <f t="shared" si="43"/>
        <v>0</v>
      </c>
      <c r="U932" s="96">
        <f t="shared" si="46"/>
        <v>-3</v>
      </c>
      <c r="V932" s="92" t="str">
        <f t="shared" si="45"/>
        <v/>
      </c>
      <c r="W932" s="96" t="str">
        <f t="shared" si="44"/>
        <v/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 s="54"/>
      <c r="T933" s="93">
        <f t="shared" si="43"/>
        <v>0</v>
      </c>
      <c r="U933" s="96">
        <f t="shared" si="46"/>
        <v>-3</v>
      </c>
      <c r="V933" s="92" t="str">
        <f t="shared" si="45"/>
        <v/>
      </c>
      <c r="W933" s="96" t="str">
        <f t="shared" si="44"/>
        <v/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 s="54"/>
      <c r="T934" s="93">
        <f t="shared" si="43"/>
        <v>0</v>
      </c>
      <c r="U934" s="96">
        <f t="shared" si="46"/>
        <v>-3</v>
      </c>
      <c r="V934" s="92" t="str">
        <f t="shared" si="45"/>
        <v/>
      </c>
      <c r="W934" s="96" t="str">
        <f t="shared" si="44"/>
        <v/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 s="54"/>
      <c r="T935" s="93">
        <f t="shared" si="43"/>
        <v>0</v>
      </c>
      <c r="U935" s="96">
        <f t="shared" si="46"/>
        <v>-3</v>
      </c>
      <c r="V935" s="92" t="str">
        <f t="shared" si="45"/>
        <v/>
      </c>
      <c r="W935" s="96" t="str">
        <f t="shared" si="44"/>
        <v/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 s="54"/>
      <c r="T936" s="93">
        <f t="shared" si="43"/>
        <v>0</v>
      </c>
      <c r="U936" s="96">
        <f t="shared" si="46"/>
        <v>-3</v>
      </c>
      <c r="V936" s="92" t="str">
        <f t="shared" si="45"/>
        <v/>
      </c>
      <c r="W936" s="96" t="str">
        <f t="shared" si="44"/>
        <v/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 s="54"/>
      <c r="T937" s="93">
        <f t="shared" si="43"/>
        <v>0</v>
      </c>
      <c r="U937" s="96">
        <f t="shared" si="46"/>
        <v>-3</v>
      </c>
      <c r="V937" s="92" t="str">
        <f t="shared" si="45"/>
        <v/>
      </c>
      <c r="W937" s="96" t="str">
        <f t="shared" si="44"/>
        <v/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 s="54"/>
      <c r="T938" s="93">
        <f t="shared" si="43"/>
        <v>0</v>
      </c>
      <c r="U938" s="96">
        <f t="shared" si="46"/>
        <v>-3</v>
      </c>
      <c r="V938" s="92" t="str">
        <f t="shared" si="45"/>
        <v/>
      </c>
      <c r="W938" s="96" t="str">
        <f t="shared" si="44"/>
        <v/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 s="54"/>
      <c r="T939" s="93">
        <f t="shared" si="43"/>
        <v>0</v>
      </c>
      <c r="U939" s="96">
        <f t="shared" si="46"/>
        <v>-3</v>
      </c>
      <c r="V939" s="92" t="str">
        <f t="shared" si="45"/>
        <v/>
      </c>
      <c r="W939" s="96" t="str">
        <f t="shared" si="44"/>
        <v/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 s="54"/>
      <c r="T940" s="93">
        <f t="shared" si="43"/>
        <v>0</v>
      </c>
      <c r="U940" s="96">
        <f t="shared" si="46"/>
        <v>-3</v>
      </c>
      <c r="V940" s="92" t="str">
        <f t="shared" si="45"/>
        <v/>
      </c>
      <c r="W940" s="96" t="str">
        <f t="shared" si="44"/>
        <v/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 s="54"/>
      <c r="T941" s="93">
        <f t="shared" si="43"/>
        <v>0</v>
      </c>
      <c r="U941" s="96">
        <f t="shared" si="46"/>
        <v>-3</v>
      </c>
      <c r="V941" s="92" t="str">
        <f t="shared" si="45"/>
        <v/>
      </c>
      <c r="W941" s="96" t="str">
        <f t="shared" si="44"/>
        <v/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 s="54"/>
      <c r="T942" s="93">
        <f t="shared" si="43"/>
        <v>0</v>
      </c>
      <c r="U942" s="96">
        <f t="shared" si="46"/>
        <v>-3</v>
      </c>
      <c r="V942" s="92" t="str">
        <f t="shared" si="45"/>
        <v/>
      </c>
      <c r="W942" s="96" t="str">
        <f t="shared" si="44"/>
        <v/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 s="54"/>
      <c r="T943" s="93">
        <f t="shared" si="43"/>
        <v>0</v>
      </c>
      <c r="U943" s="96">
        <f t="shared" si="46"/>
        <v>-3</v>
      </c>
      <c r="V943" s="92" t="str">
        <f t="shared" si="45"/>
        <v/>
      </c>
      <c r="W943" s="96" t="str">
        <f t="shared" si="44"/>
        <v/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 s="54"/>
      <c r="T944" s="93">
        <f t="shared" si="43"/>
        <v>0</v>
      </c>
      <c r="U944" s="96">
        <f t="shared" si="46"/>
        <v>-3</v>
      </c>
      <c r="V944" s="92" t="str">
        <f t="shared" si="45"/>
        <v/>
      </c>
      <c r="W944" s="96" t="str">
        <f t="shared" si="44"/>
        <v/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 s="54"/>
      <c r="T945" s="93">
        <f t="shared" si="43"/>
        <v>0</v>
      </c>
      <c r="U945" s="96">
        <f t="shared" si="46"/>
        <v>-3</v>
      </c>
      <c r="V945" s="92" t="str">
        <f t="shared" si="45"/>
        <v/>
      </c>
      <c r="W945" s="96" t="str">
        <f t="shared" si="44"/>
        <v/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 s="54"/>
      <c r="T946" s="93">
        <f t="shared" ref="T946:T1009" si="47">MAX($P946,$Q946)</f>
        <v>0</v>
      </c>
      <c r="U946" s="96">
        <f t="shared" si="46"/>
        <v>-3</v>
      </c>
      <c r="V946" s="92" t="str">
        <f t="shared" si="45"/>
        <v/>
      </c>
      <c r="W946" s="96" t="str">
        <f t="shared" ref="W946:W1009" si="48">IF($T946&gt;$B946+1,1,"")</f>
        <v/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 s="54"/>
      <c r="T947" s="93">
        <f t="shared" si="47"/>
        <v>0</v>
      </c>
      <c r="U947" s="96">
        <f t="shared" si="46"/>
        <v>-3</v>
      </c>
      <c r="V947" s="92" t="str">
        <f t="shared" si="45"/>
        <v/>
      </c>
      <c r="W947" s="96" t="str">
        <f t="shared" si="48"/>
        <v/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 s="54"/>
      <c r="T948" s="93">
        <f t="shared" si="47"/>
        <v>0</v>
      </c>
      <c r="U948" s="96">
        <f t="shared" si="46"/>
        <v>-3</v>
      </c>
      <c r="V948" s="92" t="str">
        <f t="shared" si="45"/>
        <v/>
      </c>
      <c r="W948" s="96" t="str">
        <f t="shared" si="48"/>
        <v/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 s="54"/>
      <c r="T949" s="93">
        <f t="shared" si="47"/>
        <v>0</v>
      </c>
      <c r="U949" s="96">
        <f t="shared" si="46"/>
        <v>-3</v>
      </c>
      <c r="V949" s="92" t="str">
        <f t="shared" si="45"/>
        <v/>
      </c>
      <c r="W949" s="96" t="str">
        <f t="shared" si="48"/>
        <v/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 s="54"/>
      <c r="T950" s="93">
        <f t="shared" si="47"/>
        <v>0</v>
      </c>
      <c r="U950" s="96">
        <f t="shared" si="46"/>
        <v>-3</v>
      </c>
      <c r="V950" s="92" t="str">
        <f t="shared" si="45"/>
        <v/>
      </c>
      <c r="W950" s="96" t="str">
        <f t="shared" si="48"/>
        <v/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 s="54"/>
      <c r="T951" s="93">
        <f t="shared" si="47"/>
        <v>0</v>
      </c>
      <c r="U951" s="96">
        <f t="shared" si="46"/>
        <v>-3</v>
      </c>
      <c r="V951" s="92" t="str">
        <f t="shared" si="45"/>
        <v/>
      </c>
      <c r="W951" s="96" t="str">
        <f t="shared" si="48"/>
        <v/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 s="54"/>
      <c r="T952" s="93">
        <f t="shared" si="47"/>
        <v>0</v>
      </c>
      <c r="U952" s="96">
        <f t="shared" si="46"/>
        <v>-3</v>
      </c>
      <c r="V952" s="92" t="str">
        <f t="shared" si="45"/>
        <v/>
      </c>
      <c r="W952" s="96" t="str">
        <f t="shared" si="48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 s="54"/>
      <c r="T953" s="93">
        <f t="shared" si="47"/>
        <v>0</v>
      </c>
      <c r="U953" s="96">
        <f t="shared" si="46"/>
        <v>-3</v>
      </c>
      <c r="V953" s="92" t="str">
        <f t="shared" si="45"/>
        <v/>
      </c>
      <c r="W953" s="96" t="str">
        <f t="shared" si="48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 s="54"/>
      <c r="T954" s="93">
        <f t="shared" si="47"/>
        <v>0</v>
      </c>
      <c r="U954" s="96">
        <f t="shared" si="46"/>
        <v>-3</v>
      </c>
      <c r="V954" s="92" t="str">
        <f t="shared" si="45"/>
        <v/>
      </c>
      <c r="W954" s="96" t="str">
        <f t="shared" si="48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 s="54"/>
      <c r="T955" s="93">
        <f t="shared" si="47"/>
        <v>0</v>
      </c>
      <c r="U955" s="96">
        <f t="shared" si="46"/>
        <v>-3</v>
      </c>
      <c r="V955" s="92" t="str">
        <f t="shared" si="45"/>
        <v/>
      </c>
      <c r="W955" s="96" t="str">
        <f t="shared" si="48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 s="54"/>
      <c r="T956" s="93">
        <f t="shared" si="47"/>
        <v>0</v>
      </c>
      <c r="U956" s="96">
        <f t="shared" si="46"/>
        <v>-3</v>
      </c>
      <c r="V956" s="92" t="str">
        <f t="shared" si="45"/>
        <v/>
      </c>
      <c r="W956" s="96" t="str">
        <f t="shared" si="48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 s="54"/>
      <c r="T957" s="93">
        <f t="shared" si="47"/>
        <v>0</v>
      </c>
      <c r="U957" s="96">
        <f t="shared" si="46"/>
        <v>-3</v>
      </c>
      <c r="V957" s="92" t="str">
        <f t="shared" si="45"/>
        <v/>
      </c>
      <c r="W957" s="96" t="str">
        <f t="shared" si="48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 s="54"/>
      <c r="T958" s="93">
        <f t="shared" si="47"/>
        <v>0</v>
      </c>
      <c r="U958" s="96">
        <f t="shared" si="46"/>
        <v>-3</v>
      </c>
      <c r="V958" s="92" t="str">
        <f t="shared" si="45"/>
        <v/>
      </c>
      <c r="W958" s="96" t="str">
        <f t="shared" si="48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 s="54"/>
      <c r="T959" s="93">
        <f t="shared" si="47"/>
        <v>0</v>
      </c>
      <c r="U959" s="96">
        <f t="shared" si="46"/>
        <v>-3</v>
      </c>
      <c r="V959" s="92" t="str">
        <f t="shared" si="45"/>
        <v/>
      </c>
      <c r="W959" s="96" t="str">
        <f t="shared" si="48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 s="54"/>
      <c r="T960" s="93">
        <f t="shared" si="47"/>
        <v>0</v>
      </c>
      <c r="U960" s="96">
        <f t="shared" si="46"/>
        <v>-3</v>
      </c>
      <c r="V960" s="92" t="str">
        <f t="shared" si="45"/>
        <v/>
      </c>
      <c r="W960" s="96" t="str">
        <f t="shared" si="48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 s="54"/>
      <c r="T961" s="93">
        <f t="shared" si="47"/>
        <v>0</v>
      </c>
      <c r="U961" s="96">
        <f t="shared" si="46"/>
        <v>-3</v>
      </c>
      <c r="V961" s="92" t="str">
        <f t="shared" si="45"/>
        <v/>
      </c>
      <c r="W961" s="96" t="str">
        <f t="shared" si="48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 s="54"/>
      <c r="T962" s="93">
        <f t="shared" si="47"/>
        <v>0</v>
      </c>
      <c r="U962" s="96">
        <f t="shared" si="46"/>
        <v>-3</v>
      </c>
      <c r="V962" s="92" t="str">
        <f t="shared" si="45"/>
        <v/>
      </c>
      <c r="W962" s="96" t="str">
        <f t="shared" si="48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 s="54"/>
      <c r="T963" s="93">
        <f t="shared" si="47"/>
        <v>0</v>
      </c>
      <c r="U963" s="96">
        <f t="shared" si="46"/>
        <v>-3</v>
      </c>
      <c r="V963" s="92" t="str">
        <f t="shared" si="45"/>
        <v/>
      </c>
      <c r="W963" s="96" t="str">
        <f t="shared" si="48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 s="54"/>
      <c r="T964" s="93">
        <f t="shared" si="47"/>
        <v>0</v>
      </c>
      <c r="U964" s="96">
        <f t="shared" si="46"/>
        <v>-3</v>
      </c>
      <c r="V964" s="92" t="str">
        <f t="shared" si="45"/>
        <v/>
      </c>
      <c r="W964" s="96" t="str">
        <f t="shared" si="48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 s="54"/>
      <c r="T965" s="93">
        <f t="shared" si="47"/>
        <v>0</v>
      </c>
      <c r="U965" s="96">
        <f t="shared" si="46"/>
        <v>-3</v>
      </c>
      <c r="V965" s="92" t="str">
        <f t="shared" si="45"/>
        <v/>
      </c>
      <c r="W965" s="96" t="str">
        <f t="shared" si="48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 s="54"/>
      <c r="T966" s="93">
        <f t="shared" si="47"/>
        <v>0</v>
      </c>
      <c r="U966" s="96">
        <f t="shared" si="46"/>
        <v>-3</v>
      </c>
      <c r="V966" s="92" t="str">
        <f t="shared" si="45"/>
        <v/>
      </c>
      <c r="W966" s="96" t="str">
        <f t="shared" si="48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 s="54"/>
      <c r="T967" s="93">
        <f t="shared" si="47"/>
        <v>0</v>
      </c>
      <c r="U967" s="96">
        <f t="shared" si="46"/>
        <v>-3</v>
      </c>
      <c r="V967" s="92" t="str">
        <f t="shared" si="45"/>
        <v/>
      </c>
      <c r="W967" s="96" t="str">
        <f t="shared" si="48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 s="54"/>
      <c r="T968" s="93">
        <f t="shared" si="47"/>
        <v>0</v>
      </c>
      <c r="U968" s="96">
        <f t="shared" si="46"/>
        <v>-3</v>
      </c>
      <c r="V968" s="92" t="str">
        <f t="shared" si="45"/>
        <v/>
      </c>
      <c r="W968" s="96" t="str">
        <f t="shared" si="48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 s="54"/>
      <c r="T969" s="93">
        <f t="shared" si="47"/>
        <v>0</v>
      </c>
      <c r="U969" s="96">
        <f t="shared" si="46"/>
        <v>-3</v>
      </c>
      <c r="V969" s="92" t="str">
        <f t="shared" si="45"/>
        <v/>
      </c>
      <c r="W969" s="96" t="str">
        <f t="shared" si="48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 s="54"/>
      <c r="T970" s="93">
        <f t="shared" si="47"/>
        <v>0</v>
      </c>
      <c r="U970" s="96">
        <f t="shared" si="46"/>
        <v>-3</v>
      </c>
      <c r="V970" s="92" t="str">
        <f t="shared" si="45"/>
        <v/>
      </c>
      <c r="W970" s="96" t="str">
        <f t="shared" si="48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 s="54"/>
      <c r="T971" s="93">
        <f t="shared" si="47"/>
        <v>0</v>
      </c>
      <c r="U971" s="96">
        <f t="shared" si="46"/>
        <v>-3</v>
      </c>
      <c r="V971" s="92" t="str">
        <f t="shared" ref="V971:V1034" si="49">IF($K971&gt;0,1,"")</f>
        <v/>
      </c>
      <c r="W971" s="96" t="str">
        <f t="shared" si="48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 s="54"/>
      <c r="T972" s="93">
        <f t="shared" si="47"/>
        <v>0</v>
      </c>
      <c r="U972" s="96">
        <f t="shared" si="46"/>
        <v>-3</v>
      </c>
      <c r="V972" s="92" t="str">
        <f t="shared" si="49"/>
        <v/>
      </c>
      <c r="W972" s="96" t="str">
        <f t="shared" si="48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 s="54"/>
      <c r="T973" s="93">
        <f t="shared" si="47"/>
        <v>0</v>
      </c>
      <c r="U973" s="96">
        <f t="shared" si="46"/>
        <v>-3</v>
      </c>
      <c r="V973" s="92" t="str">
        <f t="shared" si="49"/>
        <v/>
      </c>
      <c r="W973" s="96" t="str">
        <f t="shared" si="48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 s="54"/>
      <c r="T974" s="93">
        <f t="shared" si="47"/>
        <v>0</v>
      </c>
      <c r="U974" s="96">
        <f t="shared" si="46"/>
        <v>-3</v>
      </c>
      <c r="V974" s="92" t="str">
        <f t="shared" si="49"/>
        <v/>
      </c>
      <c r="W974" s="96" t="str">
        <f t="shared" si="48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 s="54"/>
      <c r="T975" s="93">
        <f t="shared" si="47"/>
        <v>0</v>
      </c>
      <c r="U975" s="96">
        <f t="shared" si="46"/>
        <v>-3</v>
      </c>
      <c r="V975" s="92" t="str">
        <f t="shared" si="49"/>
        <v/>
      </c>
      <c r="W975" s="96" t="str">
        <f t="shared" si="48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 s="54"/>
      <c r="T976" s="93">
        <f t="shared" si="47"/>
        <v>0</v>
      </c>
      <c r="U976" s="96">
        <f t="shared" ref="U976:U1039" si="50">(T976-B976)-3</f>
        <v>-3</v>
      </c>
      <c r="V976" s="92" t="str">
        <f t="shared" si="49"/>
        <v/>
      </c>
      <c r="W976" s="96" t="str">
        <f t="shared" si="48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 s="54"/>
      <c r="T977" s="93">
        <f t="shared" si="47"/>
        <v>0</v>
      </c>
      <c r="U977" s="96">
        <f t="shared" si="50"/>
        <v>-3</v>
      </c>
      <c r="V977" s="92" t="str">
        <f t="shared" si="49"/>
        <v/>
      </c>
      <c r="W977" s="96" t="str">
        <f t="shared" si="48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 s="54"/>
      <c r="T978" s="93">
        <f t="shared" si="47"/>
        <v>0</v>
      </c>
      <c r="U978" s="96">
        <f t="shared" si="50"/>
        <v>-3</v>
      </c>
      <c r="V978" s="92" t="str">
        <f t="shared" si="49"/>
        <v/>
      </c>
      <c r="W978" s="96" t="str">
        <f t="shared" si="48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 s="54"/>
      <c r="T979" s="93">
        <f t="shared" si="47"/>
        <v>0</v>
      </c>
      <c r="U979" s="96">
        <f t="shared" si="50"/>
        <v>-3</v>
      </c>
      <c r="V979" s="92" t="str">
        <f t="shared" si="49"/>
        <v/>
      </c>
      <c r="W979" s="96" t="str">
        <f t="shared" si="48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 s="54"/>
      <c r="T980" s="93">
        <f t="shared" si="47"/>
        <v>0</v>
      </c>
      <c r="U980" s="96">
        <f t="shared" si="50"/>
        <v>-3</v>
      </c>
      <c r="V980" s="92" t="str">
        <f t="shared" si="49"/>
        <v/>
      </c>
      <c r="W980" s="96" t="str">
        <f t="shared" si="48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 s="54"/>
      <c r="T981" s="93">
        <f t="shared" si="47"/>
        <v>0</v>
      </c>
      <c r="U981" s="96">
        <f t="shared" si="50"/>
        <v>-3</v>
      </c>
      <c r="V981" s="92" t="str">
        <f t="shared" si="49"/>
        <v/>
      </c>
      <c r="W981" s="96" t="str">
        <f t="shared" si="48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 s="54"/>
      <c r="T982" s="93">
        <f t="shared" si="47"/>
        <v>0</v>
      </c>
      <c r="U982" s="96">
        <f t="shared" si="50"/>
        <v>-3</v>
      </c>
      <c r="V982" s="92" t="str">
        <f t="shared" si="49"/>
        <v/>
      </c>
      <c r="W982" s="96" t="str">
        <f t="shared" si="48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 s="54"/>
      <c r="T983" s="93">
        <f t="shared" si="47"/>
        <v>0</v>
      </c>
      <c r="U983" s="96">
        <f t="shared" si="50"/>
        <v>-3</v>
      </c>
      <c r="V983" s="92" t="str">
        <f t="shared" si="49"/>
        <v/>
      </c>
      <c r="W983" s="96" t="str">
        <f t="shared" si="48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 s="54"/>
      <c r="T984" s="93">
        <f t="shared" si="47"/>
        <v>0</v>
      </c>
      <c r="U984" s="96">
        <f t="shared" si="50"/>
        <v>-3</v>
      </c>
      <c r="V984" s="92" t="str">
        <f t="shared" si="49"/>
        <v/>
      </c>
      <c r="W984" s="96" t="str">
        <f t="shared" si="48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 s="54"/>
      <c r="T985" s="93">
        <f t="shared" si="47"/>
        <v>0</v>
      </c>
      <c r="U985" s="96">
        <f t="shared" si="50"/>
        <v>-3</v>
      </c>
      <c r="V985" s="92" t="str">
        <f t="shared" si="49"/>
        <v/>
      </c>
      <c r="W985" s="96" t="str">
        <f t="shared" si="48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 s="54"/>
      <c r="T986" s="93">
        <f t="shared" si="47"/>
        <v>0</v>
      </c>
      <c r="U986" s="96">
        <f t="shared" si="50"/>
        <v>-3</v>
      </c>
      <c r="V986" s="92" t="str">
        <f t="shared" si="49"/>
        <v/>
      </c>
      <c r="W986" s="96" t="str">
        <f t="shared" si="48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 s="54"/>
      <c r="T987" s="93">
        <f t="shared" si="47"/>
        <v>0</v>
      </c>
      <c r="U987" s="96">
        <f t="shared" si="50"/>
        <v>-3</v>
      </c>
      <c r="V987" s="92" t="str">
        <f t="shared" si="49"/>
        <v/>
      </c>
      <c r="W987" s="96" t="str">
        <f t="shared" si="48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 s="54"/>
      <c r="T988" s="93">
        <f t="shared" si="47"/>
        <v>0</v>
      </c>
      <c r="U988" s="96">
        <f t="shared" si="50"/>
        <v>-3</v>
      </c>
      <c r="V988" s="92" t="str">
        <f t="shared" si="49"/>
        <v/>
      </c>
      <c r="W988" s="96" t="str">
        <f t="shared" si="48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 s="54"/>
      <c r="T989" s="93">
        <f t="shared" si="47"/>
        <v>0</v>
      </c>
      <c r="U989" s="96">
        <f t="shared" si="50"/>
        <v>-3</v>
      </c>
      <c r="V989" s="92" t="str">
        <f t="shared" si="49"/>
        <v/>
      </c>
      <c r="W989" s="96" t="str">
        <f t="shared" si="48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 s="54"/>
      <c r="T990" s="93">
        <f t="shared" si="47"/>
        <v>0</v>
      </c>
      <c r="U990" s="96">
        <f t="shared" si="50"/>
        <v>-3</v>
      </c>
      <c r="V990" s="92" t="str">
        <f t="shared" si="49"/>
        <v/>
      </c>
      <c r="W990" s="96" t="str">
        <f t="shared" si="48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 s="54"/>
      <c r="T991" s="93">
        <f t="shared" si="47"/>
        <v>0</v>
      </c>
      <c r="U991" s="96">
        <f t="shared" si="50"/>
        <v>-3</v>
      </c>
      <c r="V991" s="92" t="str">
        <f t="shared" si="49"/>
        <v/>
      </c>
      <c r="W991" s="96" t="str">
        <f t="shared" si="48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 s="54"/>
      <c r="T992" s="93">
        <f t="shared" si="47"/>
        <v>0</v>
      </c>
      <c r="U992" s="96">
        <f t="shared" si="50"/>
        <v>-3</v>
      </c>
      <c r="V992" s="92" t="str">
        <f t="shared" si="49"/>
        <v/>
      </c>
      <c r="W992" s="96" t="str">
        <f t="shared" si="48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 s="54"/>
      <c r="T993" s="93">
        <f t="shared" si="47"/>
        <v>0</v>
      </c>
      <c r="U993" s="96">
        <f t="shared" si="50"/>
        <v>-3</v>
      </c>
      <c r="V993" s="92" t="str">
        <f t="shared" si="49"/>
        <v/>
      </c>
      <c r="W993" s="96" t="str">
        <f t="shared" si="48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 s="54"/>
      <c r="T994" s="93">
        <f t="shared" si="47"/>
        <v>0</v>
      </c>
      <c r="U994" s="96">
        <f t="shared" si="50"/>
        <v>-3</v>
      </c>
      <c r="V994" s="92" t="str">
        <f t="shared" si="49"/>
        <v/>
      </c>
      <c r="W994" s="96" t="str">
        <f t="shared" si="48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 s="54"/>
      <c r="T995" s="93">
        <f t="shared" si="47"/>
        <v>0</v>
      </c>
      <c r="U995" s="96">
        <f t="shared" si="50"/>
        <v>-3</v>
      </c>
      <c r="V995" s="92" t="str">
        <f t="shared" si="49"/>
        <v/>
      </c>
      <c r="W995" s="96" t="str">
        <f t="shared" si="48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 s="54"/>
      <c r="T996" s="93">
        <f t="shared" si="47"/>
        <v>0</v>
      </c>
      <c r="U996" s="96">
        <f t="shared" si="50"/>
        <v>-3</v>
      </c>
      <c r="V996" s="92" t="str">
        <f t="shared" si="49"/>
        <v/>
      </c>
      <c r="W996" s="96" t="str">
        <f t="shared" si="48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 s="54"/>
      <c r="T997" s="93">
        <f t="shared" si="47"/>
        <v>0</v>
      </c>
      <c r="U997" s="96">
        <f t="shared" si="50"/>
        <v>-3</v>
      </c>
      <c r="V997" s="92" t="str">
        <f t="shared" si="49"/>
        <v/>
      </c>
      <c r="W997" s="96" t="str">
        <f t="shared" si="48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 s="54"/>
      <c r="T998" s="93">
        <f t="shared" si="47"/>
        <v>0</v>
      </c>
      <c r="U998" s="96">
        <f t="shared" si="50"/>
        <v>-3</v>
      </c>
      <c r="V998" s="92" t="str">
        <f t="shared" si="49"/>
        <v/>
      </c>
      <c r="W998" s="96" t="str">
        <f t="shared" si="48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 s="54"/>
      <c r="T999" s="93">
        <f t="shared" si="47"/>
        <v>0</v>
      </c>
      <c r="U999" s="96">
        <f t="shared" si="50"/>
        <v>-3</v>
      </c>
      <c r="V999" s="92" t="str">
        <f t="shared" si="49"/>
        <v/>
      </c>
      <c r="W999" s="96" t="str">
        <f t="shared" si="48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 s="54"/>
      <c r="T1000" s="93">
        <f t="shared" si="47"/>
        <v>0</v>
      </c>
      <c r="U1000" s="96">
        <f t="shared" si="50"/>
        <v>-3</v>
      </c>
      <c r="V1000" s="92" t="str">
        <f t="shared" si="49"/>
        <v/>
      </c>
      <c r="W1000" s="96" t="str">
        <f t="shared" si="48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 s="54"/>
      <c r="T1001" s="93">
        <f t="shared" si="47"/>
        <v>0</v>
      </c>
      <c r="U1001" s="96">
        <f t="shared" si="50"/>
        <v>-3</v>
      </c>
      <c r="V1001" s="92" t="str">
        <f t="shared" si="49"/>
        <v/>
      </c>
      <c r="W1001" s="96" t="str">
        <f t="shared" si="48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 s="54"/>
      <c r="T1002" s="93">
        <f t="shared" si="47"/>
        <v>0</v>
      </c>
      <c r="U1002" s="96">
        <f t="shared" si="50"/>
        <v>-3</v>
      </c>
      <c r="V1002" s="92" t="str">
        <f t="shared" si="49"/>
        <v/>
      </c>
      <c r="W1002" s="96" t="str">
        <f t="shared" si="48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 s="54"/>
      <c r="T1003" s="93">
        <f t="shared" si="47"/>
        <v>0</v>
      </c>
      <c r="U1003" s="96">
        <f t="shared" si="50"/>
        <v>-3</v>
      </c>
      <c r="V1003" s="92" t="str">
        <f t="shared" si="49"/>
        <v/>
      </c>
      <c r="W1003" s="96" t="str">
        <f t="shared" si="48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 s="54"/>
      <c r="T1004" s="93">
        <f t="shared" si="47"/>
        <v>0</v>
      </c>
      <c r="U1004" s="96">
        <f t="shared" si="50"/>
        <v>-3</v>
      </c>
      <c r="V1004" s="92" t="str">
        <f t="shared" si="49"/>
        <v/>
      </c>
      <c r="W1004" s="96" t="str">
        <f t="shared" si="48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 s="54"/>
      <c r="T1005" s="93">
        <f t="shared" si="47"/>
        <v>0</v>
      </c>
      <c r="U1005" s="96">
        <f t="shared" si="50"/>
        <v>-3</v>
      </c>
      <c r="V1005" s="92" t="str">
        <f t="shared" si="49"/>
        <v/>
      </c>
      <c r="W1005" s="96" t="str">
        <f t="shared" si="48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 s="54"/>
      <c r="T1006" s="93">
        <f t="shared" si="47"/>
        <v>0</v>
      </c>
      <c r="U1006" s="96">
        <f t="shared" si="50"/>
        <v>-3</v>
      </c>
      <c r="V1006" s="92" t="str">
        <f t="shared" si="49"/>
        <v/>
      </c>
      <c r="W1006" s="96" t="str">
        <f t="shared" si="48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 s="54"/>
      <c r="T1007" s="93">
        <f t="shared" si="47"/>
        <v>0</v>
      </c>
      <c r="U1007" s="96">
        <f t="shared" si="50"/>
        <v>-3</v>
      </c>
      <c r="V1007" s="92" t="str">
        <f t="shared" si="49"/>
        <v/>
      </c>
      <c r="W1007" s="96" t="str">
        <f t="shared" si="48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 s="54"/>
      <c r="T1008" s="93">
        <f t="shared" si="47"/>
        <v>0</v>
      </c>
      <c r="U1008" s="96">
        <f t="shared" si="50"/>
        <v>-3</v>
      </c>
      <c r="V1008" s="92" t="str">
        <f t="shared" si="49"/>
        <v/>
      </c>
      <c r="W1008" s="96" t="str">
        <f t="shared" si="48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 s="54"/>
      <c r="T1009" s="93">
        <f t="shared" si="47"/>
        <v>0</v>
      </c>
      <c r="U1009" s="96">
        <f t="shared" si="50"/>
        <v>-3</v>
      </c>
      <c r="V1009" s="92" t="str">
        <f t="shared" si="49"/>
        <v/>
      </c>
      <c r="W1009" s="96" t="str">
        <f t="shared" si="48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 s="54"/>
      <c r="T1010" s="93">
        <f t="shared" ref="T1010:T1073" si="51">MAX($P1010,$Q1010)</f>
        <v>0</v>
      </c>
      <c r="U1010" s="96">
        <f t="shared" si="50"/>
        <v>-3</v>
      </c>
      <c r="V1010" s="92" t="str">
        <f t="shared" si="49"/>
        <v/>
      </c>
      <c r="W1010" s="96" t="str">
        <f t="shared" ref="W1010:W1073" si="52">IF($T1010&gt;$B1010+1,1,"")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 s="54"/>
      <c r="T1011" s="93">
        <f t="shared" si="51"/>
        <v>0</v>
      </c>
      <c r="U1011" s="96">
        <f t="shared" si="50"/>
        <v>-3</v>
      </c>
      <c r="V1011" s="92" t="str">
        <f t="shared" si="49"/>
        <v/>
      </c>
      <c r="W1011" s="96" t="str">
        <f t="shared" si="52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 s="54"/>
      <c r="T1012" s="93">
        <f t="shared" si="51"/>
        <v>0</v>
      </c>
      <c r="U1012" s="96">
        <f t="shared" si="50"/>
        <v>-3</v>
      </c>
      <c r="V1012" s="92" t="str">
        <f t="shared" si="49"/>
        <v/>
      </c>
      <c r="W1012" s="96" t="str">
        <f t="shared" si="52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 s="54"/>
      <c r="T1013" s="93">
        <f t="shared" si="51"/>
        <v>0</v>
      </c>
      <c r="U1013" s="96">
        <f t="shared" si="50"/>
        <v>-3</v>
      </c>
      <c r="V1013" s="92" t="str">
        <f t="shared" si="49"/>
        <v/>
      </c>
      <c r="W1013" s="96" t="str">
        <f t="shared" si="52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 s="54"/>
      <c r="T1014" s="93">
        <f t="shared" si="51"/>
        <v>0</v>
      </c>
      <c r="U1014" s="96">
        <f t="shared" si="50"/>
        <v>-3</v>
      </c>
      <c r="V1014" s="92" t="str">
        <f t="shared" si="49"/>
        <v/>
      </c>
      <c r="W1014" s="96" t="str">
        <f t="shared" si="52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 s="54"/>
      <c r="T1015" s="93">
        <f t="shared" si="51"/>
        <v>0</v>
      </c>
      <c r="U1015" s="96">
        <f t="shared" si="50"/>
        <v>-3</v>
      </c>
      <c r="V1015" s="92" t="str">
        <f t="shared" si="49"/>
        <v/>
      </c>
      <c r="W1015" s="96" t="str">
        <f t="shared" si="52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 s="54"/>
      <c r="T1016" s="93">
        <f t="shared" si="51"/>
        <v>0</v>
      </c>
      <c r="U1016" s="96">
        <f t="shared" si="50"/>
        <v>-3</v>
      </c>
      <c r="V1016" s="92" t="str">
        <f t="shared" si="49"/>
        <v/>
      </c>
      <c r="W1016" s="96" t="str">
        <f t="shared" si="52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 s="54"/>
      <c r="T1017" s="93">
        <f t="shared" si="51"/>
        <v>0</v>
      </c>
      <c r="U1017" s="96">
        <f t="shared" si="50"/>
        <v>-3</v>
      </c>
      <c r="V1017" s="92" t="str">
        <f t="shared" si="49"/>
        <v/>
      </c>
      <c r="W1017" s="96" t="str">
        <f t="shared" si="52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 s="54"/>
      <c r="T1018" s="93">
        <f t="shared" si="51"/>
        <v>0</v>
      </c>
      <c r="U1018" s="96">
        <f t="shared" si="50"/>
        <v>-3</v>
      </c>
      <c r="V1018" s="92" t="str">
        <f t="shared" si="49"/>
        <v/>
      </c>
      <c r="W1018" s="96" t="str">
        <f t="shared" si="52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 s="54"/>
      <c r="T1019" s="93">
        <f t="shared" si="51"/>
        <v>0</v>
      </c>
      <c r="U1019" s="96">
        <f t="shared" si="50"/>
        <v>-3</v>
      </c>
      <c r="V1019" s="92" t="str">
        <f t="shared" si="49"/>
        <v/>
      </c>
      <c r="W1019" s="96" t="str">
        <f t="shared" si="52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 s="54"/>
      <c r="T1020" s="93">
        <f t="shared" si="51"/>
        <v>0</v>
      </c>
      <c r="U1020" s="96">
        <f t="shared" si="50"/>
        <v>-3</v>
      </c>
      <c r="V1020" s="92" t="str">
        <f t="shared" si="49"/>
        <v/>
      </c>
      <c r="W1020" s="96" t="str">
        <f t="shared" si="52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 s="54"/>
      <c r="T1021" s="93">
        <f t="shared" si="51"/>
        <v>0</v>
      </c>
      <c r="U1021" s="96">
        <f t="shared" si="50"/>
        <v>-3</v>
      </c>
      <c r="V1021" s="92" t="str">
        <f t="shared" si="49"/>
        <v/>
      </c>
      <c r="W1021" s="96" t="str">
        <f t="shared" si="52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 s="54"/>
      <c r="T1022" s="93">
        <f t="shared" si="51"/>
        <v>0</v>
      </c>
      <c r="U1022" s="96">
        <f t="shared" si="50"/>
        <v>-3</v>
      </c>
      <c r="V1022" s="92" t="str">
        <f t="shared" si="49"/>
        <v/>
      </c>
      <c r="W1022" s="96" t="str">
        <f t="shared" si="52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 s="54"/>
      <c r="T1023" s="93">
        <f t="shared" si="51"/>
        <v>0</v>
      </c>
      <c r="U1023" s="96">
        <f t="shared" si="50"/>
        <v>-3</v>
      </c>
      <c r="V1023" s="92" t="str">
        <f t="shared" si="49"/>
        <v/>
      </c>
      <c r="W1023" s="96" t="str">
        <f t="shared" si="52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 s="54"/>
      <c r="T1024" s="93">
        <f t="shared" si="51"/>
        <v>0</v>
      </c>
      <c r="U1024" s="96">
        <f t="shared" si="50"/>
        <v>-3</v>
      </c>
      <c r="V1024" s="92" t="str">
        <f t="shared" si="49"/>
        <v/>
      </c>
      <c r="W1024" s="96" t="str">
        <f t="shared" si="52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 s="54"/>
      <c r="T1025" s="93">
        <f t="shared" si="51"/>
        <v>0</v>
      </c>
      <c r="U1025" s="96">
        <f t="shared" si="50"/>
        <v>-3</v>
      </c>
      <c r="V1025" s="92" t="str">
        <f t="shared" si="49"/>
        <v/>
      </c>
      <c r="W1025" s="96" t="str">
        <f t="shared" si="52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 s="54"/>
      <c r="T1026" s="93">
        <f t="shared" si="51"/>
        <v>0</v>
      </c>
      <c r="U1026" s="96">
        <f t="shared" si="50"/>
        <v>-3</v>
      </c>
      <c r="V1026" s="92" t="str">
        <f t="shared" si="49"/>
        <v/>
      </c>
      <c r="W1026" s="96" t="str">
        <f t="shared" si="52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 s="54"/>
      <c r="T1027" s="93">
        <f t="shared" si="51"/>
        <v>0</v>
      </c>
      <c r="U1027" s="96">
        <f t="shared" si="50"/>
        <v>-3</v>
      </c>
      <c r="V1027" s="92" t="str">
        <f t="shared" si="49"/>
        <v/>
      </c>
      <c r="W1027" s="96" t="str">
        <f t="shared" si="52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 s="54"/>
      <c r="T1028" s="93">
        <f t="shared" si="51"/>
        <v>0</v>
      </c>
      <c r="U1028" s="96">
        <f t="shared" si="50"/>
        <v>-3</v>
      </c>
      <c r="V1028" s="92" t="str">
        <f t="shared" si="49"/>
        <v/>
      </c>
      <c r="W1028" s="96" t="str">
        <f t="shared" si="52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 s="54"/>
      <c r="T1029" s="93">
        <f t="shared" si="51"/>
        <v>0</v>
      </c>
      <c r="U1029" s="96">
        <f t="shared" si="50"/>
        <v>-3</v>
      </c>
      <c r="V1029" s="92" t="str">
        <f t="shared" si="49"/>
        <v/>
      </c>
      <c r="W1029" s="96" t="str">
        <f t="shared" si="52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 s="54"/>
      <c r="T1030" s="93">
        <f t="shared" si="51"/>
        <v>0</v>
      </c>
      <c r="U1030" s="96">
        <f t="shared" si="50"/>
        <v>-3</v>
      </c>
      <c r="V1030" s="92" t="str">
        <f t="shared" si="49"/>
        <v/>
      </c>
      <c r="W1030" s="96" t="str">
        <f t="shared" si="52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 s="54"/>
      <c r="T1031" s="93">
        <f t="shared" si="51"/>
        <v>0</v>
      </c>
      <c r="U1031" s="96">
        <f t="shared" si="50"/>
        <v>-3</v>
      </c>
      <c r="V1031" s="92" t="str">
        <f t="shared" si="49"/>
        <v/>
      </c>
      <c r="W1031" s="96" t="str">
        <f t="shared" si="52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 s="54"/>
      <c r="T1032" s="93">
        <f t="shared" si="51"/>
        <v>0</v>
      </c>
      <c r="U1032" s="96">
        <f t="shared" si="50"/>
        <v>-3</v>
      </c>
      <c r="V1032" s="92" t="str">
        <f t="shared" si="49"/>
        <v/>
      </c>
      <c r="W1032" s="96" t="str">
        <f t="shared" si="52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 s="54"/>
      <c r="T1033" s="93">
        <f t="shared" si="51"/>
        <v>0</v>
      </c>
      <c r="U1033" s="96">
        <f t="shared" si="50"/>
        <v>-3</v>
      </c>
      <c r="V1033" s="92" t="str">
        <f t="shared" si="49"/>
        <v/>
      </c>
      <c r="W1033" s="96" t="str">
        <f t="shared" si="52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 s="54"/>
      <c r="T1034" s="93">
        <f t="shared" si="51"/>
        <v>0</v>
      </c>
      <c r="U1034" s="96">
        <f t="shared" si="50"/>
        <v>-3</v>
      </c>
      <c r="V1034" s="92" t="str">
        <f t="shared" si="49"/>
        <v/>
      </c>
      <c r="W1034" s="96" t="str">
        <f t="shared" si="52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 s="54"/>
      <c r="T1035" s="93">
        <f t="shared" si="51"/>
        <v>0</v>
      </c>
      <c r="U1035" s="96">
        <f t="shared" si="50"/>
        <v>-3</v>
      </c>
      <c r="V1035" s="92" t="str">
        <f t="shared" ref="V1035:V1098" si="53">IF($K1035&gt;0,1,"")</f>
        <v/>
      </c>
      <c r="W1035" s="96" t="str">
        <f t="shared" si="52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 s="54"/>
      <c r="T1036" s="93">
        <f t="shared" si="51"/>
        <v>0</v>
      </c>
      <c r="U1036" s="96">
        <f t="shared" si="50"/>
        <v>-3</v>
      </c>
      <c r="V1036" s="92" t="str">
        <f t="shared" si="53"/>
        <v/>
      </c>
      <c r="W1036" s="96" t="str">
        <f t="shared" si="52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 s="54"/>
      <c r="T1037" s="93">
        <f t="shared" si="51"/>
        <v>0</v>
      </c>
      <c r="U1037" s="96">
        <f t="shared" si="50"/>
        <v>-3</v>
      </c>
      <c r="V1037" s="92" t="str">
        <f t="shared" si="53"/>
        <v/>
      </c>
      <c r="W1037" s="96" t="str">
        <f t="shared" si="52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 s="54"/>
      <c r="T1038" s="93">
        <f t="shared" si="51"/>
        <v>0</v>
      </c>
      <c r="U1038" s="96">
        <f t="shared" si="50"/>
        <v>-3</v>
      </c>
      <c r="V1038" s="92" t="str">
        <f t="shared" si="53"/>
        <v/>
      </c>
      <c r="W1038" s="96" t="str">
        <f t="shared" si="52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 s="54"/>
      <c r="T1039" s="93">
        <f t="shared" si="51"/>
        <v>0</v>
      </c>
      <c r="U1039" s="96">
        <f t="shared" si="50"/>
        <v>-3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 s="54"/>
      <c r="T1040" s="93">
        <f t="shared" si="51"/>
        <v>0</v>
      </c>
      <c r="U1040" s="96">
        <f t="shared" ref="U1040:U1103" si="54">(T1040-B1040)-3</f>
        <v>-3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 s="54"/>
      <c r="T1041" s="93">
        <f t="shared" si="51"/>
        <v>0</v>
      </c>
      <c r="U1041" s="96">
        <f t="shared" si="54"/>
        <v>-3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 s="54"/>
      <c r="T1042" s="93">
        <f t="shared" si="51"/>
        <v>0</v>
      </c>
      <c r="U1042" s="96">
        <f t="shared" si="54"/>
        <v>-3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 s="54"/>
      <c r="T1043" s="93">
        <f t="shared" si="51"/>
        <v>0</v>
      </c>
      <c r="U1043" s="96">
        <f t="shared" si="54"/>
        <v>-3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 s="54"/>
      <c r="T1044" s="93">
        <f t="shared" si="51"/>
        <v>0</v>
      </c>
      <c r="U1044" s="96">
        <f t="shared" si="54"/>
        <v>-3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 s="54"/>
      <c r="T1045" s="93">
        <f t="shared" si="51"/>
        <v>0</v>
      </c>
      <c r="U1045" s="96">
        <f t="shared" si="54"/>
        <v>-3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 s="54"/>
      <c r="T1046" s="93">
        <f t="shared" si="51"/>
        <v>0</v>
      </c>
      <c r="U1046" s="96">
        <f t="shared" si="54"/>
        <v>-3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 s="54"/>
      <c r="T1047" s="93">
        <f t="shared" si="51"/>
        <v>0</v>
      </c>
      <c r="U1047" s="96">
        <f t="shared" si="54"/>
        <v>-3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 s="54"/>
      <c r="T1048" s="93">
        <f t="shared" si="51"/>
        <v>0</v>
      </c>
      <c r="U1048" s="96">
        <f t="shared" si="54"/>
        <v>-3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 s="54"/>
      <c r="T1049" s="93">
        <f t="shared" si="51"/>
        <v>0</v>
      </c>
      <c r="U1049" s="96">
        <f t="shared" si="54"/>
        <v>-3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 s="54"/>
      <c r="T1050" s="93">
        <f t="shared" si="51"/>
        <v>0</v>
      </c>
      <c r="U1050" s="96">
        <f t="shared" si="54"/>
        <v>-3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 s="54"/>
      <c r="T1051" s="93">
        <f t="shared" si="51"/>
        <v>0</v>
      </c>
      <c r="U1051" s="96">
        <f t="shared" si="54"/>
        <v>-3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 s="54"/>
      <c r="T1052" s="93">
        <f t="shared" si="51"/>
        <v>0</v>
      </c>
      <c r="U1052" s="96">
        <f t="shared" si="54"/>
        <v>-3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 s="54"/>
      <c r="T1053" s="93">
        <f t="shared" si="51"/>
        <v>0</v>
      </c>
      <c r="U1053" s="96">
        <f t="shared" si="54"/>
        <v>-3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 s="54"/>
      <c r="T1054" s="93">
        <f t="shared" si="51"/>
        <v>0</v>
      </c>
      <c r="U1054" s="96">
        <f t="shared" si="54"/>
        <v>-3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 s="54"/>
      <c r="T1055" s="93">
        <f t="shared" si="51"/>
        <v>0</v>
      </c>
      <c r="U1055" s="96">
        <f t="shared" si="54"/>
        <v>-3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 s="54"/>
      <c r="T1056" s="93">
        <f t="shared" si="51"/>
        <v>0</v>
      </c>
      <c r="U1056" s="96">
        <f t="shared" si="54"/>
        <v>-3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 s="54"/>
      <c r="T1057" s="93">
        <f t="shared" si="51"/>
        <v>0</v>
      </c>
      <c r="U1057" s="96">
        <f t="shared" si="54"/>
        <v>-3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 s="54"/>
      <c r="T1058" s="93">
        <f t="shared" si="51"/>
        <v>0</v>
      </c>
      <c r="U1058" s="96">
        <f t="shared" si="54"/>
        <v>-3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 s="54"/>
      <c r="T1059" s="93">
        <f t="shared" si="51"/>
        <v>0</v>
      </c>
      <c r="U1059" s="96">
        <f t="shared" si="54"/>
        <v>-3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 s="54"/>
      <c r="T1060" s="93">
        <f t="shared" si="51"/>
        <v>0</v>
      </c>
      <c r="U1060" s="96">
        <f t="shared" si="54"/>
        <v>-3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 s="54"/>
      <c r="T1061" s="93">
        <f t="shared" si="51"/>
        <v>0</v>
      </c>
      <c r="U1061" s="96">
        <f t="shared" si="54"/>
        <v>-3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 s="54"/>
      <c r="T1062" s="93">
        <f t="shared" si="51"/>
        <v>0</v>
      </c>
      <c r="U1062" s="96">
        <f t="shared" si="54"/>
        <v>-3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 s="54"/>
      <c r="T1063" s="93">
        <f t="shared" si="51"/>
        <v>0</v>
      </c>
      <c r="U1063" s="96">
        <f t="shared" si="54"/>
        <v>-3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 s="54"/>
      <c r="T1064" s="93">
        <f t="shared" si="51"/>
        <v>0</v>
      </c>
      <c r="U1064" s="96">
        <f t="shared" si="54"/>
        <v>-3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 s="54"/>
      <c r="T1065" s="93">
        <f t="shared" si="51"/>
        <v>0</v>
      </c>
      <c r="U1065" s="96">
        <f t="shared" si="54"/>
        <v>-3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 s="54"/>
      <c r="T1066" s="93">
        <f t="shared" si="51"/>
        <v>0</v>
      </c>
      <c r="U1066" s="96">
        <f t="shared" si="54"/>
        <v>-3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 s="54"/>
      <c r="T1067" s="93">
        <f t="shared" si="51"/>
        <v>0</v>
      </c>
      <c r="U1067" s="96">
        <f t="shared" si="54"/>
        <v>-3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 s="54"/>
      <c r="T1068" s="93">
        <f t="shared" si="51"/>
        <v>0</v>
      </c>
      <c r="U1068" s="96">
        <f t="shared" si="54"/>
        <v>-3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 s="54"/>
      <c r="T1069" s="93">
        <f t="shared" si="51"/>
        <v>0</v>
      </c>
      <c r="U1069" s="96">
        <f t="shared" si="54"/>
        <v>-3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 s="54"/>
      <c r="T1070" s="93">
        <f t="shared" si="51"/>
        <v>0</v>
      </c>
      <c r="U1070" s="96">
        <f t="shared" si="54"/>
        <v>-3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 s="54"/>
      <c r="T1071" s="93">
        <f t="shared" si="51"/>
        <v>0</v>
      </c>
      <c r="U1071" s="96">
        <f t="shared" si="54"/>
        <v>-3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 s="54"/>
      <c r="T1072" s="93">
        <f t="shared" si="51"/>
        <v>0</v>
      </c>
      <c r="U1072" s="96">
        <f t="shared" si="54"/>
        <v>-3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 s="54"/>
      <c r="T1073" s="93">
        <f t="shared" si="51"/>
        <v>0</v>
      </c>
      <c r="U1073" s="96">
        <f t="shared" si="54"/>
        <v>-3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 s="54"/>
      <c r="T1074" s="93">
        <f t="shared" ref="T1074:T1137" si="55">MAX($P1074,$Q1074)</f>
        <v>0</v>
      </c>
      <c r="U1074" s="96">
        <f t="shared" si="54"/>
        <v>-3</v>
      </c>
      <c r="V1074" s="92" t="str">
        <f t="shared" si="53"/>
        <v/>
      </c>
      <c r="W1074" s="96" t="str">
        <f t="shared" ref="W1074:W1137" si="56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 s="54"/>
      <c r="T1075" s="93">
        <f t="shared" si="55"/>
        <v>0</v>
      </c>
      <c r="U1075" s="96">
        <f t="shared" si="54"/>
        <v>-3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 s="54"/>
      <c r="T1076" s="93">
        <f t="shared" si="55"/>
        <v>0</v>
      </c>
      <c r="U1076" s="96">
        <f t="shared" si="54"/>
        <v>-3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 s="54"/>
      <c r="T1077" s="93">
        <f t="shared" si="55"/>
        <v>0</v>
      </c>
      <c r="U1077" s="96">
        <f t="shared" si="54"/>
        <v>-3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 s="54"/>
      <c r="T1078" s="93">
        <f t="shared" si="55"/>
        <v>0</v>
      </c>
      <c r="U1078" s="96">
        <f t="shared" si="54"/>
        <v>-3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 s="54"/>
      <c r="T1079" s="93">
        <f t="shared" si="55"/>
        <v>0</v>
      </c>
      <c r="U1079" s="96">
        <f t="shared" si="54"/>
        <v>-3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 s="54"/>
      <c r="T1080" s="93">
        <f t="shared" si="55"/>
        <v>0</v>
      </c>
      <c r="U1080" s="96">
        <f t="shared" si="54"/>
        <v>-3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 s="54"/>
      <c r="T1081" s="93">
        <f t="shared" si="55"/>
        <v>0</v>
      </c>
      <c r="U1081" s="96">
        <f t="shared" si="54"/>
        <v>-3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 s="54"/>
      <c r="T1082" s="93">
        <f t="shared" si="55"/>
        <v>0</v>
      </c>
      <c r="U1082" s="96">
        <f t="shared" si="54"/>
        <v>-3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 s="54"/>
      <c r="T1083" s="93">
        <f t="shared" si="55"/>
        <v>0</v>
      </c>
      <c r="U1083" s="96">
        <f t="shared" si="54"/>
        <v>-3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 s="54"/>
      <c r="T1084" s="93">
        <f t="shared" si="55"/>
        <v>0</v>
      </c>
      <c r="U1084" s="96">
        <f t="shared" si="54"/>
        <v>-3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 s="54"/>
      <c r="T1085" s="93">
        <f t="shared" si="55"/>
        <v>0</v>
      </c>
      <c r="U1085" s="96">
        <f t="shared" si="54"/>
        <v>-3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 s="54"/>
      <c r="T1086" s="93">
        <f t="shared" si="55"/>
        <v>0</v>
      </c>
      <c r="U1086" s="96">
        <f t="shared" si="54"/>
        <v>-3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 s="54"/>
      <c r="T1087" s="93">
        <f t="shared" si="55"/>
        <v>0</v>
      </c>
      <c r="U1087" s="96">
        <f t="shared" si="54"/>
        <v>-3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 s="54"/>
      <c r="T1088" s="93">
        <f t="shared" si="55"/>
        <v>0</v>
      </c>
      <c r="U1088" s="96">
        <f t="shared" si="54"/>
        <v>-3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 s="54"/>
      <c r="T1089" s="93">
        <f t="shared" si="55"/>
        <v>0</v>
      </c>
      <c r="U1089" s="96">
        <f t="shared" si="54"/>
        <v>-3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 s="54"/>
      <c r="T1090" s="93">
        <f t="shared" si="55"/>
        <v>0</v>
      </c>
      <c r="U1090" s="96">
        <f t="shared" si="54"/>
        <v>-3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 s="54"/>
      <c r="T1091" s="93">
        <f t="shared" si="55"/>
        <v>0</v>
      </c>
      <c r="U1091" s="96">
        <f t="shared" si="54"/>
        <v>-3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 s="54"/>
      <c r="T1092" s="93">
        <f t="shared" si="55"/>
        <v>0</v>
      </c>
      <c r="U1092" s="96">
        <f t="shared" si="54"/>
        <v>-3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 s="54"/>
      <c r="T1093" s="93">
        <f t="shared" si="55"/>
        <v>0</v>
      </c>
      <c r="U1093" s="96">
        <f t="shared" si="54"/>
        <v>-3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 s="54"/>
      <c r="T1094" s="93">
        <f t="shared" si="55"/>
        <v>0</v>
      </c>
      <c r="U1094" s="96">
        <f t="shared" si="54"/>
        <v>-3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 s="54"/>
      <c r="T1095" s="93">
        <f t="shared" si="55"/>
        <v>0</v>
      </c>
      <c r="U1095" s="96">
        <f t="shared" si="54"/>
        <v>-3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 s="54"/>
      <c r="T1096" s="93">
        <f t="shared" si="55"/>
        <v>0</v>
      </c>
      <c r="U1096" s="96">
        <f t="shared" si="54"/>
        <v>-3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 s="54"/>
      <c r="T1097" s="93">
        <f t="shared" si="55"/>
        <v>0</v>
      </c>
      <c r="U1097" s="96">
        <f t="shared" si="54"/>
        <v>-3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 s="54"/>
      <c r="T1098" s="93">
        <f t="shared" si="55"/>
        <v>0</v>
      </c>
      <c r="U1098" s="96">
        <f t="shared" si="54"/>
        <v>-3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 s="54"/>
      <c r="T1099" s="93">
        <f t="shared" si="55"/>
        <v>0</v>
      </c>
      <c r="U1099" s="96">
        <f t="shared" si="54"/>
        <v>-3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 s="54"/>
      <c r="T1100" s="93">
        <f t="shared" si="55"/>
        <v>0</v>
      </c>
      <c r="U1100" s="96">
        <f t="shared" si="54"/>
        <v>-3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 s="54"/>
      <c r="T1101" s="93">
        <f t="shared" si="55"/>
        <v>0</v>
      </c>
      <c r="U1101" s="96">
        <f t="shared" si="54"/>
        <v>-3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 s="54"/>
      <c r="T1102" s="93">
        <f t="shared" si="55"/>
        <v>0</v>
      </c>
      <c r="U1102" s="96">
        <f t="shared" si="54"/>
        <v>-3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 s="54"/>
      <c r="T1103" s="93">
        <f t="shared" si="55"/>
        <v>0</v>
      </c>
      <c r="U1103" s="96">
        <f t="shared" si="54"/>
        <v>-3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 s="54"/>
      <c r="T1104" s="93">
        <f t="shared" si="55"/>
        <v>0</v>
      </c>
      <c r="U1104" s="96">
        <f t="shared" ref="U1104:U1167" si="58">(T1104-B1104)-3</f>
        <v>-3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 s="54"/>
      <c r="T1105" s="93">
        <f t="shared" si="55"/>
        <v>0</v>
      </c>
      <c r="U1105" s="96">
        <f t="shared" si="58"/>
        <v>-3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 s="54"/>
      <c r="T1106" s="93">
        <f t="shared" si="55"/>
        <v>0</v>
      </c>
      <c r="U1106" s="96">
        <f t="shared" si="58"/>
        <v>-3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 s="54"/>
      <c r="T1107" s="93">
        <f t="shared" si="55"/>
        <v>0</v>
      </c>
      <c r="U1107" s="96">
        <f t="shared" si="58"/>
        <v>-3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 s="54"/>
      <c r="T1108" s="93">
        <f t="shared" si="55"/>
        <v>0</v>
      </c>
      <c r="U1108" s="96">
        <f t="shared" si="58"/>
        <v>-3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 s="54"/>
      <c r="T1109" s="93">
        <f>MAX($P1109,$Q1109)</f>
        <v>0</v>
      </c>
      <c r="U1109" s="96">
        <f t="shared" si="58"/>
        <v>-3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 s="54"/>
      <c r="T1110" s="93">
        <f t="shared" si="55"/>
        <v>0</v>
      </c>
      <c r="U1110" s="96">
        <f t="shared" si="58"/>
        <v>-3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 s="54"/>
      <c r="T1111" s="93">
        <f t="shared" si="55"/>
        <v>0</v>
      </c>
      <c r="U1111" s="96">
        <f t="shared" si="58"/>
        <v>-3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 s="54"/>
      <c r="T1112" s="93">
        <f t="shared" si="55"/>
        <v>0</v>
      </c>
      <c r="U1112" s="96">
        <f t="shared" si="58"/>
        <v>-3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 s="54"/>
      <c r="T1113" s="93">
        <f t="shared" si="55"/>
        <v>0</v>
      </c>
      <c r="U1113" s="96">
        <f t="shared" si="58"/>
        <v>-3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 s="54"/>
      <c r="T1114" s="93">
        <f t="shared" si="55"/>
        <v>0</v>
      </c>
      <c r="U1114" s="96">
        <f t="shared" si="58"/>
        <v>-3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 s="54"/>
      <c r="T1115" s="93">
        <f t="shared" si="55"/>
        <v>0</v>
      </c>
      <c r="U1115" s="96">
        <f t="shared" si="58"/>
        <v>-3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 s="54"/>
      <c r="T1116" s="93">
        <f t="shared" si="55"/>
        <v>0</v>
      </c>
      <c r="U1116" s="96">
        <f t="shared" si="58"/>
        <v>-3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 s="54"/>
      <c r="T1117" s="93">
        <f t="shared" si="55"/>
        <v>0</v>
      </c>
      <c r="U1117" s="96">
        <f t="shared" si="58"/>
        <v>-3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 s="54"/>
      <c r="T1118" s="93">
        <f t="shared" si="55"/>
        <v>0</v>
      </c>
      <c r="U1118" s="96">
        <f t="shared" si="58"/>
        <v>-3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 s="54"/>
      <c r="T1119" s="93">
        <f t="shared" si="55"/>
        <v>0</v>
      </c>
      <c r="U1119" s="96">
        <f t="shared" si="58"/>
        <v>-3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 s="54"/>
      <c r="T1120" s="93">
        <f t="shared" si="55"/>
        <v>0</v>
      </c>
      <c r="U1120" s="96">
        <f t="shared" si="58"/>
        <v>-3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 s="54"/>
      <c r="T1121" s="93">
        <f t="shared" si="55"/>
        <v>0</v>
      </c>
      <c r="U1121" s="96">
        <f t="shared" si="58"/>
        <v>-3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 s="54"/>
      <c r="T1122" s="93">
        <f t="shared" si="55"/>
        <v>0</v>
      </c>
      <c r="U1122" s="96">
        <f t="shared" si="58"/>
        <v>-3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 s="54"/>
      <c r="T1123" s="93">
        <f t="shared" si="55"/>
        <v>0</v>
      </c>
      <c r="U1123" s="96">
        <f t="shared" si="58"/>
        <v>-3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 s="54"/>
      <c r="T1124" s="93">
        <f t="shared" si="55"/>
        <v>0</v>
      </c>
      <c r="U1124" s="96">
        <f t="shared" si="58"/>
        <v>-3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 s="54"/>
      <c r="T1125" s="93">
        <f t="shared" si="55"/>
        <v>0</v>
      </c>
      <c r="U1125" s="96">
        <f t="shared" si="58"/>
        <v>-3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 s="54"/>
      <c r="T1126" s="93">
        <f t="shared" si="55"/>
        <v>0</v>
      </c>
      <c r="U1126" s="96">
        <f t="shared" si="58"/>
        <v>-3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 s="54"/>
      <c r="T1127" s="93">
        <f t="shared" si="55"/>
        <v>0</v>
      </c>
      <c r="U1127" s="96">
        <f t="shared" si="58"/>
        <v>-3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 s="54"/>
      <c r="T1128" s="93">
        <f t="shared" si="55"/>
        <v>0</v>
      </c>
      <c r="U1128" s="96">
        <f t="shared" si="58"/>
        <v>-3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 s="54"/>
      <c r="T1129" s="93">
        <f t="shared" si="55"/>
        <v>0</v>
      </c>
      <c r="U1129" s="96">
        <f t="shared" si="58"/>
        <v>-3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 s="54"/>
      <c r="T1130" s="93">
        <f t="shared" si="55"/>
        <v>0</v>
      </c>
      <c r="U1130" s="96">
        <f t="shared" si="58"/>
        <v>-3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 s="54"/>
      <c r="T1131" s="93">
        <f t="shared" si="55"/>
        <v>0</v>
      </c>
      <c r="U1131" s="96">
        <f t="shared" si="58"/>
        <v>-3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 s="54"/>
      <c r="T1132" s="93">
        <f t="shared" si="55"/>
        <v>0</v>
      </c>
      <c r="U1132" s="96">
        <f t="shared" si="58"/>
        <v>-3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 s="54"/>
      <c r="T1133" s="93">
        <f t="shared" si="55"/>
        <v>0</v>
      </c>
      <c r="U1133" s="96">
        <f t="shared" si="58"/>
        <v>-3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 s="54"/>
      <c r="T1134" s="93">
        <f t="shared" si="55"/>
        <v>0</v>
      </c>
      <c r="U1134" s="96">
        <f t="shared" si="58"/>
        <v>-3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 s="54"/>
      <c r="T1135" s="93">
        <f t="shared" si="55"/>
        <v>0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 s="54"/>
      <c r="T1136" s="93">
        <f t="shared" si="55"/>
        <v>0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 s="54"/>
      <c r="T1137" s="93">
        <f t="shared" si="55"/>
        <v>0</v>
      </c>
      <c r="U1137" s="96">
        <f t="shared" si="58"/>
        <v>-3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 s="54"/>
      <c r="T1138" s="93">
        <f t="shared" ref="T1138:T1201" si="59">MAX($P1138,$Q1138)</f>
        <v>0</v>
      </c>
      <c r="U1138" s="96">
        <f t="shared" si="58"/>
        <v>-3</v>
      </c>
      <c r="V1138" s="92" t="str">
        <f t="shared" si="57"/>
        <v/>
      </c>
      <c r="W1138" s="96" t="str">
        <f t="shared" ref="W1138:W1201" si="60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 s="54"/>
      <c r="T1139" s="93">
        <f t="shared" si="59"/>
        <v>0</v>
      </c>
      <c r="U1139" s="96">
        <f t="shared" si="58"/>
        <v>-3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 s="54"/>
      <c r="T1140" s="93">
        <f t="shared" si="59"/>
        <v>0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 s="54"/>
      <c r="T1141" s="93">
        <f t="shared" si="59"/>
        <v>0</v>
      </c>
      <c r="U1141" s="96">
        <f t="shared" si="58"/>
        <v>-3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 s="54"/>
      <c r="T1142" s="93">
        <f t="shared" si="59"/>
        <v>0</v>
      </c>
      <c r="U1142" s="96">
        <f t="shared" si="58"/>
        <v>-3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 s="54"/>
      <c r="T1143" s="93">
        <f t="shared" si="59"/>
        <v>0</v>
      </c>
      <c r="U1143" s="96">
        <f t="shared" si="58"/>
        <v>-3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 s="54"/>
      <c r="T1144" s="93">
        <f t="shared" si="59"/>
        <v>0</v>
      </c>
      <c r="U1144" s="96">
        <f t="shared" si="58"/>
        <v>-3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 s="54"/>
      <c r="T1145" s="93">
        <f t="shared" si="59"/>
        <v>0</v>
      </c>
      <c r="U1145" s="96">
        <f t="shared" si="58"/>
        <v>-3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 s="54"/>
      <c r="T1146" s="93">
        <f t="shared" si="59"/>
        <v>0</v>
      </c>
      <c r="U1146" s="96">
        <f t="shared" si="58"/>
        <v>-3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 s="54"/>
      <c r="T1147" s="93">
        <f t="shared" si="59"/>
        <v>0</v>
      </c>
      <c r="U1147" s="96">
        <f t="shared" si="58"/>
        <v>-3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 s="54"/>
      <c r="T1148" s="93">
        <f t="shared" si="59"/>
        <v>0</v>
      </c>
      <c r="U1148" s="96">
        <f t="shared" si="58"/>
        <v>-3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 s="54"/>
      <c r="T1149" s="93">
        <f t="shared" si="59"/>
        <v>0</v>
      </c>
      <c r="U1149" s="96">
        <f t="shared" si="58"/>
        <v>-3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 s="54"/>
      <c r="T1150" s="93">
        <f t="shared" si="59"/>
        <v>0</v>
      </c>
      <c r="U1150" s="96">
        <f t="shared" si="58"/>
        <v>-3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 s="54"/>
      <c r="T1151" s="93">
        <f t="shared" si="59"/>
        <v>0</v>
      </c>
      <c r="U1151" s="96">
        <f t="shared" si="58"/>
        <v>-3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 s="54"/>
      <c r="T1152" s="93">
        <f t="shared" si="59"/>
        <v>0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 s="54"/>
      <c r="T1153" s="93">
        <f t="shared" si="59"/>
        <v>0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 s="54"/>
      <c r="T1154" s="93">
        <f t="shared" si="59"/>
        <v>0</v>
      </c>
      <c r="U1154" s="96">
        <f t="shared" si="58"/>
        <v>-3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 s="54"/>
      <c r="T1155" s="93">
        <f t="shared" si="59"/>
        <v>0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 s="54"/>
      <c r="T1156" s="93">
        <f t="shared" si="59"/>
        <v>0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 s="54"/>
      <c r="T1157" s="93">
        <f t="shared" si="59"/>
        <v>0</v>
      </c>
      <c r="U1157" s="96">
        <f t="shared" si="58"/>
        <v>-3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 s="54"/>
      <c r="T1158" s="93">
        <f t="shared" si="59"/>
        <v>0</v>
      </c>
      <c r="U1158" s="96">
        <f t="shared" si="58"/>
        <v>-3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 s="54"/>
      <c r="T1159" s="93">
        <f t="shared" si="59"/>
        <v>0</v>
      </c>
      <c r="U1159" s="96">
        <f t="shared" si="58"/>
        <v>-3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 s="54"/>
      <c r="T1160" s="93">
        <f t="shared" si="59"/>
        <v>0</v>
      </c>
      <c r="U1160" s="96">
        <f t="shared" si="58"/>
        <v>-3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 s="54"/>
      <c r="T1161" s="93">
        <f t="shared" si="59"/>
        <v>0</v>
      </c>
      <c r="U1161" s="96">
        <f t="shared" si="58"/>
        <v>-3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 s="54"/>
      <c r="T1162" s="93">
        <f t="shared" si="59"/>
        <v>0</v>
      </c>
      <c r="U1162" s="96">
        <f t="shared" si="58"/>
        <v>-3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 s="54"/>
      <c r="T1163" s="93">
        <f t="shared" si="59"/>
        <v>0</v>
      </c>
      <c r="U1163" s="96">
        <f t="shared" si="58"/>
        <v>-3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 s="54"/>
      <c r="T1164" s="93">
        <f t="shared" si="59"/>
        <v>0</v>
      </c>
      <c r="U1164" s="96">
        <f t="shared" si="58"/>
        <v>-3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 s="54"/>
      <c r="T1165" s="93">
        <f t="shared" si="59"/>
        <v>0</v>
      </c>
      <c r="U1165" s="96">
        <f t="shared" si="58"/>
        <v>-3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 s="54"/>
      <c r="T1166" s="93">
        <f t="shared" si="59"/>
        <v>0</v>
      </c>
      <c r="U1166" s="96">
        <f t="shared" si="58"/>
        <v>-3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 s="54"/>
      <c r="T1167" s="93">
        <f t="shared" si="59"/>
        <v>0</v>
      </c>
      <c r="U1167" s="96">
        <f t="shared" si="58"/>
        <v>-3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 s="54"/>
      <c r="T1168" s="93">
        <f t="shared" si="59"/>
        <v>0</v>
      </c>
      <c r="U1168" s="96">
        <f t="shared" ref="U1168:U1231" si="62">(T1168-B1168)-3</f>
        <v>-3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 s="54"/>
      <c r="T1169" s="93">
        <f t="shared" si="59"/>
        <v>0</v>
      </c>
      <c r="U1169" s="96">
        <f t="shared" si="62"/>
        <v>-3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 s="54"/>
      <c r="T1170" s="93">
        <f t="shared" si="59"/>
        <v>0</v>
      </c>
      <c r="U1170" s="96">
        <f t="shared" si="62"/>
        <v>-3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 s="54"/>
      <c r="T1171" s="93">
        <f t="shared" si="59"/>
        <v>0</v>
      </c>
      <c r="U1171" s="96">
        <f t="shared" si="62"/>
        <v>-3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 s="54"/>
      <c r="T1172" s="93">
        <f t="shared" si="59"/>
        <v>0</v>
      </c>
      <c r="U1172" s="96">
        <f t="shared" si="62"/>
        <v>-3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 s="54"/>
      <c r="T1173" s="93">
        <f t="shared" si="59"/>
        <v>0</v>
      </c>
      <c r="U1173" s="96">
        <f t="shared" si="62"/>
        <v>-3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 s="54"/>
      <c r="T1174" s="93">
        <f t="shared" si="59"/>
        <v>0</v>
      </c>
      <c r="U1174" s="96">
        <f t="shared" si="62"/>
        <v>-3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 s="54"/>
      <c r="T1175" s="93">
        <f t="shared" si="59"/>
        <v>0</v>
      </c>
      <c r="U1175" s="96">
        <f t="shared" si="62"/>
        <v>-3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 s="54"/>
      <c r="T1176" s="93">
        <f t="shared" si="59"/>
        <v>0</v>
      </c>
      <c r="U1176" s="96">
        <f t="shared" si="62"/>
        <v>-3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 s="54"/>
      <c r="T1177" s="93">
        <f t="shared" si="59"/>
        <v>0</v>
      </c>
      <c r="U1177" s="96">
        <f t="shared" si="62"/>
        <v>-3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 s="54"/>
      <c r="T1178" s="93">
        <f t="shared" si="59"/>
        <v>0</v>
      </c>
      <c r="U1178" s="96">
        <f t="shared" si="62"/>
        <v>-3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 s="54"/>
      <c r="T1179" s="93">
        <f t="shared" si="59"/>
        <v>0</v>
      </c>
      <c r="U1179" s="96">
        <f t="shared" si="62"/>
        <v>-3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 s="54"/>
      <c r="T1180" s="93">
        <f t="shared" si="59"/>
        <v>0</v>
      </c>
      <c r="U1180" s="96">
        <f t="shared" si="62"/>
        <v>-3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 s="54"/>
      <c r="T1181" s="93">
        <f t="shared" si="59"/>
        <v>0</v>
      </c>
      <c r="U1181" s="96">
        <f t="shared" si="62"/>
        <v>-3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9" si="73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9"/>
      <c r="W1449" s="5" t="str">
        <f t="shared" si="73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0</v>
      </c>
      <c r="W1450">
        <f>SUM(W9:W1448)</f>
        <v>0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zoomScaleNormal="100" workbookViewId="0">
      <pane ySplit="10" topLeftCell="A11" activePane="bottomLeft" state="frozen"/>
      <selection activeCell="C29" sqref="C29"/>
      <selection pane="bottomLeft" activeCell="N23" sqref="N23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0.2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64"/>
      <c r="BC2" s="8"/>
      <c r="BM2" s="53"/>
      <c r="BR2" s="53"/>
    </row>
    <row r="3" spans="1:71" ht="15.75" thickBot="1" x14ac:dyDescent="0.3">
      <c r="A3" s="261"/>
      <c r="B3" s="670"/>
      <c r="C3" s="8"/>
      <c r="D3" s="8"/>
      <c r="E3" s="8"/>
      <c r="F3" s="8"/>
      <c r="G3" s="8"/>
      <c r="H3" s="8"/>
      <c r="I3" s="8"/>
      <c r="J3" s="695" t="s">
        <v>247</v>
      </c>
      <c r="K3" s="8"/>
      <c r="L3" s="8"/>
      <c r="M3" s="8"/>
      <c r="N3" s="8"/>
      <c r="O3" s="8"/>
      <c r="P3" s="695" t="s">
        <v>248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25.2</v>
      </c>
      <c r="AD3" s="384"/>
      <c r="AE3" s="8"/>
      <c r="AF3" s="115"/>
      <c r="AG3" s="716" t="str">
        <f>$C$5</f>
        <v>Février_2025</v>
      </c>
      <c r="AH3" s="717"/>
      <c r="AI3" s="288"/>
      <c r="AJ3" s="726" t="s">
        <v>17</v>
      </c>
      <c r="AK3" s="727"/>
      <c r="AL3" s="728"/>
      <c r="AM3" s="314"/>
      <c r="AN3" s="723" t="s">
        <v>37</v>
      </c>
      <c r="AO3" s="724"/>
      <c r="AP3" s="724"/>
      <c r="AQ3" s="724"/>
      <c r="AR3" s="725"/>
      <c r="AS3" s="314"/>
      <c r="AT3" s="289"/>
      <c r="AU3" s="14"/>
      <c r="AV3" s="8"/>
      <c r="AW3" s="115"/>
      <c r="AX3" s="150" t="str">
        <f>$C$5</f>
        <v>Février_2025</v>
      </c>
      <c r="AY3" s="149"/>
      <c r="AZ3" s="151"/>
      <c r="BA3" s="152" t="s">
        <v>51</v>
      </c>
      <c r="BB3" s="665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66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246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BI75</f>
        <v>-2.6</v>
      </c>
      <c r="M5" s="357"/>
      <c r="N5" s="356" t="str">
        <f>VLOOKUP($BI$75,$BI$77:$BJ$88,2,0)</f>
        <v>Janvier</v>
      </c>
      <c r="O5" s="352"/>
      <c r="P5" s="249" t="s">
        <v>41</v>
      </c>
      <c r="Q5" s="321"/>
      <c r="R5" s="359">
        <f>BK75</f>
        <v>11.5</v>
      </c>
      <c r="S5" s="360"/>
      <c r="T5" s="361" t="str">
        <f>VLOOKUP($BK$75,$BK$77:$BL$88,2,0)</f>
        <v>Janvier</v>
      </c>
      <c r="U5" s="14"/>
      <c r="V5" s="8"/>
      <c r="W5" s="115"/>
      <c r="X5" s="718" t="str">
        <f>C5</f>
        <v>Février_2025</v>
      </c>
      <c r="Y5" s="719"/>
      <c r="Z5" s="17"/>
      <c r="AA5" s="720">
        <f ca="1">NOW()</f>
        <v>45694.42900196759</v>
      </c>
      <c r="AB5" s="721"/>
      <c r="AC5" s="722"/>
      <c r="AD5" s="19"/>
      <c r="AE5" s="8"/>
      <c r="AF5" s="117"/>
      <c r="AG5" s="708" t="s">
        <v>35</v>
      </c>
      <c r="AH5" s="709"/>
      <c r="AI5" s="290"/>
      <c r="AJ5" s="158">
        <f>SUM($AJ$11:$AJ$66)</f>
        <v>0.2</v>
      </c>
      <c r="AK5" s="17"/>
      <c r="AL5" s="159">
        <f>SUM($AL$11:$AL$66)</f>
        <v>8.1944444444444445E-2</v>
      </c>
      <c r="AM5" s="17"/>
      <c r="AN5" s="160">
        <f>SUM(AN$11:AN$66)</f>
        <v>0</v>
      </c>
      <c r="AO5" s="17"/>
      <c r="AP5" s="160">
        <f>SUM(AP$11:AP$66)</f>
        <v>8.1944444444444445E-2</v>
      </c>
      <c r="AQ5" s="17"/>
      <c r="AR5" s="160">
        <f>SUM(AR$11:AR$66)</f>
        <v>0</v>
      </c>
      <c r="AS5" s="17"/>
      <c r="AT5" s="160">
        <f>SUM(AT$11:AT$66)</f>
        <v>0</v>
      </c>
      <c r="AU5" s="14"/>
      <c r="AV5" s="8"/>
      <c r="AW5" s="117"/>
      <c r="AX5" s="156" t="s">
        <v>35</v>
      </c>
      <c r="AY5" s="157"/>
      <c r="AZ5" s="17"/>
      <c r="BA5" s="161">
        <f>SUM(BA$11:BA$68)+Relevés!AH3</f>
        <v>1.3993055555555556</v>
      </c>
      <c r="BB5" s="667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66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08" t="s">
        <v>36</v>
      </c>
      <c r="D7" s="709"/>
      <c r="E7" s="127"/>
      <c r="F7" s="206">
        <f>MIN(F$11:F66)</f>
        <v>0</v>
      </c>
      <c r="G7" s="17"/>
      <c r="H7" s="128" t="e">
        <f>VLOOKUP($F$7,$F$11:$Y$66,17,0)</f>
        <v>#N/A</v>
      </c>
      <c r="I7" s="17"/>
      <c r="J7" s="298"/>
      <c r="K7" s="17"/>
      <c r="L7" s="270">
        <f>MIN($L$11:$L$66)</f>
        <v>-2.6</v>
      </c>
      <c r="M7" s="271"/>
      <c r="N7" s="272">
        <f>VLOOKUP($L$7,$L$11:$Y$66,14,0)</f>
        <v>45691</v>
      </c>
      <c r="O7" s="271"/>
      <c r="P7" s="298"/>
      <c r="Q7" s="271"/>
      <c r="R7" s="273">
        <f>MAX(R$11:R66)</f>
        <v>11.5</v>
      </c>
      <c r="S7" s="271"/>
      <c r="T7" s="274">
        <f>VLOOKUP($R$7,$R$11:$Y$66,8,0)</f>
        <v>45692</v>
      </c>
      <c r="U7" s="14"/>
      <c r="V7" s="8"/>
      <c r="W7" s="117"/>
      <c r="X7" s="710" t="s">
        <v>105</v>
      </c>
      <c r="Y7" s="711"/>
      <c r="Z7" s="17"/>
      <c r="AA7" s="319" t="s">
        <v>89</v>
      </c>
      <c r="AB7" s="17"/>
      <c r="AC7" s="320" t="s">
        <v>90</v>
      </c>
      <c r="AD7" s="14"/>
      <c r="AE7" s="8"/>
      <c r="AF7" s="117"/>
      <c r="AG7" s="714">
        <f ca="1">TODAY()</f>
        <v>45694</v>
      </c>
      <c r="AH7" s="715"/>
      <c r="AI7" s="17"/>
      <c r="AJ7" s="164">
        <f>VLOOKUP($AJ$9,$AJ$11:$AY$66,16,0)</f>
        <v>45690</v>
      </c>
      <c r="AK7" s="17"/>
      <c r="AL7" s="315">
        <f>VLOOKUP($AL$9,$AL$11:$AY$66,14,0)</f>
        <v>45690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4">
        <f ca="1">TODAY()</f>
        <v>45694</v>
      </c>
      <c r="AY7" s="715"/>
      <c r="AZ7" s="17"/>
      <c r="BA7" s="165">
        <f>VLOOKUP($BA$9,$BA$11:$BE$66,5,0)</f>
        <v>45692</v>
      </c>
      <c r="BB7" s="666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66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12"/>
      <c r="D9" s="713"/>
      <c r="E9" s="130"/>
      <c r="F9" s="207" t="s">
        <v>16</v>
      </c>
      <c r="G9" s="17"/>
      <c r="H9" s="131" t="e">
        <f>VLOOKUP($F$7,$F$11:$T$66,3,0)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VLOOKUP($L$7,$L$11:$N$66,3,0)</f>
        <v>0.35416666666666702</v>
      </c>
      <c r="O9" s="271"/>
      <c r="P9" s="300" t="s">
        <v>76</v>
      </c>
      <c r="Q9" s="271"/>
      <c r="R9" s="279" t="s">
        <v>3</v>
      </c>
      <c r="S9" s="271"/>
      <c r="T9" s="278">
        <f>VLOOKUP($R$7,$R$11:$T$66,3,0)</f>
        <v>0.52430555555555602</v>
      </c>
      <c r="U9" s="14"/>
      <c r="V9" s="8"/>
      <c r="W9" s="117"/>
      <c r="X9" s="350">
        <f>BM75</f>
        <v>27</v>
      </c>
      <c r="Y9" s="350" t="s">
        <v>3</v>
      </c>
      <c r="Z9" s="17"/>
      <c r="AA9" s="143">
        <f>MAX($AA$11:$AA$66)</f>
        <v>27</v>
      </c>
      <c r="AB9" s="17"/>
      <c r="AC9" s="144">
        <f>VLOOKUP($AA$9,$AA$11:$AH$66,8,0)</f>
        <v>45689</v>
      </c>
      <c r="AD9" s="14"/>
      <c r="AE9" s="8"/>
      <c r="AF9" s="117"/>
      <c r="AG9" s="316">
        <f>$BO$73+Relevés!W5</f>
        <v>0.2</v>
      </c>
      <c r="AH9" s="317" t="s">
        <v>41</v>
      </c>
      <c r="AI9" s="17"/>
      <c r="AJ9" s="167">
        <f>MAX($AJ$11:$AJ$66)</f>
        <v>0.1</v>
      </c>
      <c r="AK9" s="17"/>
      <c r="AL9" s="168">
        <f>MAX($AL$11:AL$66)</f>
        <v>4.0972222222222222E-2</v>
      </c>
      <c r="AM9" s="17"/>
      <c r="AN9" s="160" t="s">
        <v>242</v>
      </c>
      <c r="AO9" s="17"/>
      <c r="AP9" s="160" t="s">
        <v>243</v>
      </c>
      <c r="AQ9" s="17"/>
      <c r="AR9" s="160" t="s">
        <v>244</v>
      </c>
      <c r="AS9" s="17"/>
      <c r="AT9" s="160" t="s">
        <v>245</v>
      </c>
      <c r="AU9" s="14"/>
      <c r="AV9" s="8"/>
      <c r="AW9" s="117"/>
      <c r="AX9" s="254" t="s">
        <v>41</v>
      </c>
      <c r="AY9" s="318">
        <f>$BR$73+$BA$5</f>
        <v>1.7895833333333333</v>
      </c>
      <c r="AZ9" s="17"/>
      <c r="BA9" s="169">
        <f>MAX($BA$11:$BA$66)</f>
        <v>0.39027777777777778</v>
      </c>
      <c r="BB9" s="666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3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145" t="str">
        <f>PROPER(TEXT(D11,"JJJJ"))</f>
        <v>Samedi</v>
      </c>
      <c r="D11" s="146">
        <v>45689</v>
      </c>
      <c r="E11" s="120"/>
      <c r="F11" s="132"/>
      <c r="G11" s="121"/>
      <c r="H11" s="133"/>
      <c r="I11" s="121"/>
      <c r="J11" s="302" t="str">
        <f>IF(OR($L$1="",$L$11=""),"",IF($L$11&gt;$L$1,"»",IF($L$11&lt;$L$1,"¼","¹º")))</f>
        <v>¼</v>
      </c>
      <c r="K11" s="84"/>
      <c r="L11" s="269">
        <v>0.8</v>
      </c>
      <c r="M11" s="84"/>
      <c r="N11" s="148">
        <v>0.99305555555555602</v>
      </c>
      <c r="O11" s="84"/>
      <c r="P11" s="302" t="str">
        <f>IF(OR($R$1="",$R$11=""),"",IF($R$11&gt;$R$1,"»",IF($R$11&lt;$R$1,"¼","¹º")))</f>
        <v>¼</v>
      </c>
      <c r="Q11" s="84"/>
      <c r="R11" s="269">
        <v>8.9</v>
      </c>
      <c r="S11" s="84"/>
      <c r="T11" s="148">
        <v>0.56111111111111101</v>
      </c>
      <c r="U11" s="21"/>
      <c r="V11" s="67"/>
      <c r="W11" s="66"/>
      <c r="X11" s="145" t="str">
        <f>$C11</f>
        <v>Samedi</v>
      </c>
      <c r="Y11" s="146">
        <f>$D11</f>
        <v>45689</v>
      </c>
      <c r="Z11" s="64"/>
      <c r="AA11" s="147">
        <v>27</v>
      </c>
      <c r="AB11" s="64"/>
      <c r="AC11" s="148">
        <v>4.3055555555555597E-2</v>
      </c>
      <c r="AD11" s="21"/>
      <c r="AE11" s="67"/>
      <c r="AF11" s="66"/>
      <c r="AG11" s="145" t="str">
        <f>$C11</f>
        <v>Samedi</v>
      </c>
      <c r="AH11" s="146">
        <f>$D11</f>
        <v>45689</v>
      </c>
      <c r="AI11" s="64"/>
      <c r="AJ11" s="170">
        <v>0</v>
      </c>
      <c r="AK11" s="64"/>
      <c r="AL11" s="148">
        <v>0</v>
      </c>
      <c r="AM11" s="64"/>
      <c r="AN11" s="148">
        <v>0</v>
      </c>
      <c r="AO11" s="64"/>
      <c r="AP11" s="148">
        <v>0</v>
      </c>
      <c r="AQ11" s="64"/>
      <c r="AR11" s="148">
        <v>0</v>
      </c>
      <c r="AS11" s="64"/>
      <c r="AT11" s="148">
        <v>0</v>
      </c>
      <c r="AU11" s="663"/>
      <c r="AV11" s="8"/>
      <c r="AW11" s="66"/>
      <c r="AX11" s="145" t="str">
        <f>$C11</f>
        <v>Samedi</v>
      </c>
      <c r="AY11" s="146">
        <f>$D11</f>
        <v>45689</v>
      </c>
      <c r="AZ11" s="64"/>
      <c r="BA11" s="148">
        <v>0.30763888888888891</v>
      </c>
      <c r="BB11" s="663"/>
      <c r="BC11" s="67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3"/>
      <c r="AV12" s="8"/>
      <c r="AW12" s="66"/>
      <c r="AX12" s="63"/>
      <c r="AY12" s="64"/>
      <c r="AZ12" s="64"/>
      <c r="BA12" s="65"/>
      <c r="BB12" s="663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Dimanche</v>
      </c>
      <c r="D13" s="146">
        <f>$D11+1</f>
        <v>45690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-1.6</v>
      </c>
      <c r="M13" s="84"/>
      <c r="N13" s="148">
        <v>0.18472222222222201</v>
      </c>
      <c r="O13" s="84"/>
      <c r="P13" s="302" t="str">
        <f>IF(OR(R11="",R13=""),"",IF(R13&gt;R11,"»",IF(R13&lt;R11,"¼","¹º")))</f>
        <v>¼</v>
      </c>
      <c r="Q13" s="84"/>
      <c r="R13" s="269">
        <v>2.7</v>
      </c>
      <c r="S13" s="84"/>
      <c r="T13" s="148">
        <v>0.686805555555556</v>
      </c>
      <c r="U13" s="21"/>
      <c r="V13" s="67"/>
      <c r="W13" s="66"/>
      <c r="X13" s="145" t="str">
        <f>$C13</f>
        <v>Dimanche</v>
      </c>
      <c r="Y13" s="146">
        <f>$D13</f>
        <v>45690</v>
      </c>
      <c r="Z13" s="64"/>
      <c r="AA13" s="147">
        <v>20.9</v>
      </c>
      <c r="AB13" s="64"/>
      <c r="AC13" s="148">
        <v>0.72152777777777799</v>
      </c>
      <c r="AD13" s="21"/>
      <c r="AE13" s="67"/>
      <c r="AF13" s="66"/>
      <c r="AG13" s="145" t="str">
        <f>$C13</f>
        <v>Dimanche</v>
      </c>
      <c r="AH13" s="146">
        <f>$D13</f>
        <v>45690</v>
      </c>
      <c r="AI13" s="64"/>
      <c r="AJ13" s="170">
        <v>0.1</v>
      </c>
      <c r="AK13" s="64"/>
      <c r="AL13" s="148">
        <v>4.0972222222222222E-2</v>
      </c>
      <c r="AM13" s="64"/>
      <c r="AN13" s="148">
        <v>0</v>
      </c>
      <c r="AO13" s="64"/>
      <c r="AP13" s="148">
        <v>4.0972222222222222E-2</v>
      </c>
      <c r="AQ13" s="64"/>
      <c r="AR13" s="148">
        <v>0</v>
      </c>
      <c r="AS13" s="64"/>
      <c r="AT13" s="148">
        <v>0</v>
      </c>
      <c r="AU13" s="663"/>
      <c r="AV13" s="8"/>
      <c r="AW13" s="66"/>
      <c r="AX13" s="145" t="str">
        <f>$C13</f>
        <v>Dimanche</v>
      </c>
      <c r="AY13" s="146">
        <f>$D13</f>
        <v>45690</v>
      </c>
      <c r="AZ13" s="64"/>
      <c r="BA13" s="148">
        <v>0.33680555555555558</v>
      </c>
      <c r="BB13" s="663"/>
      <c r="BC13" s="67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61"/>
      <c r="B14" s="659"/>
      <c r="C14" s="659"/>
      <c r="D14" s="659"/>
      <c r="E14" s="659"/>
      <c r="F14" s="659"/>
      <c r="G14" s="659"/>
      <c r="H14" s="659"/>
      <c r="I14" s="659"/>
      <c r="J14" s="660"/>
      <c r="K14" s="659"/>
      <c r="L14" s="659"/>
      <c r="M14" s="659"/>
      <c r="N14" s="659"/>
      <c r="O14" s="659"/>
      <c r="P14" s="660"/>
      <c r="Q14" s="659"/>
      <c r="R14" s="659"/>
      <c r="S14" s="659"/>
      <c r="T14" s="659"/>
      <c r="U14" s="662"/>
      <c r="V14" s="661"/>
      <c r="W14" s="659"/>
      <c r="X14" s="659"/>
      <c r="Y14" s="659"/>
      <c r="Z14" s="659"/>
      <c r="AA14" s="659"/>
      <c r="AB14" s="659"/>
      <c r="AC14" s="659"/>
      <c r="AD14" s="659"/>
      <c r="AE14" s="661"/>
      <c r="AF14" s="659"/>
      <c r="AG14" s="659"/>
      <c r="AH14" s="659"/>
      <c r="AI14" s="659"/>
      <c r="AJ14" s="659"/>
      <c r="AK14" s="659"/>
      <c r="AL14" s="659"/>
      <c r="AM14" s="659"/>
      <c r="AN14" s="659"/>
      <c r="AO14" s="659"/>
      <c r="AP14" s="659"/>
      <c r="AQ14" s="659"/>
      <c r="AR14" s="659"/>
      <c r="AS14" s="659"/>
      <c r="AT14" s="659"/>
      <c r="AU14" s="659"/>
      <c r="AV14" s="687"/>
      <c r="AW14" s="659"/>
      <c r="AX14" s="659"/>
      <c r="AY14" s="659"/>
      <c r="AZ14" s="659"/>
      <c r="BA14" s="659"/>
      <c r="BB14" s="662"/>
      <c r="BC14" s="261"/>
      <c r="BE14" s="683"/>
      <c r="BF14" s="684"/>
    </row>
    <row r="15" spans="1:71" ht="27" customHeight="1" x14ac:dyDescent="0.25">
      <c r="A15" s="261"/>
      <c r="B15" s="659"/>
      <c r="C15" s="649" t="str">
        <f>PROPER(TEXT(D15,"JJJJ"))</f>
        <v>Lundi</v>
      </c>
      <c r="D15" s="650">
        <f>D13+1</f>
        <v>45691</v>
      </c>
      <c r="E15" s="654"/>
      <c r="F15" s="655"/>
      <c r="G15" s="656"/>
      <c r="H15" s="657"/>
      <c r="I15" s="656"/>
      <c r="J15" s="302" t="str">
        <f>IF(OR(L13="",L15=""),"",IF(L15&gt;L13,"»",IF(L15&lt;L13,"¼","¹º")))</f>
        <v>¼</v>
      </c>
      <c r="K15" s="84"/>
      <c r="L15" s="269">
        <v>-2.6</v>
      </c>
      <c r="M15" s="84"/>
      <c r="N15" s="148">
        <v>0.35416666666666702</v>
      </c>
      <c r="O15" s="84"/>
      <c r="P15" s="302" t="str">
        <f>IF(OR(R13="",R15=""),"",IF(R15&gt;R13,"»",IF(R15&lt;R13,"¼","¹º")))</f>
        <v>»</v>
      </c>
      <c r="Q15" s="84"/>
      <c r="R15" s="269">
        <v>10.199999999999999</v>
      </c>
      <c r="S15" s="84"/>
      <c r="T15" s="148">
        <v>0.61527777777777803</v>
      </c>
      <c r="U15" s="21"/>
      <c r="V15" s="67"/>
      <c r="W15" s="66"/>
      <c r="X15" s="145" t="str">
        <f>$C15</f>
        <v>Lundi</v>
      </c>
      <c r="Y15" s="146">
        <f>$D15</f>
        <v>45691</v>
      </c>
      <c r="Z15" s="64"/>
      <c r="AA15" s="147">
        <v>15.1</v>
      </c>
      <c r="AB15" s="64"/>
      <c r="AC15" s="148">
        <v>0.49236111111111103</v>
      </c>
      <c r="AD15" s="21"/>
      <c r="AE15" s="67"/>
      <c r="AF15" s="66"/>
      <c r="AG15" s="145" t="str">
        <f>$C15</f>
        <v>Lundi</v>
      </c>
      <c r="AH15" s="146">
        <f>$D15</f>
        <v>45691</v>
      </c>
      <c r="AI15" s="64"/>
      <c r="AJ15" s="170">
        <v>0</v>
      </c>
      <c r="AK15" s="64"/>
      <c r="AL15" s="148">
        <v>0</v>
      </c>
      <c r="AM15" s="64"/>
      <c r="AN15" s="148">
        <v>0</v>
      </c>
      <c r="AO15" s="64"/>
      <c r="AP15" s="148">
        <v>0</v>
      </c>
      <c r="AQ15" s="64"/>
      <c r="AR15" s="148">
        <v>0</v>
      </c>
      <c r="AS15" s="64"/>
      <c r="AT15" s="148">
        <v>0</v>
      </c>
      <c r="AU15" s="663"/>
      <c r="AV15" s="8"/>
      <c r="AW15" s="66"/>
      <c r="AX15" s="145" t="str">
        <f>$C15</f>
        <v>Lundi</v>
      </c>
      <c r="AY15" s="146">
        <f>$D15</f>
        <v>45691</v>
      </c>
      <c r="AZ15" s="64"/>
      <c r="BA15" s="148">
        <v>0.36458333333333331</v>
      </c>
      <c r="BB15" s="663"/>
      <c r="BC15" s="658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3"/>
      <c r="AV16" s="8"/>
      <c r="AW16" s="66"/>
      <c r="AX16" s="63"/>
      <c r="AY16" s="64"/>
      <c r="AZ16" s="64"/>
      <c r="BA16" s="65"/>
      <c r="BB16" s="663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Mardi</v>
      </c>
      <c r="D17" s="146">
        <f>$D15+1</f>
        <v>45692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»</v>
      </c>
      <c r="K17" s="84"/>
      <c r="L17" s="269">
        <v>-1.5</v>
      </c>
      <c r="M17" s="84"/>
      <c r="N17" s="148">
        <v>0.35416666666666702</v>
      </c>
      <c r="O17" s="84"/>
      <c r="P17" s="302" t="str">
        <f>IF(OR(R15="",R17=""),"",IF(R17&gt;R15,"»",IF(R17&lt;R15,"¼","¹º")))</f>
        <v>»</v>
      </c>
      <c r="Q17" s="84"/>
      <c r="R17" s="269">
        <v>11.5</v>
      </c>
      <c r="S17" s="84"/>
      <c r="T17" s="148">
        <v>0.52430555555555602</v>
      </c>
      <c r="U17" s="21"/>
      <c r="V17" s="67"/>
      <c r="W17" s="66"/>
      <c r="X17" s="145" t="str">
        <f>$C17</f>
        <v>Mardi</v>
      </c>
      <c r="Y17" s="146">
        <f>$D17</f>
        <v>45692</v>
      </c>
      <c r="Z17" s="64"/>
      <c r="AA17" s="147">
        <v>15.5</v>
      </c>
      <c r="AB17" s="64"/>
      <c r="AC17" s="148">
        <v>0.40625</v>
      </c>
      <c r="AD17" s="21"/>
      <c r="AE17" s="67"/>
      <c r="AF17" s="66"/>
      <c r="AG17" s="145" t="str">
        <f>$C17</f>
        <v>Mardi</v>
      </c>
      <c r="AH17" s="146">
        <f>$D17</f>
        <v>45692</v>
      </c>
      <c r="AI17" s="64"/>
      <c r="AJ17" s="170">
        <v>0</v>
      </c>
      <c r="AK17" s="64"/>
      <c r="AL17" s="148">
        <v>0</v>
      </c>
      <c r="AM17" s="64"/>
      <c r="AN17" s="148">
        <v>0</v>
      </c>
      <c r="AO17" s="64"/>
      <c r="AP17" s="148">
        <v>0</v>
      </c>
      <c r="AQ17" s="64"/>
      <c r="AR17" s="148">
        <v>0</v>
      </c>
      <c r="AS17" s="64"/>
      <c r="AT17" s="148">
        <v>0</v>
      </c>
      <c r="AU17" s="663"/>
      <c r="AV17" s="8"/>
      <c r="AW17" s="66"/>
      <c r="AX17" s="145" t="str">
        <f>$C17</f>
        <v>Mardi</v>
      </c>
      <c r="AY17" s="146">
        <f>$D17</f>
        <v>45692</v>
      </c>
      <c r="AZ17" s="64"/>
      <c r="BA17" s="148">
        <v>0.39027777777777778</v>
      </c>
      <c r="BB17" s="663"/>
      <c r="BC17" s="67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3"/>
      <c r="AV18" s="8"/>
      <c r="AW18" s="66"/>
      <c r="AX18" s="63"/>
      <c r="AY18" s="64"/>
      <c r="AZ18" s="64"/>
      <c r="BA18" s="65"/>
      <c r="BB18" s="663"/>
      <c r="BC18" s="67"/>
      <c r="BD18" s="36"/>
      <c r="BE18" s="82"/>
      <c r="BF18" s="81"/>
    </row>
    <row r="19" spans="1:58" ht="27" customHeight="1" x14ac:dyDescent="0.25">
      <c r="A19" s="261"/>
      <c r="B19" s="659"/>
      <c r="C19" s="145" t="str">
        <f>PROPER(TEXT(D19,"JJJJ"))</f>
        <v>Mercredi</v>
      </c>
      <c r="D19" s="146">
        <f>$D17+1</f>
        <v>45693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4.0999999999999996</v>
      </c>
      <c r="M19" s="84"/>
      <c r="N19" s="148">
        <v>0.27013888888888898</v>
      </c>
      <c r="O19" s="84"/>
      <c r="P19" s="302" t="str">
        <f>IF(OR(R17="",R19=""),"",IF(R19&gt;R17,"»",IF(R19&lt;R17,"¼","¹º")))</f>
        <v>¼</v>
      </c>
      <c r="Q19" s="84"/>
      <c r="R19" s="269">
        <v>11.3</v>
      </c>
      <c r="S19" s="84"/>
      <c r="T19" s="148">
        <v>0.240972222222222</v>
      </c>
      <c r="U19" s="21"/>
      <c r="V19" s="67"/>
      <c r="W19" s="66"/>
      <c r="X19" s="145" t="str">
        <f>$C19</f>
        <v>Mercredi</v>
      </c>
      <c r="Y19" s="146">
        <f>$D19</f>
        <v>45693</v>
      </c>
      <c r="Z19" s="64"/>
      <c r="AA19" s="147">
        <v>16.899999999999999</v>
      </c>
      <c r="AB19" s="64"/>
      <c r="AC19" s="148">
        <v>0.48749999999999999</v>
      </c>
      <c r="AD19" s="21"/>
      <c r="AE19" s="67"/>
      <c r="AF19" s="66"/>
      <c r="AG19" s="145" t="str">
        <f>$C19</f>
        <v>Mercredi</v>
      </c>
      <c r="AH19" s="146">
        <f>$D19</f>
        <v>45693</v>
      </c>
      <c r="AI19" s="64"/>
      <c r="AJ19" s="170">
        <v>0.1</v>
      </c>
      <c r="AK19" s="64"/>
      <c r="AL19" s="148">
        <v>4.0972222222222222E-2</v>
      </c>
      <c r="AM19" s="64"/>
      <c r="AN19" s="148">
        <v>0</v>
      </c>
      <c r="AO19" s="64"/>
      <c r="AP19" s="148">
        <v>4.0972222222222222E-2</v>
      </c>
      <c r="AQ19" s="64"/>
      <c r="AR19" s="148">
        <v>0</v>
      </c>
      <c r="AS19" s="64"/>
      <c r="AT19" s="148">
        <v>0</v>
      </c>
      <c r="AU19" s="663"/>
      <c r="AV19" s="8"/>
      <c r="AW19" s="66"/>
      <c r="AX19" s="145" t="str">
        <f>$C19</f>
        <v>Mercredi</v>
      </c>
      <c r="AY19" s="146">
        <f>$D19</f>
        <v>45693</v>
      </c>
      <c r="AZ19" s="64"/>
      <c r="BA19" s="148">
        <v>0</v>
      </c>
      <c r="BB19" s="663"/>
      <c r="BC19" s="67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61"/>
      <c r="B20" s="659"/>
      <c r="C20" s="63"/>
      <c r="D20" s="64"/>
      <c r="E20" s="120"/>
      <c r="F20" s="120"/>
      <c r="G20" s="121"/>
      <c r="H20" s="121"/>
      <c r="I20" s="121"/>
      <c r="J20" s="303"/>
      <c r="K20" s="84"/>
      <c r="L20" s="64"/>
      <c r="M20" s="84"/>
      <c r="N20" s="84"/>
      <c r="O20" s="84"/>
      <c r="P20" s="303"/>
      <c r="Q20" s="84"/>
      <c r="R20" s="64"/>
      <c r="S20" s="84"/>
      <c r="T20" s="84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3"/>
      <c r="AV20" s="8"/>
      <c r="AW20" s="66"/>
      <c r="AX20" s="63"/>
      <c r="AY20" s="64"/>
      <c r="AZ20" s="64"/>
      <c r="BA20" s="65"/>
      <c r="BB20" s="663"/>
      <c r="BC20" s="67"/>
      <c r="BD20" s="36"/>
      <c r="BE20" s="68"/>
      <c r="BF20" s="69"/>
    </row>
    <row r="21" spans="1:58" ht="27" customHeight="1" x14ac:dyDescent="0.25">
      <c r="A21" s="261"/>
      <c r="B21" s="659"/>
      <c r="C21" s="145" t="str">
        <f>PROPER(TEXT(D21,"JJJJ"))</f>
        <v>Jeudi</v>
      </c>
      <c r="D21" s="146">
        <f>$D19+1</f>
        <v>45694</v>
      </c>
      <c r="E21" s="120"/>
      <c r="F21" s="132"/>
      <c r="G21" s="121"/>
      <c r="H21" s="133"/>
      <c r="I21" s="121"/>
      <c r="J21" s="302" t="str">
        <f>IF(OR(L19="",L21=""),"",IF(L21&gt;L19,"»",IF(L21&lt;L19,"¼","¹º")))</f>
        <v/>
      </c>
      <c r="K21" s="84"/>
      <c r="L21" s="269"/>
      <c r="M21" s="84"/>
      <c r="N21" s="148"/>
      <c r="O21" s="84"/>
      <c r="P21" s="302" t="str">
        <f>IF(OR(R19="",R21=""),"",IF(R21&gt;R19,"»",IF(R21&lt;R19,"¼","¹º")))</f>
        <v/>
      </c>
      <c r="Q21" s="84"/>
      <c r="R21" s="269"/>
      <c r="S21" s="84"/>
      <c r="T21" s="148"/>
      <c r="U21" s="21"/>
      <c r="V21" s="67"/>
      <c r="W21" s="66"/>
      <c r="X21" s="145" t="str">
        <f>$C21</f>
        <v>Jeudi</v>
      </c>
      <c r="Y21" s="146">
        <f>$D21</f>
        <v>45694</v>
      </c>
      <c r="Z21" s="64"/>
      <c r="AA21" s="147"/>
      <c r="AB21" s="64"/>
      <c r="AC21" s="148"/>
      <c r="AD21" s="21"/>
      <c r="AE21" s="67"/>
      <c r="AF21" s="66"/>
      <c r="AG21" s="145" t="str">
        <f>$C21</f>
        <v>Jeudi</v>
      </c>
      <c r="AH21" s="146">
        <f>$D21</f>
        <v>45694</v>
      </c>
      <c r="AI21" s="64"/>
      <c r="AJ21" s="170"/>
      <c r="AK21" s="64"/>
      <c r="AL21" s="148"/>
      <c r="AM21" s="64"/>
      <c r="AN21" s="148"/>
      <c r="AO21" s="64"/>
      <c r="AP21" s="148"/>
      <c r="AQ21" s="64"/>
      <c r="AR21" s="148"/>
      <c r="AS21" s="64"/>
      <c r="AT21" s="148"/>
      <c r="AU21" s="663"/>
      <c r="AV21" s="8"/>
      <c r="AW21" s="66"/>
      <c r="AX21" s="145" t="str">
        <f>$C21</f>
        <v>Jeudi</v>
      </c>
      <c r="AY21" s="146">
        <f>$D21</f>
        <v>45694</v>
      </c>
      <c r="AZ21" s="64"/>
      <c r="BA21" s="148"/>
      <c r="BB21" s="663"/>
      <c r="BC21" s="67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3"/>
      <c r="AV22" s="8"/>
      <c r="AW22" s="66"/>
      <c r="AX22" s="63"/>
      <c r="AY22" s="64"/>
      <c r="AZ22" s="64"/>
      <c r="BA22" s="65"/>
      <c r="BB22" s="663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Vendredi</v>
      </c>
      <c r="D23" s="146">
        <f>$D21+1</f>
        <v>45695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/>
      </c>
      <c r="K23" s="84"/>
      <c r="L23" s="269"/>
      <c r="M23" s="84"/>
      <c r="N23" s="148"/>
      <c r="O23" s="84"/>
      <c r="P23" s="302" t="str">
        <f>IF(OR(R21="",R23=""),"",IF(R23&gt;R21,"»",IF(R23&lt;R21,"¼","¹º")))</f>
        <v/>
      </c>
      <c r="Q23" s="84"/>
      <c r="R23" s="269"/>
      <c r="S23" s="84"/>
      <c r="T23" s="148"/>
      <c r="U23" s="21"/>
      <c r="V23" s="67"/>
      <c r="W23" s="66"/>
      <c r="X23" s="145" t="str">
        <f>$C23</f>
        <v>Vendredi</v>
      </c>
      <c r="Y23" s="146">
        <f>$D23</f>
        <v>45695</v>
      </c>
      <c r="Z23" s="64"/>
      <c r="AA23" s="147"/>
      <c r="AB23" s="64"/>
      <c r="AC23" s="148"/>
      <c r="AD23" s="21"/>
      <c r="AE23" s="67"/>
      <c r="AF23" s="66"/>
      <c r="AG23" s="145" t="str">
        <f>$C23</f>
        <v>Vendredi</v>
      </c>
      <c r="AH23" s="146">
        <f>$D23</f>
        <v>45695</v>
      </c>
      <c r="AI23" s="64"/>
      <c r="AJ23" s="170"/>
      <c r="AK23" s="64"/>
      <c r="AL23" s="148"/>
      <c r="AM23" s="64"/>
      <c r="AN23" s="148"/>
      <c r="AO23" s="64"/>
      <c r="AP23" s="148"/>
      <c r="AQ23" s="64"/>
      <c r="AR23" s="148"/>
      <c r="AS23" s="64"/>
      <c r="AT23" s="148"/>
      <c r="AU23" s="663"/>
      <c r="AV23" s="8"/>
      <c r="AW23" s="66"/>
      <c r="AX23" s="145" t="str">
        <f>$C23</f>
        <v>Vendredi</v>
      </c>
      <c r="AY23" s="146">
        <f>$D23</f>
        <v>45695</v>
      </c>
      <c r="AZ23" s="64"/>
      <c r="BA23" s="148"/>
      <c r="BB23" s="663"/>
      <c r="BC23" s="67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3"/>
      <c r="AV24" s="8"/>
      <c r="AW24" s="66"/>
      <c r="AX24" s="63"/>
      <c r="AY24" s="64"/>
      <c r="AZ24" s="64"/>
      <c r="BA24" s="65"/>
      <c r="BB24" s="663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Samedi</v>
      </c>
      <c r="D25" s="146">
        <f>$D23+1</f>
        <v>45696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/>
      </c>
      <c r="K25" s="84"/>
      <c r="L25" s="269"/>
      <c r="M25" s="84"/>
      <c r="N25" s="148"/>
      <c r="O25" s="84"/>
      <c r="P25" s="302" t="str">
        <f>IF(OR(R23="",R25=""),"",IF(R25&gt;R23,"»",IF(R25&lt;R23,"¼","¹º")))</f>
        <v/>
      </c>
      <c r="Q25" s="84"/>
      <c r="R25" s="269"/>
      <c r="S25" s="84"/>
      <c r="T25" s="148"/>
      <c r="U25" s="21"/>
      <c r="V25" s="67"/>
      <c r="W25" s="66"/>
      <c r="X25" s="145" t="str">
        <f>$C25</f>
        <v>Samedi</v>
      </c>
      <c r="Y25" s="146">
        <f>$D25</f>
        <v>45696</v>
      </c>
      <c r="Z25" s="64"/>
      <c r="AA25" s="147"/>
      <c r="AB25" s="64"/>
      <c r="AC25" s="148"/>
      <c r="AD25" s="21"/>
      <c r="AE25" s="67"/>
      <c r="AF25" s="66"/>
      <c r="AG25" s="145" t="str">
        <f>$C25</f>
        <v>Samedi</v>
      </c>
      <c r="AH25" s="146">
        <f>$D25</f>
        <v>45696</v>
      </c>
      <c r="AI25" s="64"/>
      <c r="AJ25" s="170"/>
      <c r="AK25" s="64"/>
      <c r="AL25" s="148"/>
      <c r="AM25" s="64"/>
      <c r="AN25" s="148"/>
      <c r="AO25" s="64"/>
      <c r="AP25" s="148"/>
      <c r="AQ25" s="64"/>
      <c r="AR25" s="148"/>
      <c r="AS25" s="64"/>
      <c r="AT25" s="148"/>
      <c r="AU25" s="663"/>
      <c r="AV25" s="8"/>
      <c r="AW25" s="66"/>
      <c r="AX25" s="145" t="str">
        <f>$C25</f>
        <v>Samedi</v>
      </c>
      <c r="AY25" s="146">
        <f>$D25</f>
        <v>45696</v>
      </c>
      <c r="AZ25" s="64"/>
      <c r="BA25" s="148"/>
      <c r="BB25" s="663"/>
      <c r="BC25" s="67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3"/>
      <c r="AV26" s="8"/>
      <c r="AW26" s="66"/>
      <c r="AX26" s="63"/>
      <c r="AY26" s="64"/>
      <c r="AZ26" s="64"/>
      <c r="BA26" s="65"/>
      <c r="BB26" s="663"/>
      <c r="BC26" s="67"/>
      <c r="BD26" s="36"/>
      <c r="BE26" s="82"/>
      <c r="BF26" s="81"/>
    </row>
    <row r="27" spans="1:58" ht="27" customHeight="1" x14ac:dyDescent="0.25">
      <c r="A27" s="261"/>
      <c r="B27" s="659"/>
      <c r="C27" s="145" t="str">
        <f>PROPER(TEXT(D27,"JJJJ"))</f>
        <v>Dimanche</v>
      </c>
      <c r="D27" s="146">
        <f>$D25+1</f>
        <v>45697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/>
      </c>
      <c r="K27" s="84"/>
      <c r="L27" s="269"/>
      <c r="M27" s="84"/>
      <c r="N27" s="148"/>
      <c r="O27" s="84"/>
      <c r="P27" s="302" t="str">
        <f>IF(OR(R25="",R27=""),"",IF(R27&gt;R25,"»",IF(R27&lt;R25,"¼","¹º")))</f>
        <v/>
      </c>
      <c r="Q27" s="84"/>
      <c r="R27" s="269"/>
      <c r="S27" s="84"/>
      <c r="T27" s="148"/>
      <c r="U27" s="675"/>
      <c r="V27" s="67"/>
      <c r="W27" s="66"/>
      <c r="X27" s="145" t="str">
        <f>$C27</f>
        <v>Dimanche</v>
      </c>
      <c r="Y27" s="146">
        <f>$D27</f>
        <v>45697</v>
      </c>
      <c r="Z27" s="64"/>
      <c r="AA27" s="147"/>
      <c r="AB27" s="64"/>
      <c r="AC27" s="148"/>
      <c r="AD27" s="21"/>
      <c r="AE27" s="67"/>
      <c r="AF27" s="66"/>
      <c r="AG27" s="145" t="str">
        <f>$C27</f>
        <v>Dimanche</v>
      </c>
      <c r="AH27" s="146">
        <f>$D27</f>
        <v>45697</v>
      </c>
      <c r="AI27" s="64"/>
      <c r="AJ27" s="170"/>
      <c r="AK27" s="64"/>
      <c r="AL27" s="148"/>
      <c r="AM27" s="64"/>
      <c r="AN27" s="148"/>
      <c r="AO27" s="64"/>
      <c r="AP27" s="148"/>
      <c r="AQ27" s="64"/>
      <c r="AR27" s="148"/>
      <c r="AS27" s="64"/>
      <c r="AT27" s="148"/>
      <c r="AU27" s="663"/>
      <c r="AV27" s="8"/>
      <c r="AW27" s="66"/>
      <c r="AX27" s="145" t="str">
        <f>$C27</f>
        <v>Dimanche</v>
      </c>
      <c r="AY27" s="146">
        <f>$D27</f>
        <v>45697</v>
      </c>
      <c r="AZ27" s="64"/>
      <c r="BA27" s="148"/>
      <c r="BB27" s="663"/>
      <c r="BC27" s="67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61"/>
      <c r="B28" s="659"/>
      <c r="C28" s="659"/>
      <c r="D28" s="659"/>
      <c r="E28" s="659"/>
      <c r="F28" s="659"/>
      <c r="G28" s="659"/>
      <c r="H28" s="659"/>
      <c r="I28" s="659"/>
      <c r="J28" s="660"/>
      <c r="K28" s="659"/>
      <c r="L28" s="659"/>
      <c r="M28" s="659"/>
      <c r="N28" s="659"/>
      <c r="O28" s="659"/>
      <c r="P28" s="660"/>
      <c r="Q28" s="659"/>
      <c r="R28" s="659"/>
      <c r="S28" s="659"/>
      <c r="T28" s="659"/>
      <c r="U28" s="662"/>
      <c r="V28" s="661"/>
      <c r="W28" s="659"/>
      <c r="X28" s="659"/>
      <c r="Y28" s="659"/>
      <c r="Z28" s="659"/>
      <c r="AA28" s="659"/>
      <c r="AB28" s="659"/>
      <c r="AC28" s="659"/>
      <c r="AD28" s="659"/>
      <c r="AE28" s="661"/>
      <c r="AF28" s="659"/>
      <c r="AG28" s="659"/>
      <c r="AH28" s="659"/>
      <c r="AI28" s="659"/>
      <c r="AJ28" s="659"/>
      <c r="AK28" s="659"/>
      <c r="AL28" s="659"/>
      <c r="AM28" s="659"/>
      <c r="AN28" s="659"/>
      <c r="AO28" s="659"/>
      <c r="AP28" s="659"/>
      <c r="AQ28" s="659"/>
      <c r="AR28" s="659"/>
      <c r="AS28" s="659"/>
      <c r="AT28" s="659"/>
      <c r="AU28" s="659"/>
      <c r="AV28" s="687"/>
      <c r="AW28" s="659"/>
      <c r="AX28" s="659"/>
      <c r="AY28" s="659"/>
      <c r="AZ28" s="659"/>
      <c r="BA28" s="659"/>
      <c r="BB28" s="662"/>
      <c r="BC28" s="261"/>
      <c r="BE28" s="683"/>
      <c r="BF28" s="684"/>
    </row>
    <row r="29" spans="1:58" ht="27" customHeight="1" x14ac:dyDescent="0.25">
      <c r="A29" s="261"/>
      <c r="B29" s="659"/>
      <c r="C29" s="145" t="str">
        <f>PROPER(TEXT(D29,"JJJJ"))</f>
        <v>Lundi</v>
      </c>
      <c r="D29" s="146">
        <f>$D27+1</f>
        <v>45698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/>
      </c>
      <c r="K29" s="84"/>
      <c r="L29" s="269"/>
      <c r="M29" s="84"/>
      <c r="N29" s="148"/>
      <c r="O29" s="84"/>
      <c r="P29" s="302" t="str">
        <f>IF(OR(R27="",R29=""),"",IF(R29&gt;R27,"»",IF(R29&lt;R27,"¼","¹º")))</f>
        <v/>
      </c>
      <c r="Q29" s="84"/>
      <c r="R29" s="269"/>
      <c r="S29" s="84"/>
      <c r="T29" s="148"/>
      <c r="U29" s="21"/>
      <c r="V29" s="67"/>
      <c r="W29" s="66"/>
      <c r="X29" s="145" t="str">
        <f>$C29</f>
        <v>Lundi</v>
      </c>
      <c r="Y29" s="146">
        <f>$D29</f>
        <v>45698</v>
      </c>
      <c r="Z29" s="64"/>
      <c r="AA29" s="147"/>
      <c r="AB29" s="64"/>
      <c r="AC29" s="148"/>
      <c r="AD29" s="21"/>
      <c r="AE29" s="67"/>
      <c r="AF29" s="66"/>
      <c r="AG29" s="145" t="str">
        <f>$C29</f>
        <v>Lundi</v>
      </c>
      <c r="AH29" s="146">
        <f>$D29</f>
        <v>45698</v>
      </c>
      <c r="AI29" s="64"/>
      <c r="AJ29" s="170"/>
      <c r="AK29" s="64"/>
      <c r="AL29" s="148"/>
      <c r="AM29" s="64"/>
      <c r="AN29" s="148"/>
      <c r="AO29" s="64"/>
      <c r="AP29" s="148"/>
      <c r="AQ29" s="64"/>
      <c r="AR29" s="148"/>
      <c r="AS29" s="64"/>
      <c r="AT29" s="148"/>
      <c r="AU29" s="663"/>
      <c r="AV29" s="8"/>
      <c r="AW29" s="66"/>
      <c r="AX29" s="145" t="str">
        <f>$C29</f>
        <v>Lundi</v>
      </c>
      <c r="AY29" s="146">
        <f>$D29</f>
        <v>45698</v>
      </c>
      <c r="AZ29" s="64"/>
      <c r="BA29" s="148"/>
      <c r="BB29" s="663"/>
      <c r="BC29" s="67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61"/>
      <c r="B30" s="659"/>
      <c r="C30" s="63"/>
      <c r="D30" s="64"/>
      <c r="E30" s="120"/>
      <c r="F30" s="121"/>
      <c r="G30" s="121"/>
      <c r="H30" s="121"/>
      <c r="I30" s="121"/>
      <c r="J30" s="303"/>
      <c r="K30" s="84"/>
      <c r="L30" s="84"/>
      <c r="M30" s="84"/>
      <c r="N30" s="84"/>
      <c r="O30" s="84"/>
      <c r="P30" s="303"/>
      <c r="Q30" s="84"/>
      <c r="R30" s="84"/>
      <c r="S30" s="84"/>
      <c r="T30" s="84"/>
      <c r="U30" s="21"/>
      <c r="V30" s="22"/>
      <c r="W30" s="66"/>
      <c r="X30" s="63"/>
      <c r="Y30" s="64"/>
      <c r="Z30" s="64"/>
      <c r="AA30" s="64"/>
      <c r="AB30" s="64"/>
      <c r="AC30" s="65"/>
      <c r="AD30" s="21"/>
      <c r="AE30" s="22"/>
      <c r="AF30" s="66"/>
      <c r="AG30" s="63"/>
      <c r="AH30" s="64"/>
      <c r="AI30" s="64"/>
      <c r="AJ30" s="70"/>
      <c r="AK30" s="64"/>
      <c r="AL30" s="65"/>
      <c r="AM30" s="64"/>
      <c r="AN30" s="65"/>
      <c r="AO30" s="64"/>
      <c r="AP30" s="65"/>
      <c r="AQ30" s="64"/>
      <c r="AR30" s="65"/>
      <c r="AS30" s="64"/>
      <c r="AT30" s="65"/>
      <c r="AU30" s="663"/>
      <c r="AV30" s="8"/>
      <c r="AW30" s="66"/>
      <c r="AX30" s="63"/>
      <c r="AY30" s="64"/>
      <c r="AZ30" s="64"/>
      <c r="BA30" s="65"/>
      <c r="BB30" s="663"/>
      <c r="BC30" s="22"/>
      <c r="BD30" s="36"/>
      <c r="BE30" s="683"/>
      <c r="BF30" s="685"/>
    </row>
    <row r="31" spans="1:58" ht="27" customHeight="1" x14ac:dyDescent="0.25">
      <c r="A31" s="261"/>
      <c r="B31" s="659"/>
      <c r="C31" s="689" t="str">
        <f>PROPER(TEXT(D31,"JJJJ"))</f>
        <v>Mardi</v>
      </c>
      <c r="D31" s="690">
        <f>$D29+1</f>
        <v>45699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/>
      </c>
      <c r="K31" s="84"/>
      <c r="L31" s="269"/>
      <c r="M31" s="84"/>
      <c r="N31" s="148"/>
      <c r="O31" s="84"/>
      <c r="P31" s="302" t="str">
        <f>IF(OR(R29="",R31=""),"",IF(R31&gt;R29,"»",IF(R31&lt;R29,"¼","¹º")))</f>
        <v/>
      </c>
      <c r="Q31" s="84"/>
      <c r="R31" s="269"/>
      <c r="S31" s="84"/>
      <c r="T31" s="148"/>
      <c r="U31" s="21"/>
      <c r="V31" s="67"/>
      <c r="W31" s="66"/>
      <c r="X31" s="689" t="str">
        <f>$C31</f>
        <v>Mardi</v>
      </c>
      <c r="Y31" s="690">
        <f>$D31</f>
        <v>45699</v>
      </c>
      <c r="Z31" s="64"/>
      <c r="AA31" s="147"/>
      <c r="AB31" s="64"/>
      <c r="AC31" s="148"/>
      <c r="AD31" s="21"/>
      <c r="AE31" s="67"/>
      <c r="AF31" s="66"/>
      <c r="AG31" s="689" t="str">
        <f>$C31</f>
        <v>Mardi</v>
      </c>
      <c r="AH31" s="690">
        <f>$D31</f>
        <v>45699</v>
      </c>
      <c r="AI31" s="64"/>
      <c r="AJ31" s="170"/>
      <c r="AK31" s="64"/>
      <c r="AL31" s="148"/>
      <c r="AM31" s="64"/>
      <c r="AN31" s="148"/>
      <c r="AO31" s="64"/>
      <c r="AP31" s="148"/>
      <c r="AQ31" s="64"/>
      <c r="AR31" s="148"/>
      <c r="AS31" s="64"/>
      <c r="AT31" s="148"/>
      <c r="AU31" s="663"/>
      <c r="AV31" s="8"/>
      <c r="AW31" s="66"/>
      <c r="AX31" s="689" t="str">
        <f>$C31</f>
        <v>Mardi</v>
      </c>
      <c r="AY31" s="690">
        <f>$D31</f>
        <v>45699</v>
      </c>
      <c r="AZ31" s="64"/>
      <c r="BA31" s="148"/>
      <c r="BB31" s="663"/>
      <c r="BC31" s="67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3"/>
      <c r="AV32" s="8"/>
      <c r="AW32" s="66"/>
      <c r="AX32" s="63"/>
      <c r="AY32" s="64"/>
      <c r="AZ32" s="64"/>
      <c r="BA32" s="65"/>
      <c r="BB32" s="663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Mercredi</v>
      </c>
      <c r="D33" s="146">
        <f>$D31+1</f>
        <v>45700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/>
      </c>
      <c r="K33" s="84"/>
      <c r="L33" s="269"/>
      <c r="M33" s="84"/>
      <c r="N33" s="148"/>
      <c r="O33" s="84"/>
      <c r="P33" s="302" t="str">
        <f>IF(OR(R31="",R33=""),"",IF(R33&gt;R31,"»",IF(R33&lt;R31,"¼","¹º")))</f>
        <v/>
      </c>
      <c r="Q33" s="84"/>
      <c r="R33" s="269"/>
      <c r="S33" s="84"/>
      <c r="T33" s="148"/>
      <c r="U33" s="21"/>
      <c r="V33" s="67"/>
      <c r="W33" s="66"/>
      <c r="X33" s="145" t="str">
        <f>$C33</f>
        <v>Mercredi</v>
      </c>
      <c r="Y33" s="146">
        <f>$D33</f>
        <v>45700</v>
      </c>
      <c r="Z33" s="64"/>
      <c r="AA33" s="147"/>
      <c r="AB33" s="64"/>
      <c r="AC33" s="148"/>
      <c r="AD33" s="21"/>
      <c r="AE33" s="67"/>
      <c r="AF33" s="66"/>
      <c r="AG33" s="145" t="str">
        <f>$C33</f>
        <v>Mercredi</v>
      </c>
      <c r="AH33" s="146">
        <f>$D33</f>
        <v>45700</v>
      </c>
      <c r="AI33" s="64"/>
      <c r="AJ33" s="170"/>
      <c r="AK33" s="64"/>
      <c r="AL33" s="148"/>
      <c r="AM33" s="64"/>
      <c r="AN33" s="148"/>
      <c r="AO33" s="64"/>
      <c r="AP33" s="148"/>
      <c r="AQ33" s="64"/>
      <c r="AR33" s="148"/>
      <c r="AS33" s="64"/>
      <c r="AT33" s="148"/>
      <c r="AU33" s="663"/>
      <c r="AV33" s="8"/>
      <c r="AW33" s="66"/>
      <c r="AX33" s="145" t="str">
        <f>$C33</f>
        <v>Mercredi</v>
      </c>
      <c r="AY33" s="146">
        <f>$D33</f>
        <v>45700</v>
      </c>
      <c r="AZ33" s="64"/>
      <c r="BA33" s="148"/>
      <c r="BB33" s="663"/>
      <c r="BC33" s="67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61"/>
      <c r="B34" s="659"/>
      <c r="C34" s="63"/>
      <c r="D34" s="64"/>
      <c r="E34" s="120"/>
      <c r="F34" s="120"/>
      <c r="G34" s="121"/>
      <c r="H34" s="121"/>
      <c r="I34" s="121"/>
      <c r="J34" s="303"/>
      <c r="K34" s="84"/>
      <c r="L34" s="64"/>
      <c r="M34" s="84"/>
      <c r="N34" s="84"/>
      <c r="O34" s="84"/>
      <c r="P34" s="303"/>
      <c r="Q34" s="84"/>
      <c r="R34" s="64"/>
      <c r="S34" s="84"/>
      <c r="T34" s="84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3"/>
      <c r="AV34" s="8"/>
      <c r="AW34" s="66"/>
      <c r="AX34" s="63"/>
      <c r="AY34" s="64"/>
      <c r="AZ34" s="64"/>
      <c r="BA34" s="65"/>
      <c r="BB34" s="663"/>
      <c r="BC34" s="67"/>
      <c r="BD34" s="36"/>
      <c r="BE34" s="68"/>
      <c r="BF34" s="69"/>
    </row>
    <row r="35" spans="1:58" ht="27" customHeight="1" x14ac:dyDescent="0.25">
      <c r="A35" s="261"/>
      <c r="B35" s="659"/>
      <c r="C35" s="145" t="str">
        <f>PROPER(TEXT(D35,"JJJJ"))</f>
        <v>Jeudi</v>
      </c>
      <c r="D35" s="146">
        <f>$D33+1</f>
        <v>45701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/>
      </c>
      <c r="K35" s="84"/>
      <c r="L35" s="269"/>
      <c r="M35" s="84"/>
      <c r="N35" s="148"/>
      <c r="O35" s="84"/>
      <c r="P35" s="302" t="str">
        <f>IF(OR(R33="",R35=""),"",IF(R35&gt;R33,"»",IF(R35&lt;R33,"¼","¹º")))</f>
        <v/>
      </c>
      <c r="Q35" s="84"/>
      <c r="R35" s="269"/>
      <c r="S35" s="84"/>
      <c r="T35" s="148"/>
      <c r="U35" s="21"/>
      <c r="V35" s="67"/>
      <c r="W35" s="66"/>
      <c r="X35" s="145" t="str">
        <f>$C35</f>
        <v>Jeudi</v>
      </c>
      <c r="Y35" s="146">
        <f>$D35</f>
        <v>45701</v>
      </c>
      <c r="Z35" s="64"/>
      <c r="AA35" s="147"/>
      <c r="AB35" s="64"/>
      <c r="AC35" s="148"/>
      <c r="AD35" s="21"/>
      <c r="AE35" s="67"/>
      <c r="AF35" s="66"/>
      <c r="AG35" s="145" t="str">
        <f>$C35</f>
        <v>Jeudi</v>
      </c>
      <c r="AH35" s="146">
        <f>$D35</f>
        <v>45701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63"/>
      <c r="AV35" s="8"/>
      <c r="AW35" s="66"/>
      <c r="AX35" s="145" t="str">
        <f>$C35</f>
        <v>Jeudi</v>
      </c>
      <c r="AY35" s="146">
        <f>$D35</f>
        <v>45701</v>
      </c>
      <c r="AZ35" s="64"/>
      <c r="BA35" s="148"/>
      <c r="BB35" s="663"/>
      <c r="BC35" s="67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61"/>
      <c r="B36" s="659"/>
      <c r="C36" s="63"/>
      <c r="D36" s="64"/>
      <c r="E36" s="120"/>
      <c r="F36" s="120"/>
      <c r="G36" s="121"/>
      <c r="H36" s="121"/>
      <c r="I36" s="121"/>
      <c r="J36" s="303"/>
      <c r="K36" s="84"/>
      <c r="L36" s="64"/>
      <c r="M36" s="84"/>
      <c r="N36" s="84"/>
      <c r="O36" s="84"/>
      <c r="P36" s="303"/>
      <c r="Q36" s="84"/>
      <c r="R36" s="64"/>
      <c r="S36" s="84"/>
      <c r="T36" s="84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3"/>
      <c r="AV36" s="8"/>
      <c r="AW36" s="66"/>
      <c r="AX36" s="63"/>
      <c r="AY36" s="64"/>
      <c r="AZ36" s="64"/>
      <c r="BA36" s="65"/>
      <c r="BB36" s="663"/>
      <c r="BC36" s="67"/>
      <c r="BD36" s="36"/>
      <c r="BE36" s="68"/>
      <c r="BF36" s="69"/>
    </row>
    <row r="37" spans="1:58" ht="27" customHeight="1" x14ac:dyDescent="0.25">
      <c r="A37" s="261"/>
      <c r="B37" s="659"/>
      <c r="C37" s="145" t="str">
        <f>PROPER(TEXT(D37,"JJJJ"))</f>
        <v>Vendredi</v>
      </c>
      <c r="D37" s="146">
        <f>$D35+1</f>
        <v>45702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/>
      </c>
      <c r="K37" s="84"/>
      <c r="L37" s="269"/>
      <c r="M37" s="84"/>
      <c r="N37" s="148"/>
      <c r="O37" s="84"/>
      <c r="P37" s="302" t="str">
        <f>IF(OR(R35="",R37=""),"",IF(R37&gt;R35,"»",IF(R37&lt;R35,"¼","¹º")))</f>
        <v/>
      </c>
      <c r="Q37" s="84"/>
      <c r="R37" s="269"/>
      <c r="S37" s="84"/>
      <c r="T37" s="148"/>
      <c r="U37" s="21"/>
      <c r="V37" s="67"/>
      <c r="W37" s="66"/>
      <c r="X37" s="145" t="str">
        <f>$C37</f>
        <v>Vendredi</v>
      </c>
      <c r="Y37" s="146">
        <f>$D37</f>
        <v>45702</v>
      </c>
      <c r="Z37" s="64"/>
      <c r="AA37" s="147"/>
      <c r="AB37" s="64"/>
      <c r="AC37" s="148"/>
      <c r="AD37" s="21"/>
      <c r="AE37" s="67"/>
      <c r="AF37" s="66"/>
      <c r="AG37" s="145" t="str">
        <f>$C37</f>
        <v>Vendredi</v>
      </c>
      <c r="AH37" s="146">
        <f>$D37</f>
        <v>45702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63"/>
      <c r="AV37" s="8"/>
      <c r="AW37" s="66"/>
      <c r="AX37" s="145" t="str">
        <f>$C37</f>
        <v>Vendredi</v>
      </c>
      <c r="AY37" s="146">
        <f>$D37</f>
        <v>45702</v>
      </c>
      <c r="AZ37" s="64"/>
      <c r="BA37" s="148"/>
      <c r="BB37" s="663"/>
      <c r="BC37" s="67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3"/>
      <c r="AV38" s="8"/>
      <c r="AW38" s="66"/>
      <c r="AX38" s="63"/>
      <c r="AY38" s="64"/>
      <c r="AZ38" s="64"/>
      <c r="BA38" s="65"/>
      <c r="BB38" s="663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Samedi</v>
      </c>
      <c r="D39" s="146">
        <f>$D37+1</f>
        <v>45703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/>
      </c>
      <c r="K39" s="84"/>
      <c r="L39" s="269"/>
      <c r="M39" s="84"/>
      <c r="N39" s="148"/>
      <c r="O39" s="84"/>
      <c r="P39" s="302" t="str">
        <f>IF(OR(R37="",R39=""),"",IF(R39&gt;R37,"»",IF(R39&lt;R37,"¼","¹º")))</f>
        <v/>
      </c>
      <c r="Q39" s="84"/>
      <c r="R39" s="269"/>
      <c r="S39" s="84"/>
      <c r="T39" s="148"/>
      <c r="U39" s="21"/>
      <c r="V39" s="67"/>
      <c r="W39" s="66"/>
      <c r="X39" s="145" t="str">
        <f>$C39</f>
        <v>Samedi</v>
      </c>
      <c r="Y39" s="146">
        <f>$D39</f>
        <v>45703</v>
      </c>
      <c r="Z39" s="64"/>
      <c r="AA39" s="147"/>
      <c r="AB39" s="64"/>
      <c r="AC39" s="148"/>
      <c r="AD39" s="21"/>
      <c r="AE39" s="67"/>
      <c r="AF39" s="66"/>
      <c r="AG39" s="145" t="str">
        <f>$C39</f>
        <v>Samedi</v>
      </c>
      <c r="AH39" s="146">
        <f>$D39</f>
        <v>45703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63"/>
      <c r="AV39" s="8"/>
      <c r="AW39" s="66"/>
      <c r="AX39" s="145" t="str">
        <f>$C39</f>
        <v>Samedi</v>
      </c>
      <c r="AY39" s="146">
        <f>$D39</f>
        <v>45703</v>
      </c>
      <c r="AZ39" s="64"/>
      <c r="BA39" s="148"/>
      <c r="BB39" s="663"/>
      <c r="BC39" s="67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3"/>
      <c r="AV40" s="8"/>
      <c r="AW40" s="66"/>
      <c r="AX40" s="63"/>
      <c r="AY40" s="64"/>
      <c r="AZ40" s="64"/>
      <c r="BA40" s="65"/>
      <c r="BB40" s="663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Dimanche</v>
      </c>
      <c r="D41" s="146">
        <f>$D39+1</f>
        <v>45704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/>
      </c>
      <c r="K41" s="84"/>
      <c r="L41" s="269"/>
      <c r="M41" s="84"/>
      <c r="N41" s="148"/>
      <c r="O41" s="84"/>
      <c r="P41" s="302" t="str">
        <f>IF(OR(R39="",R41=""),"",IF(R41&gt;R39,"»",IF(R41&lt;R39,"¼","¹º")))</f>
        <v/>
      </c>
      <c r="Q41" s="84"/>
      <c r="R41" s="269"/>
      <c r="S41" s="84"/>
      <c r="T41" s="148"/>
      <c r="U41" s="675"/>
      <c r="V41" s="67"/>
      <c r="W41" s="66"/>
      <c r="X41" s="145" t="str">
        <f>$C41</f>
        <v>Dimanche</v>
      </c>
      <c r="Y41" s="146">
        <f>$D41</f>
        <v>45704</v>
      </c>
      <c r="Z41" s="64"/>
      <c r="AA41" s="147"/>
      <c r="AB41" s="64"/>
      <c r="AC41" s="148"/>
      <c r="AD41" s="21"/>
      <c r="AE41" s="67"/>
      <c r="AF41" s="66"/>
      <c r="AG41" s="145" t="str">
        <f>$C41</f>
        <v>Dimanche</v>
      </c>
      <c r="AH41" s="146">
        <f>$D41</f>
        <v>45704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63"/>
      <c r="AV41" s="8"/>
      <c r="AW41" s="66"/>
      <c r="AX41" s="145" t="str">
        <f>$C41</f>
        <v>Dimanche</v>
      </c>
      <c r="AY41" s="146">
        <f>$D41</f>
        <v>45704</v>
      </c>
      <c r="AZ41" s="64"/>
      <c r="BA41" s="148"/>
      <c r="BB41" s="663"/>
      <c r="BC41" s="67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61"/>
      <c r="B42" s="659"/>
      <c r="C42" s="659"/>
      <c r="D42" s="659"/>
      <c r="E42" s="659"/>
      <c r="F42" s="659"/>
      <c r="G42" s="659"/>
      <c r="H42" s="659"/>
      <c r="I42" s="659"/>
      <c r="J42" s="660"/>
      <c r="K42" s="659"/>
      <c r="L42" s="659"/>
      <c r="M42" s="659"/>
      <c r="N42" s="659"/>
      <c r="O42" s="659"/>
      <c r="P42" s="660"/>
      <c r="Q42" s="659"/>
      <c r="R42" s="659"/>
      <c r="S42" s="659"/>
      <c r="T42" s="659"/>
      <c r="U42" s="662"/>
      <c r="V42" s="661"/>
      <c r="W42" s="659"/>
      <c r="X42" s="659"/>
      <c r="Y42" s="659"/>
      <c r="Z42" s="659"/>
      <c r="AA42" s="659"/>
      <c r="AB42" s="659"/>
      <c r="AC42" s="659"/>
      <c r="AD42" s="659"/>
      <c r="AE42" s="661"/>
      <c r="AF42" s="659"/>
      <c r="AG42" s="659"/>
      <c r="AH42" s="659"/>
      <c r="AI42" s="659"/>
      <c r="AJ42" s="659"/>
      <c r="AK42" s="659"/>
      <c r="AL42" s="659"/>
      <c r="AM42" s="659"/>
      <c r="AN42" s="659"/>
      <c r="AO42" s="659"/>
      <c r="AP42" s="659"/>
      <c r="AQ42" s="659"/>
      <c r="AR42" s="659"/>
      <c r="AS42" s="659"/>
      <c r="AT42" s="659"/>
      <c r="AU42" s="659"/>
      <c r="AV42" s="661"/>
      <c r="AW42" s="659"/>
      <c r="AX42" s="659"/>
      <c r="AY42" s="659"/>
      <c r="AZ42" s="659"/>
      <c r="BA42" s="659"/>
      <c r="BB42" s="662"/>
      <c r="BC42" s="261"/>
      <c r="BE42" s="683"/>
      <c r="BF42" s="684"/>
    </row>
    <row r="43" spans="1:58" ht="27" customHeight="1" x14ac:dyDescent="0.25">
      <c r="A43" s="261"/>
      <c r="B43" s="659"/>
      <c r="C43" s="145" t="str">
        <f>PROPER(TEXT(D43,"JJJJ"))</f>
        <v>Lundi</v>
      </c>
      <c r="D43" s="146">
        <f>$D41+1</f>
        <v>45705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/>
      </c>
      <c r="K43" s="84"/>
      <c r="L43" s="269"/>
      <c r="M43" s="84"/>
      <c r="N43" s="148"/>
      <c r="O43" s="84"/>
      <c r="P43" s="302" t="str">
        <f>IF(OR(R41="",R43=""),"",IF(R43&gt;R41,"»",IF(R43&lt;R41,"¼","¹º")))</f>
        <v/>
      </c>
      <c r="Q43" s="84"/>
      <c r="R43" s="269"/>
      <c r="S43" s="84"/>
      <c r="T43" s="148"/>
      <c r="U43" s="21"/>
      <c r="V43" s="67"/>
      <c r="W43" s="66"/>
      <c r="X43" s="145" t="str">
        <f>$C43</f>
        <v>Lundi</v>
      </c>
      <c r="Y43" s="146">
        <f>$D43</f>
        <v>45705</v>
      </c>
      <c r="Z43" s="64"/>
      <c r="AA43" s="147"/>
      <c r="AB43" s="64"/>
      <c r="AC43" s="148"/>
      <c r="AD43" s="21"/>
      <c r="AE43" s="67"/>
      <c r="AF43" s="66"/>
      <c r="AG43" s="145" t="str">
        <f>$C43</f>
        <v>Lundi</v>
      </c>
      <c r="AH43" s="146">
        <f>$D43</f>
        <v>45705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63"/>
      <c r="AV43" s="8"/>
      <c r="AW43" s="66"/>
      <c r="AX43" s="145" t="str">
        <f>$C43</f>
        <v>Lundi</v>
      </c>
      <c r="AY43" s="146">
        <f>$D43</f>
        <v>45705</v>
      </c>
      <c r="AZ43" s="64"/>
      <c r="BA43" s="148"/>
      <c r="BB43" s="663"/>
      <c r="BC43" s="67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3"/>
      <c r="AV44" s="8"/>
      <c r="AW44" s="66"/>
      <c r="AX44" s="63"/>
      <c r="AY44" s="64"/>
      <c r="AZ44" s="64"/>
      <c r="BA44" s="65"/>
      <c r="BB44" s="663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Mardi</v>
      </c>
      <c r="D45" s="146">
        <f>$D43+1</f>
        <v>45706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/>
      </c>
      <c r="K45" s="84"/>
      <c r="L45" s="269"/>
      <c r="M45" s="84"/>
      <c r="N45" s="148"/>
      <c r="O45" s="84"/>
      <c r="P45" s="302" t="str">
        <f>IF(OR(R43="",R45=""),"",IF(R45&gt;R43,"»",IF(R45&lt;R43,"¼","¹º")))</f>
        <v/>
      </c>
      <c r="Q45" s="84"/>
      <c r="R45" s="269"/>
      <c r="S45" s="84"/>
      <c r="T45" s="148"/>
      <c r="U45" s="21"/>
      <c r="V45" s="67"/>
      <c r="W45" s="66"/>
      <c r="X45" s="145" t="str">
        <f>$C45</f>
        <v>Mardi</v>
      </c>
      <c r="Y45" s="146">
        <f>$D45</f>
        <v>45706</v>
      </c>
      <c r="Z45" s="64"/>
      <c r="AA45" s="147"/>
      <c r="AB45" s="64"/>
      <c r="AC45" s="148"/>
      <c r="AD45" s="21"/>
      <c r="AE45" s="67"/>
      <c r="AF45" s="66"/>
      <c r="AG45" s="145" t="str">
        <f>$C45</f>
        <v>Mardi</v>
      </c>
      <c r="AH45" s="146">
        <f>$D45</f>
        <v>45706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63"/>
      <c r="AV45" s="8"/>
      <c r="AW45" s="66"/>
      <c r="AX45" s="145" t="str">
        <f>$C45</f>
        <v>Mardi</v>
      </c>
      <c r="AY45" s="146">
        <f>$D45</f>
        <v>45706</v>
      </c>
      <c r="AZ45" s="64"/>
      <c r="BA45" s="148"/>
      <c r="BB45" s="663"/>
      <c r="BC45" s="67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3"/>
      <c r="AV46" s="8"/>
      <c r="AW46" s="66"/>
      <c r="AX46" s="63"/>
      <c r="AY46" s="64"/>
      <c r="AZ46" s="64"/>
      <c r="BA46" s="65"/>
      <c r="BB46" s="663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Mercredi</v>
      </c>
      <c r="D47" s="146">
        <f>$D45+1</f>
        <v>45707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/>
      </c>
      <c r="K47" s="84"/>
      <c r="L47" s="269"/>
      <c r="M47" s="84"/>
      <c r="N47" s="148"/>
      <c r="O47" s="84"/>
      <c r="P47" s="302" t="str">
        <f>IF(OR(R45="",R47=""),"",IF(R47&gt;R45,"»",IF(R47&lt;R45,"¼","¹º")))</f>
        <v/>
      </c>
      <c r="Q47" s="84"/>
      <c r="R47" s="269"/>
      <c r="S47" s="84"/>
      <c r="T47" s="148"/>
      <c r="U47" s="21"/>
      <c r="V47" s="67"/>
      <c r="W47" s="66"/>
      <c r="X47" s="145" t="str">
        <f>$C47</f>
        <v>Mercredi</v>
      </c>
      <c r="Y47" s="146">
        <f>$D47</f>
        <v>45707</v>
      </c>
      <c r="Z47" s="64"/>
      <c r="AA47" s="147"/>
      <c r="AB47" s="64"/>
      <c r="AC47" s="148"/>
      <c r="AD47" s="21"/>
      <c r="AE47" s="67"/>
      <c r="AF47" s="66"/>
      <c r="AG47" s="145" t="str">
        <f>$C47</f>
        <v>Mercredi</v>
      </c>
      <c r="AH47" s="146">
        <f>$D47</f>
        <v>45707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63"/>
      <c r="AV47" s="8"/>
      <c r="AW47" s="66"/>
      <c r="AX47" s="145" t="str">
        <f>$C47</f>
        <v>Mercredi</v>
      </c>
      <c r="AY47" s="146">
        <f>$D47</f>
        <v>45707</v>
      </c>
      <c r="AZ47" s="64"/>
      <c r="BA47" s="148"/>
      <c r="BB47" s="663"/>
      <c r="BC47" s="67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61"/>
      <c r="B48" s="659"/>
      <c r="C48" s="63"/>
      <c r="D48" s="64"/>
      <c r="E48" s="120"/>
      <c r="F48" s="120"/>
      <c r="G48" s="121"/>
      <c r="H48" s="121"/>
      <c r="I48" s="121"/>
      <c r="J48" s="303"/>
      <c r="K48" s="84"/>
      <c r="L48" s="64"/>
      <c r="M48" s="84"/>
      <c r="N48" s="84"/>
      <c r="O48" s="84"/>
      <c r="P48" s="303"/>
      <c r="Q48" s="84"/>
      <c r="R48" s="64"/>
      <c r="S48" s="84"/>
      <c r="T48" s="84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3"/>
      <c r="AV48" s="8"/>
      <c r="AW48" s="66"/>
      <c r="AX48" s="63"/>
      <c r="AY48" s="64"/>
      <c r="AZ48" s="64"/>
      <c r="BA48" s="65"/>
      <c r="BB48" s="663"/>
      <c r="BC48" s="67"/>
      <c r="BD48" s="36"/>
      <c r="BE48" s="68"/>
      <c r="BF48" s="69"/>
    </row>
    <row r="49" spans="1:70" ht="27" customHeight="1" x14ac:dyDescent="0.25">
      <c r="A49" s="261"/>
      <c r="B49" s="659"/>
      <c r="C49" s="145" t="str">
        <f>PROPER(TEXT(D49,"JJJJ"))</f>
        <v>Jeudi</v>
      </c>
      <c r="D49" s="146">
        <f>$D47+1</f>
        <v>45708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/>
      </c>
      <c r="K49" s="84"/>
      <c r="L49" s="269"/>
      <c r="M49" s="84"/>
      <c r="N49" s="148"/>
      <c r="O49" s="84"/>
      <c r="P49" s="302" t="str">
        <f>IF(OR(R47="",R49=""),"",IF(R49&gt;R47,"»",IF(R49&lt;R47,"¼","¹º")))</f>
        <v/>
      </c>
      <c r="Q49" s="84"/>
      <c r="R49" s="269"/>
      <c r="S49" s="84"/>
      <c r="T49" s="148"/>
      <c r="U49" s="21"/>
      <c r="V49" s="67"/>
      <c r="W49" s="66"/>
      <c r="X49" s="145" t="str">
        <f>$C49</f>
        <v>Jeudi</v>
      </c>
      <c r="Y49" s="146">
        <f>$D49</f>
        <v>45708</v>
      </c>
      <c r="Z49" s="64"/>
      <c r="AA49" s="147"/>
      <c r="AB49" s="64"/>
      <c r="AC49" s="148"/>
      <c r="AD49" s="21"/>
      <c r="AE49" s="67"/>
      <c r="AF49" s="66"/>
      <c r="AG49" s="145" t="str">
        <f>$C49</f>
        <v>Jeudi</v>
      </c>
      <c r="AH49" s="146">
        <f>$D49</f>
        <v>45708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3"/>
      <c r="AV49" s="8"/>
      <c r="AW49" s="66"/>
      <c r="AX49" s="145" t="str">
        <f>$C49</f>
        <v>Jeudi</v>
      </c>
      <c r="AY49" s="146">
        <f>$D49</f>
        <v>45708</v>
      </c>
      <c r="AZ49" s="64"/>
      <c r="BA49" s="148"/>
      <c r="BB49" s="663"/>
      <c r="BC49" s="67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3"/>
      <c r="AV50" s="8"/>
      <c r="AW50" s="66"/>
      <c r="AX50" s="63"/>
      <c r="AY50" s="64"/>
      <c r="AZ50" s="64"/>
      <c r="BA50" s="65"/>
      <c r="BB50" s="663"/>
      <c r="BC50" s="67"/>
      <c r="BD50" s="36"/>
      <c r="BE50" s="68"/>
      <c r="BF50" s="69"/>
    </row>
    <row r="51" spans="1:70" ht="27" customHeight="1" x14ac:dyDescent="0.25">
      <c r="A51" s="261"/>
      <c r="B51" s="659"/>
      <c r="C51" s="145" t="str">
        <f>PROPER(TEXT(D51,"JJJJ"))</f>
        <v>Vendredi</v>
      </c>
      <c r="D51" s="146">
        <f>$D49+1</f>
        <v>45709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Vendredi</v>
      </c>
      <c r="Y51" s="146">
        <f>$D51</f>
        <v>45709</v>
      </c>
      <c r="Z51" s="64"/>
      <c r="AA51" s="147"/>
      <c r="AB51" s="64"/>
      <c r="AC51" s="148"/>
      <c r="AD51" s="21"/>
      <c r="AE51" s="67"/>
      <c r="AF51" s="66"/>
      <c r="AG51" s="145" t="str">
        <f>$C51</f>
        <v>Vendredi</v>
      </c>
      <c r="AH51" s="146">
        <f>$D51</f>
        <v>45709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3"/>
      <c r="AV51" s="8"/>
      <c r="AW51" s="66"/>
      <c r="AX51" s="145" t="str">
        <f>$C51</f>
        <v>Vendredi</v>
      </c>
      <c r="AY51" s="146">
        <f>$D51</f>
        <v>45709</v>
      </c>
      <c r="AZ51" s="64"/>
      <c r="BA51" s="148"/>
      <c r="BB51" s="663"/>
      <c r="BC51" s="67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3"/>
      <c r="AV52" s="8"/>
      <c r="AW52" s="66"/>
      <c r="AX52" s="63"/>
      <c r="AY52" s="64"/>
      <c r="AZ52" s="64"/>
      <c r="BA52" s="65"/>
      <c r="BB52" s="663"/>
      <c r="BC52" s="67"/>
      <c r="BD52" s="36"/>
      <c r="BE52" s="82"/>
      <c r="BF52" s="81"/>
    </row>
    <row r="53" spans="1:70" ht="27" customHeight="1" x14ac:dyDescent="0.25">
      <c r="A53" s="261"/>
      <c r="B53" s="659"/>
      <c r="C53" s="145" t="str">
        <f>PROPER(TEXT(D53,"JJJJ"))</f>
        <v>Samedi</v>
      </c>
      <c r="D53" s="146">
        <f>$D51+1</f>
        <v>45710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Samedi</v>
      </c>
      <c r="Y53" s="146">
        <f>$D53</f>
        <v>45710</v>
      </c>
      <c r="Z53" s="64"/>
      <c r="AA53" s="147"/>
      <c r="AB53" s="64"/>
      <c r="AC53" s="148"/>
      <c r="AD53" s="21"/>
      <c r="AE53" s="67"/>
      <c r="AF53" s="66"/>
      <c r="AG53" s="145" t="str">
        <f>$C53</f>
        <v>Samedi</v>
      </c>
      <c r="AH53" s="146">
        <f>$D53</f>
        <v>45710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3"/>
      <c r="AV53" s="8"/>
      <c r="AW53" s="66"/>
      <c r="AX53" s="145" t="str">
        <f>$C53</f>
        <v>Samedi</v>
      </c>
      <c r="AY53" s="146">
        <f>$D53</f>
        <v>45710</v>
      </c>
      <c r="AZ53" s="64"/>
      <c r="BA53" s="148"/>
      <c r="BB53" s="663"/>
      <c r="BC53" s="67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3"/>
      <c r="AV54" s="8"/>
      <c r="AW54" s="66"/>
      <c r="AX54" s="63"/>
      <c r="AY54" s="64"/>
      <c r="AZ54" s="64"/>
      <c r="BA54" s="65"/>
      <c r="BB54" s="663"/>
      <c r="BC54" s="67"/>
      <c r="BD54" s="36"/>
      <c r="BE54" s="68"/>
      <c r="BF54" s="69"/>
    </row>
    <row r="55" spans="1:70" ht="27" customHeight="1" x14ac:dyDescent="0.25">
      <c r="A55" s="261"/>
      <c r="B55" s="659"/>
      <c r="C55" s="145" t="str">
        <f>PROPER(TEXT(D55,"JJJJ"))</f>
        <v>Dimanche</v>
      </c>
      <c r="D55" s="146">
        <f>$D53+1</f>
        <v>45711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Dimanche</v>
      </c>
      <c r="Y55" s="146">
        <f>$D55</f>
        <v>45711</v>
      </c>
      <c r="Z55" s="64"/>
      <c r="AA55" s="147"/>
      <c r="AB55" s="64"/>
      <c r="AC55" s="148"/>
      <c r="AD55" s="21"/>
      <c r="AE55" s="67"/>
      <c r="AF55" s="66"/>
      <c r="AG55" s="145" t="str">
        <f>$C55</f>
        <v>Dimanche</v>
      </c>
      <c r="AH55" s="146">
        <f>$D55</f>
        <v>45711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3"/>
      <c r="AV55" s="8"/>
      <c r="AW55" s="66"/>
      <c r="AX55" s="145" t="str">
        <f>$C55</f>
        <v>Dimanche</v>
      </c>
      <c r="AY55" s="146">
        <f>$D55</f>
        <v>45711</v>
      </c>
      <c r="AZ55" s="64"/>
      <c r="BA55" s="148"/>
      <c r="BB55" s="663"/>
      <c r="BC55" s="67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61"/>
      <c r="B56" s="659"/>
      <c r="C56" s="63"/>
      <c r="D56" s="64"/>
      <c r="E56" s="120"/>
      <c r="F56" s="121"/>
      <c r="G56" s="121"/>
      <c r="H56" s="121"/>
      <c r="I56" s="121"/>
      <c r="J56" s="303"/>
      <c r="K56" s="84"/>
      <c r="L56" s="84"/>
      <c r="M56" s="84"/>
      <c r="N56" s="84"/>
      <c r="O56" s="84"/>
      <c r="P56" s="303"/>
      <c r="Q56" s="84"/>
      <c r="R56" s="84"/>
      <c r="S56" s="84"/>
      <c r="T56" s="84"/>
      <c r="U56" s="21"/>
      <c r="V56" s="22"/>
      <c r="W56" s="66"/>
      <c r="X56" s="63"/>
      <c r="Y56" s="64"/>
      <c r="Z56" s="64"/>
      <c r="AA56" s="64"/>
      <c r="AB56" s="64"/>
      <c r="AC56" s="65"/>
      <c r="AD56" s="21"/>
      <c r="AE56" s="22"/>
      <c r="AF56" s="66"/>
      <c r="AG56" s="63"/>
      <c r="AH56" s="64"/>
      <c r="AI56" s="64"/>
      <c r="AJ56" s="70"/>
      <c r="AK56" s="64"/>
      <c r="AL56" s="65"/>
      <c r="AM56" s="64"/>
      <c r="AN56" s="65"/>
      <c r="AO56" s="64"/>
      <c r="AP56" s="65"/>
      <c r="AQ56" s="64"/>
      <c r="AR56" s="65"/>
      <c r="AS56" s="64"/>
      <c r="AT56" s="65"/>
      <c r="AU56" s="663"/>
      <c r="AV56" s="8"/>
      <c r="AW56" s="66"/>
      <c r="AX56" s="63"/>
      <c r="AY56" s="64"/>
      <c r="AZ56" s="64"/>
      <c r="BA56" s="65"/>
      <c r="BB56" s="663"/>
      <c r="BC56" s="22"/>
      <c r="BD56" s="36"/>
      <c r="BE56" s="683"/>
      <c r="BF56" s="685"/>
    </row>
    <row r="57" spans="1:70" ht="27" customHeight="1" x14ac:dyDescent="0.25">
      <c r="A57" s="261"/>
      <c r="B57" s="659"/>
      <c r="C57" s="145" t="str">
        <f>PROPER(TEXT(D57,"JJJJ"))</f>
        <v>Lundi</v>
      </c>
      <c r="D57" s="146">
        <f>$D55+1</f>
        <v>45712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Lundi</v>
      </c>
      <c r="Y57" s="146">
        <f>$D57</f>
        <v>45712</v>
      </c>
      <c r="Z57" s="64"/>
      <c r="AA57" s="147"/>
      <c r="AB57" s="64"/>
      <c r="AC57" s="148"/>
      <c r="AD57" s="21"/>
      <c r="AE57" s="67"/>
      <c r="AF57" s="66"/>
      <c r="AG57" s="145" t="str">
        <f>$C57</f>
        <v>Lundi</v>
      </c>
      <c r="AH57" s="146">
        <f>$D57</f>
        <v>45712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3"/>
      <c r="AV57" s="8"/>
      <c r="AW57" s="66"/>
      <c r="AX57" s="145" t="str">
        <f>$C57</f>
        <v>Lundi</v>
      </c>
      <c r="AY57" s="146">
        <f>$D57</f>
        <v>45712</v>
      </c>
      <c r="AZ57" s="64"/>
      <c r="BA57" s="148"/>
      <c r="BB57" s="663"/>
      <c r="BC57" s="67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3"/>
      <c r="AV58" s="8"/>
      <c r="AW58" s="66"/>
      <c r="AX58" s="63"/>
      <c r="AY58" s="64"/>
      <c r="AZ58" s="64"/>
      <c r="BA58" s="65"/>
      <c r="BB58" s="663"/>
      <c r="BC58" s="67"/>
      <c r="BD58" s="36"/>
      <c r="BE58" s="82"/>
      <c r="BF58" s="81"/>
    </row>
    <row r="59" spans="1:70" ht="27" customHeight="1" x14ac:dyDescent="0.25">
      <c r="A59" s="261"/>
      <c r="B59" s="659"/>
      <c r="C59" s="145" t="str">
        <f>PROPER(TEXT(D59,"JJJJ"))</f>
        <v>Mardi</v>
      </c>
      <c r="D59" s="146">
        <f>$D57+1</f>
        <v>45713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Mardi</v>
      </c>
      <c r="Y59" s="146">
        <f>$D59</f>
        <v>45713</v>
      </c>
      <c r="Z59" s="64"/>
      <c r="AA59" s="147"/>
      <c r="AB59" s="64"/>
      <c r="AC59" s="148"/>
      <c r="AD59" s="21"/>
      <c r="AE59" s="67"/>
      <c r="AF59" s="66"/>
      <c r="AG59" s="145" t="str">
        <f>$C59</f>
        <v>Mardi</v>
      </c>
      <c r="AH59" s="146">
        <f>$D59</f>
        <v>45713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3"/>
      <c r="AV59" s="8"/>
      <c r="AW59" s="66"/>
      <c r="AX59" s="145" t="str">
        <f>$C59</f>
        <v>Mardi</v>
      </c>
      <c r="AY59" s="146">
        <f>$D59</f>
        <v>45713</v>
      </c>
      <c r="AZ59" s="64"/>
      <c r="BA59" s="148"/>
      <c r="BB59" s="663"/>
      <c r="BC59" s="67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3"/>
      <c r="AV60" s="8"/>
      <c r="AW60" s="66"/>
      <c r="AX60" s="63"/>
      <c r="AY60" s="64"/>
      <c r="AZ60" s="64"/>
      <c r="BA60" s="65"/>
      <c r="BB60" s="663"/>
      <c r="BC60" s="67"/>
      <c r="BD60" s="36"/>
      <c r="BE60" s="82"/>
      <c r="BF60" s="81"/>
    </row>
    <row r="61" spans="1:70" ht="27" customHeight="1" x14ac:dyDescent="0.25">
      <c r="A61" s="261"/>
      <c r="B61" s="659"/>
      <c r="C61" s="145" t="str">
        <f>PROPER(TEXT(D61,"JJJJ"))</f>
        <v>Mercredi</v>
      </c>
      <c r="D61" s="146">
        <f>$D59+1</f>
        <v>45714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Mercredi</v>
      </c>
      <c r="Y61" s="146">
        <f>$D61</f>
        <v>45714</v>
      </c>
      <c r="Z61" s="64"/>
      <c r="AA61" s="147"/>
      <c r="AB61" s="64"/>
      <c r="AC61" s="148"/>
      <c r="AD61" s="21"/>
      <c r="AE61" s="67"/>
      <c r="AF61" s="66"/>
      <c r="AG61" s="145" t="str">
        <f>$C61</f>
        <v>Mercredi</v>
      </c>
      <c r="AH61" s="146">
        <f>$D61</f>
        <v>45714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3"/>
      <c r="AV61" s="8"/>
      <c r="AW61" s="66"/>
      <c r="AX61" s="145" t="str">
        <f>$C61</f>
        <v>Mercredi</v>
      </c>
      <c r="AY61" s="146">
        <f>$D61</f>
        <v>45714</v>
      </c>
      <c r="AZ61" s="64"/>
      <c r="BA61" s="148"/>
      <c r="BB61" s="663"/>
      <c r="BC61" s="67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61"/>
      <c r="B62" s="659"/>
      <c r="C62" s="63"/>
      <c r="D62" s="64"/>
      <c r="E62" s="120"/>
      <c r="F62" s="120"/>
      <c r="G62" s="121"/>
      <c r="H62" s="121"/>
      <c r="I62" s="121"/>
      <c r="J62" s="303"/>
      <c r="K62" s="84"/>
      <c r="L62" s="64"/>
      <c r="M62" s="84"/>
      <c r="N62" s="84"/>
      <c r="O62" s="84"/>
      <c r="P62" s="303"/>
      <c r="Q62" s="84"/>
      <c r="R62" s="64"/>
      <c r="S62" s="84"/>
      <c r="T62" s="84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3"/>
      <c r="AV62" s="8"/>
      <c r="AW62" s="66"/>
      <c r="AX62" s="63"/>
      <c r="AY62" s="64"/>
      <c r="AZ62" s="64"/>
      <c r="BA62" s="65"/>
      <c r="BB62" s="663"/>
      <c r="BC62" s="67"/>
      <c r="BD62" s="36"/>
      <c r="BE62" s="82"/>
      <c r="BF62" s="81"/>
    </row>
    <row r="63" spans="1:70" ht="27" customHeight="1" x14ac:dyDescent="0.25">
      <c r="A63" s="261"/>
      <c r="B63" s="659"/>
      <c r="C63" s="145" t="str">
        <f>PROPER(TEXT(D63,"JJJJ"))</f>
        <v>Jeudi</v>
      </c>
      <c r="D63" s="146">
        <f>$D61+1</f>
        <v>45715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Jeudi</v>
      </c>
      <c r="Y63" s="146">
        <f>$D63</f>
        <v>45715</v>
      </c>
      <c r="Z63" s="64"/>
      <c r="AA63" s="147"/>
      <c r="AB63" s="64"/>
      <c r="AC63" s="148"/>
      <c r="AD63" s="21"/>
      <c r="AE63" s="67"/>
      <c r="AF63" s="66"/>
      <c r="AG63" s="145" t="str">
        <f>$C63</f>
        <v>Jeudi</v>
      </c>
      <c r="AH63" s="146">
        <f>$D63</f>
        <v>45715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3"/>
      <c r="AV63" s="8"/>
      <c r="AW63" s="66"/>
      <c r="AX63" s="145" t="str">
        <f>$C63</f>
        <v>Jeudi</v>
      </c>
      <c r="AY63" s="146">
        <f>$D63</f>
        <v>45715</v>
      </c>
      <c r="AZ63" s="64"/>
      <c r="BA63" s="148"/>
      <c r="BB63" s="663"/>
      <c r="BC63" s="67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5"/>
    </row>
    <row r="64" spans="1:70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3"/>
      <c r="AV64" s="8"/>
      <c r="AW64" s="66"/>
      <c r="AX64" s="63"/>
      <c r="AY64" s="64"/>
      <c r="AZ64" s="64"/>
      <c r="BA64" s="65"/>
      <c r="BB64" s="663"/>
      <c r="BC64" s="67"/>
      <c r="BD64" s="36"/>
      <c r="BE64" s="82"/>
      <c r="BF64" s="81"/>
      <c r="BH64"/>
      <c r="BI64"/>
      <c r="BJ64"/>
      <c r="BK64"/>
      <c r="BR64" s="55"/>
    </row>
    <row r="65" spans="1:70" ht="27" customHeight="1" thickBot="1" x14ac:dyDescent="0.3">
      <c r="A65" s="261"/>
      <c r="B65" s="659"/>
      <c r="C65" s="145" t="str">
        <f>PROPER(TEXT(D65,"JJJJ"))</f>
        <v>Vendredi</v>
      </c>
      <c r="D65" s="146">
        <f>$D63+1</f>
        <v>45716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Vendredi</v>
      </c>
      <c r="Y65" s="146">
        <f>$D65</f>
        <v>45716</v>
      </c>
      <c r="Z65" s="64"/>
      <c r="AA65" s="147"/>
      <c r="AB65" s="64"/>
      <c r="AC65" s="148"/>
      <c r="AD65" s="21"/>
      <c r="AE65" s="67"/>
      <c r="AF65" s="66"/>
      <c r="AG65" s="145" t="str">
        <f>$C65</f>
        <v>Vendredi</v>
      </c>
      <c r="AH65" s="146">
        <f>$D65</f>
        <v>45716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3"/>
      <c r="AV65" s="8"/>
      <c r="AW65" s="66"/>
      <c r="AX65" s="145" t="str">
        <f>$C65</f>
        <v>Vendredi</v>
      </c>
      <c r="AY65" s="146">
        <f>$D65</f>
        <v>45716</v>
      </c>
      <c r="AZ65" s="64"/>
      <c r="BA65" s="148"/>
      <c r="BB65" s="663"/>
      <c r="BC65" s="67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5"/>
    </row>
    <row r="66" spans="1:70" ht="9.75" customHeight="1" thickTop="1" x14ac:dyDescent="0.35">
      <c r="A66" s="261"/>
      <c r="B66" s="659"/>
      <c r="C66" s="119"/>
      <c r="D66" s="120"/>
      <c r="E66" s="120"/>
      <c r="F66" s="122"/>
      <c r="G66" s="120"/>
      <c r="H66" s="123"/>
      <c r="I66" s="120"/>
      <c r="J66" s="303"/>
      <c r="K66" s="64"/>
      <c r="L66" s="122"/>
      <c r="M66" s="120"/>
      <c r="N66" s="123"/>
      <c r="O66" s="120"/>
      <c r="P66" s="303"/>
      <c r="Q66" s="120"/>
      <c r="R66" s="122"/>
      <c r="S66" s="120"/>
      <c r="T66" s="123"/>
      <c r="U66" s="21"/>
      <c r="V66" s="22"/>
      <c r="W66" s="66"/>
      <c r="X66" s="63"/>
      <c r="Y66" s="64"/>
      <c r="Z66" s="64"/>
      <c r="AA66" s="64"/>
      <c r="AB66" s="64"/>
      <c r="AC66" s="65"/>
      <c r="AD66" s="21"/>
      <c r="AE66" s="22"/>
      <c r="AF66" s="66"/>
      <c r="AG66" s="63"/>
      <c r="AH66" s="64"/>
      <c r="AI66" s="64"/>
      <c r="AJ66" s="64"/>
      <c r="AK66" s="64"/>
      <c r="AL66" s="65"/>
      <c r="AM66" s="64"/>
      <c r="AN66" s="65"/>
      <c r="AO66" s="64"/>
      <c r="AP66" s="65"/>
      <c r="AQ66" s="64"/>
      <c r="AR66" s="65"/>
      <c r="AS66" s="64"/>
      <c r="AT66" s="65"/>
      <c r="AU66" s="663"/>
      <c r="AV66" s="8"/>
      <c r="AW66" s="66"/>
      <c r="AX66" s="63"/>
      <c r="AY66" s="64"/>
      <c r="AZ66" s="64"/>
      <c r="BA66" s="65"/>
      <c r="BB66" s="663"/>
      <c r="BC66" s="22"/>
      <c r="BD66" s="36"/>
      <c r="BE66" s="83"/>
      <c r="BF66" s="83"/>
      <c r="BH66"/>
      <c r="BI66"/>
      <c r="BJ66"/>
      <c r="BK66"/>
    </row>
    <row r="67" spans="1:70" ht="12.75" customHeight="1" x14ac:dyDescent="0.25">
      <c r="A67" s="261"/>
      <c r="B67" s="261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4"/>
      <c r="D68" s="124"/>
      <c r="E68" s="124"/>
      <c r="F68" s="124"/>
      <c r="G68" s="124"/>
      <c r="H68" s="124"/>
      <c r="I68" s="124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4"/>
      <c r="D69" s="124"/>
      <c r="E69" s="124"/>
      <c r="F69" s="124"/>
      <c r="G69" s="124"/>
      <c r="H69" s="124"/>
      <c r="I69" s="124"/>
      <c r="J69"/>
      <c r="P69"/>
      <c r="AJ69" s="259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58</v>
      </c>
      <c r="BJ71" s="5"/>
      <c r="BK71" s="5" t="s">
        <v>59</v>
      </c>
      <c r="BL71" s="5"/>
      <c r="BM71" s="5" t="s">
        <v>60</v>
      </c>
      <c r="BN71" s="5"/>
      <c r="BO71" s="5" t="s">
        <v>61</v>
      </c>
      <c r="BP71" s="5"/>
      <c r="BQ71" s="5"/>
      <c r="BR71" s="5" t="s">
        <v>62</v>
      </c>
    </row>
    <row r="72" spans="1:70" s="5" customFormat="1" x14ac:dyDescent="0.25">
      <c r="J72"/>
      <c r="K72"/>
      <c r="L72"/>
      <c r="M72"/>
      <c r="N72" s="322"/>
      <c r="O72"/>
      <c r="P72" s="353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30">
        <f>SUM(BO76:BO95)/1.5</f>
        <v>0.13333333333333333</v>
      </c>
      <c r="BP72" s="455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9">
        <f>SUM(BO77:BO96)</f>
        <v>0.2</v>
      </c>
      <c r="BP73" s="457">
        <f>SUM(BP77:BP96)</f>
        <v>8.1944444444444445E-2</v>
      </c>
      <c r="BQ73"/>
      <c r="BR73" s="180">
        <f>SUM(BR77:BR96)</f>
        <v>0.39027777777777778</v>
      </c>
    </row>
    <row r="74" spans="1:70" s="5" customFormat="1" x14ac:dyDescent="0.25">
      <c r="C74" s="124"/>
      <c r="D74" s="124"/>
      <c r="E74" s="124"/>
      <c r="F74"/>
      <c r="G74"/>
      <c r="H74"/>
      <c r="I74"/>
      <c r="J74" s="304"/>
      <c r="K74"/>
      <c r="L74"/>
      <c r="M74"/>
      <c r="N74" s="322"/>
      <c r="O74"/>
      <c r="P74" s="304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4"/>
      <c r="D75" s="124"/>
      <c r="E75" s="124"/>
      <c r="F75">
        <v>16.399999999999999</v>
      </c>
      <c r="G75"/>
      <c r="H75">
        <v>0.59652777777777799</v>
      </c>
      <c r="I75"/>
      <c r="J75" s="304"/>
      <c r="K75"/>
      <c r="L75"/>
      <c r="M75"/>
      <c r="N75"/>
      <c r="O75"/>
      <c r="P75" s="304"/>
      <c r="Q75"/>
      <c r="R75"/>
      <c r="S75"/>
      <c r="T75"/>
      <c r="U75"/>
      <c r="V75"/>
      <c r="BE75"/>
      <c r="BF75"/>
      <c r="BG75"/>
      <c r="BH75" s="174" t="s">
        <v>55</v>
      </c>
      <c r="BI75" s="175">
        <f>MIN(BI77:BI88)</f>
        <v>-2.6</v>
      </c>
      <c r="BJ75" s="176" t="s">
        <v>56</v>
      </c>
      <c r="BK75" s="177">
        <f>MAX(BK77:BK96)</f>
        <v>11.5</v>
      </c>
      <c r="BL75" s="176" t="s">
        <v>4</v>
      </c>
      <c r="BM75" s="447">
        <f>MAX(BM77:BM96)</f>
        <v>27</v>
      </c>
      <c r="BN75" s="178" t="s">
        <v>5</v>
      </c>
      <c r="BO75" s="179">
        <f>MAX(BO77:BO99)</f>
        <v>0.2</v>
      </c>
      <c r="BP75" s="456"/>
      <c r="BQ75" s="176" t="s">
        <v>6</v>
      </c>
      <c r="BR75" s="180">
        <f>MAX(BR77:BR99)</f>
        <v>0.39027777777777778</v>
      </c>
    </row>
    <row r="77" spans="1:70" s="5" customFormat="1" x14ac:dyDescent="0.25">
      <c r="C77" s="124"/>
      <c r="D77" s="124"/>
      <c r="E77" s="124"/>
      <c r="F77">
        <v>17.100000000000001</v>
      </c>
      <c r="G77"/>
      <c r="H77">
        <v>0.63819444444477402</v>
      </c>
      <c r="I77"/>
      <c r="J77" s="304"/>
      <c r="K77"/>
      <c r="L77"/>
      <c r="M77"/>
      <c r="N77" t="s">
        <v>74</v>
      </c>
      <c r="O77"/>
      <c r="P77" s="304"/>
      <c r="Q77"/>
      <c r="R77"/>
      <c r="S77"/>
      <c r="T77"/>
      <c r="U77"/>
      <c r="V77"/>
      <c r="BE77"/>
      <c r="BF77"/>
      <c r="BG77"/>
      <c r="BH77" s="93" t="s">
        <v>57</v>
      </c>
      <c r="BI77" s="260">
        <f>$L$7</f>
        <v>-2.6</v>
      </c>
      <c r="BJ77" s="181" t="str">
        <f>BH77</f>
        <v>Janvier</v>
      </c>
      <c r="BK77" s="185">
        <f>$R$7</f>
        <v>11.5</v>
      </c>
      <c r="BL77" s="181" t="str">
        <f>BH77</f>
        <v>Janvier</v>
      </c>
      <c r="BM77" s="186">
        <f>$AA$9</f>
        <v>27</v>
      </c>
      <c r="BN77" s="181" t="str">
        <f>BH77</f>
        <v>Janvier</v>
      </c>
      <c r="BO77" s="184">
        <f>$AJ$5</f>
        <v>0.2</v>
      </c>
      <c r="BP77" s="187">
        <f>AL5</f>
        <v>8.1944444444444445E-2</v>
      </c>
      <c r="BQ77" s="181" t="str">
        <f>BH77</f>
        <v>Janvier</v>
      </c>
      <c r="BR77" s="187">
        <f>$BA$9</f>
        <v>0.39027777777777778</v>
      </c>
    </row>
    <row r="78" spans="1:70" s="5" customFormat="1" x14ac:dyDescent="0.25">
      <c r="C78" s="90" t="s">
        <v>72</v>
      </c>
      <c r="D78" s="124"/>
      <c r="E78" s="124"/>
      <c r="F78"/>
      <c r="G78"/>
      <c r="H78"/>
      <c r="I78"/>
      <c r="J78" s="304"/>
      <c r="K78"/>
      <c r="L78"/>
      <c r="M78"/>
      <c r="N78"/>
      <c r="O78"/>
      <c r="P78" s="304"/>
      <c r="Q78"/>
      <c r="R78"/>
      <c r="S78"/>
      <c r="T78"/>
      <c r="U78"/>
      <c r="V78"/>
      <c r="BE78"/>
      <c r="BF78"/>
      <c r="BG78"/>
      <c r="BH78" s="181"/>
      <c r="BI78" s="182"/>
      <c r="BJ78" s="181"/>
      <c r="BK78" s="182"/>
      <c r="BL78" s="181"/>
      <c r="BM78" s="183"/>
      <c r="BN78" s="181"/>
      <c r="BO78" s="184"/>
      <c r="BP78" s="187"/>
      <c r="BQ78" s="181"/>
      <c r="BR78" s="187"/>
    </row>
    <row r="79" spans="1:70" s="5" customFormat="1" x14ac:dyDescent="0.25">
      <c r="C79" s="124"/>
      <c r="D79" s="124"/>
      <c r="E79" s="124"/>
      <c r="F79">
        <v>18.3</v>
      </c>
      <c r="G79"/>
      <c r="H79">
        <v>0.55486111111111103</v>
      </c>
      <c r="I79"/>
      <c r="J79" s="304"/>
      <c r="K79"/>
      <c r="L79"/>
      <c r="M79"/>
      <c r="N79"/>
      <c r="O79"/>
      <c r="P79" s="304"/>
      <c r="Q79"/>
      <c r="R79"/>
      <c r="S79"/>
      <c r="T79"/>
      <c r="U79"/>
      <c r="V79"/>
      <c r="BB79"/>
      <c r="BE79"/>
      <c r="BF79"/>
      <c r="BG79"/>
      <c r="BH79" s="93"/>
      <c r="BI79" s="185"/>
      <c r="BJ79" s="181"/>
      <c r="BK79" s="185"/>
      <c r="BL79" s="181"/>
      <c r="BM79" s="186"/>
      <c r="BN79" s="181"/>
      <c r="BO79" s="184"/>
      <c r="BP79" s="187"/>
      <c r="BQ79" s="181"/>
      <c r="BR79" s="187"/>
    </row>
    <row r="80" spans="1:70" x14ac:dyDescent="0.25">
      <c r="C80" s="90" t="s">
        <v>73</v>
      </c>
      <c r="D80" s="124"/>
      <c r="E80" s="124"/>
      <c r="BG80"/>
      <c r="BH80" s="93"/>
      <c r="BI80" s="185"/>
      <c r="BJ80" s="181"/>
      <c r="BK80" s="185"/>
      <c r="BL80" s="181"/>
      <c r="BM80" s="186"/>
      <c r="BN80" s="181"/>
      <c r="BO80" s="184"/>
      <c r="BP80" s="187"/>
      <c r="BQ80" s="181"/>
      <c r="BR80" s="187"/>
    </row>
    <row r="81" spans="6:70" x14ac:dyDescent="0.25">
      <c r="F81">
        <v>17.5</v>
      </c>
      <c r="H81">
        <v>0.19166666666666701</v>
      </c>
      <c r="BG81"/>
      <c r="BH81" s="93"/>
      <c r="BI81" s="185"/>
      <c r="BJ81" s="181"/>
      <c r="BK81" s="185"/>
      <c r="BL81" s="181"/>
      <c r="BM81" s="186"/>
      <c r="BN81" s="181"/>
      <c r="BO81" s="184"/>
      <c r="BP81" s="187"/>
      <c r="BQ81" s="181"/>
      <c r="BR81" s="187"/>
    </row>
    <row r="82" spans="6:70" x14ac:dyDescent="0.25">
      <c r="BG82"/>
      <c r="BH82" s="93"/>
      <c r="BI82" s="185"/>
      <c r="BJ82" s="181"/>
      <c r="BK82" s="185"/>
      <c r="BL82" s="181"/>
      <c r="BM82" s="186"/>
      <c r="BN82" s="181"/>
      <c r="BO82" s="184"/>
      <c r="BP82" s="187"/>
      <c r="BQ82" s="181"/>
      <c r="BR82" s="187"/>
    </row>
    <row r="83" spans="6:70" x14ac:dyDescent="0.25">
      <c r="F83">
        <v>16.8</v>
      </c>
      <c r="H83">
        <v>0.60069444444444398</v>
      </c>
      <c r="BG83"/>
      <c r="BH83" s="93"/>
      <c r="BI83" s="260"/>
      <c r="BJ83" s="181"/>
      <c r="BK83" s="185"/>
      <c r="BL83" s="181"/>
      <c r="BM83" s="186"/>
      <c r="BN83" s="181"/>
      <c r="BO83" s="184"/>
      <c r="BP83" s="187"/>
      <c r="BQ83" s="181"/>
      <c r="BR83" s="187"/>
    </row>
    <row r="84" spans="6:70" x14ac:dyDescent="0.25">
      <c r="BG84"/>
      <c r="BH84" s="93"/>
      <c r="BI84" s="260"/>
      <c r="BJ84" s="181"/>
      <c r="BK84" s="185"/>
      <c r="BL84" s="181"/>
      <c r="BM84" s="186"/>
      <c r="BN84" s="181"/>
      <c r="BO84" s="184"/>
      <c r="BP84" s="187"/>
      <c r="BQ84" s="181"/>
      <c r="BR84" s="187"/>
    </row>
    <row r="85" spans="6:70" x14ac:dyDescent="0.25">
      <c r="F85">
        <v>15.9</v>
      </c>
      <c r="H85">
        <v>0.54930555555555605</v>
      </c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6:70" x14ac:dyDescent="0.25">
      <c r="BG86"/>
      <c r="BH86" s="93"/>
      <c r="BI86" s="260"/>
      <c r="BJ86" s="93"/>
      <c r="BK86" s="185"/>
      <c r="BL86" s="93"/>
      <c r="BM86" s="186"/>
      <c r="BN86" s="93"/>
      <c r="BO86" s="184"/>
      <c r="BP86" s="187"/>
      <c r="BQ86" s="93"/>
      <c r="BR86" s="187"/>
    </row>
    <row r="87" spans="6:70" x14ac:dyDescent="0.25">
      <c r="F87">
        <v>16.5</v>
      </c>
      <c r="H87">
        <v>0.64791666666666703</v>
      </c>
      <c r="BG87"/>
      <c r="BH87" s="93"/>
      <c r="BI87" s="260"/>
      <c r="BJ87" s="93"/>
      <c r="BK87" s="185"/>
      <c r="BL87" s="93"/>
      <c r="BM87" s="186"/>
      <c r="BN87" s="93"/>
      <c r="BO87" s="184"/>
      <c r="BP87" s="187"/>
      <c r="BQ87" s="93"/>
      <c r="BR87" s="187"/>
    </row>
    <row r="88" spans="6:70" x14ac:dyDescent="0.25">
      <c r="BG88"/>
      <c r="BH88" s="93"/>
      <c r="BI88" s="260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3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Février_2025!$AL$1</f>
        <v>0.2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Février_2025!$BO$73+$Y$1</f>
        <v>0.2</v>
      </c>
      <c r="Z3" t="s">
        <v>168</v>
      </c>
      <c r="AB3" s="504"/>
      <c r="AC3" s="527"/>
      <c r="AD3" s="635">
        <f ca="1">NOW()</f>
        <v>45694.42900196759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Relevés!R4</f>
        <v>26.3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4.9000000000000004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131.19999999999999</v>
      </c>
      <c r="X6" s="470" t="s">
        <v>145</v>
      </c>
      <c r="Y6" s="648">
        <f>LOOKUP(9^9,Relevés!$C:$C)</f>
        <v>85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13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2.6</v>
      </c>
      <c r="Z9" s="463" t="s">
        <v>108</v>
      </c>
      <c r="AC9" s="526"/>
      <c r="AD9" s="642">
        <f>Relevés!$N$5</f>
        <v>8.1999999999999993</v>
      </c>
      <c r="AE9" s="526"/>
      <c r="AF9" s="643">
        <f>$V$4</f>
        <v>26.3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IF(Relevés!$Q$4&gt;Février_2025!$AA$9,Relevés!$Q$4,Février_2025!$AA$9)</f>
        <v>27</v>
      </c>
      <c r="X10" s="462" t="s">
        <v>126</v>
      </c>
      <c r="Y10" s="464">
        <f>243.04*(LN($Y$6)+17.625*$Y$5/(243.04+$Y$5))/(17.625-(LN($Y$6)+17.625*$Y$5/(243.04+$Y$5)))</f>
        <v>90.72737253575194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130</v>
      </c>
      <c r="X12" s="395" t="s">
        <v>129</v>
      </c>
      <c r="Y12" s="472">
        <f>LOOKUP(9^9,Relevés!$E:$E)</f>
        <v>3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1.9547847275311181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76" t="s">
        <v>154</v>
      </c>
      <c r="G14" s="677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4.8</v>
      </c>
      <c r="AE15" s="526"/>
      <c r="AF15" s="643">
        <f>$V$10</f>
        <v>27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Février_2025!$AC$3</f>
        <v>25.2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131.80000000000001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Février_2025!AC2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85</v>
      </c>
      <c r="AA20" s="285"/>
      <c r="AB20" s="285"/>
      <c r="AC20" s="528"/>
      <c r="AD20" s="625"/>
      <c r="AE20" s="731" t="s">
        <v>218</v>
      </c>
      <c r="AF20" s="732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0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0</v>
      </c>
      <c r="X22" s="395" t="s">
        <v>6</v>
      </c>
      <c r="Y22" s="543">
        <f>Relevés!AH4</f>
        <v>0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1000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85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1033.4000000000001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43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74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6</v>
      </c>
      <c r="S33" s="445" t="s">
        <v>21</v>
      </c>
      <c r="T33" s="446">
        <f>T35-T34</f>
        <v>0.41388888888888886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9">
        <f ca="1">NOW()</f>
        <v>45694.42900196759</v>
      </c>
      <c r="C34" s="729"/>
      <c r="D34" s="729"/>
      <c r="E34" s="729"/>
      <c r="G34" s="260">
        <v>8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0.34861111111111109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30" t="str">
        <f ca="1">REPT("À demain",AND(NOW()-TODAY()&gt;A34,A34&lt;&gt;""))</f>
        <v/>
      </c>
      <c r="B35" s="730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0.76249999999999996</v>
      </c>
      <c r="V35" s="454">
        <f>Relevés!N5</f>
        <v>8.1999999999999993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50.3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100</v>
      </c>
      <c r="D41" s="533">
        <v>44</v>
      </c>
      <c r="E41" s="534">
        <v>20</v>
      </c>
      <c r="F41" s="508"/>
      <c r="G41" s="537">
        <f>100*(1-($Y$2/$I$41))</f>
        <v>99.916666666666671</v>
      </c>
      <c r="H41" s="533">
        <v>48</v>
      </c>
      <c r="I41" s="538">
        <v>240</v>
      </c>
      <c r="J41" s="508"/>
      <c r="K41" s="537">
        <f>100*(1-($Y$3/M41))</f>
        <v>99.981818181818184</v>
      </c>
      <c r="L41" s="533">
        <v>50</v>
      </c>
      <c r="M41" s="538">
        <v>1100</v>
      </c>
      <c r="T41" s="515"/>
      <c r="V41" s="454">
        <f>Relevés!$K$5</f>
        <v>4.8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20</v>
      </c>
      <c r="E42" s="541" t="s">
        <v>177</v>
      </c>
      <c r="F42" s="508"/>
      <c r="G42" s="539" t="s">
        <v>180</v>
      </c>
      <c r="H42" s="540">
        <f>20*$G$41/100</f>
        <v>19.983333333333334</v>
      </c>
      <c r="I42" s="542" t="s">
        <v>178</v>
      </c>
      <c r="J42" s="508"/>
      <c r="K42" s="539" t="s">
        <v>180</v>
      </c>
      <c r="L42" s="540">
        <f>20*$K$41/100</f>
        <v>19.996363636363636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53.7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</v>
      </c>
      <c r="AE54" s="640">
        <f>Février_2025!$AL$5</f>
        <v>8.1944444444444445E-2</v>
      </c>
      <c r="AF54" s="641">
        <f>Février_2025!$BP$73</f>
        <v>8.1944444444444445E-2</v>
      </c>
      <c r="AG54" s="526"/>
    </row>
    <row r="55" spans="29:33" ht="15.75" thickBot="1" x14ac:dyDescent="0.3">
      <c r="AC55" s="526"/>
      <c r="AD55" s="668"/>
      <c r="AE55" s="622"/>
      <c r="AF55" s="669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9"/>
      <c r="B1" s="651" t="s">
        <v>219</v>
      </c>
      <c r="C1" s="264"/>
      <c r="D1" s="399">
        <f ca="1">NOW()</f>
        <v>45694.42900196759</v>
      </c>
      <c r="E1" s="414"/>
      <c r="F1" s="651" t="s">
        <v>220</v>
      </c>
      <c r="G1" s="678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0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0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1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2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2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0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2"/>
      <c r="F22" s="670"/>
      <c r="G22" s="671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2"/>
      <c r="B44" s="670"/>
      <c r="C44" s="671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7" activePane="bottomRight" state="frozen"/>
      <selection pane="topRight" activeCell="B1" sqref="B1"/>
      <selection pane="bottomLeft" activeCell="A5" sqref="A5"/>
      <selection pane="bottomRight" activeCell="F46" sqref="F46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0.48125000000000001</v>
      </c>
      <c r="D2" s="379">
        <f ca="1">INDIRECT("D"&amp;(Console!$R$33*2+3))</f>
        <v>0.18194444444444444</v>
      </c>
      <c r="E2" s="380">
        <f ca="1">INDIRECT("E"&amp;(Console!$R$33*2+3))</f>
        <v>0</v>
      </c>
    </row>
    <row r="3" spans="1:9" x14ac:dyDescent="0.25">
      <c r="B3" s="381" t="s">
        <v>112</v>
      </c>
      <c r="C3" s="379" t="str">
        <f ca="1">INDIRECT("C"&amp;(Console!$R$33*2+4))</f>
        <v>*****</v>
      </c>
      <c r="D3" s="379">
        <f ca="1">INDIRECT("D"&amp;(Console!$R$33*2+4))</f>
        <v>0.70416666666666672</v>
      </c>
      <c r="E3" s="380">
        <f ca="1">INDIRECT("E"&amp;(Console!$R$33*2+4))</f>
        <v>0</v>
      </c>
      <c r="G3" s="353"/>
    </row>
    <row r="4" spans="1:9" x14ac:dyDescent="0.25">
      <c r="A4" s="94" t="s">
        <v>57</v>
      </c>
      <c r="B4" s="373">
        <f ca="1">DAY(TODAY())</f>
        <v>6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/>
      <c r="D5" s="434"/>
      <c r="E5" s="363"/>
      <c r="F5" s="364"/>
      <c r="G5" s="369"/>
      <c r="H5" s="434"/>
      <c r="I5" s="363"/>
    </row>
    <row r="6" spans="1:9" x14ac:dyDescent="0.25">
      <c r="A6" s="368"/>
      <c r="B6" s="365" t="s">
        <v>112</v>
      </c>
      <c r="C6" s="370"/>
      <c r="D6" s="433"/>
      <c r="E6" s="366"/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/>
      <c r="D7" s="432"/>
      <c r="E7" s="363"/>
      <c r="F7" s="364"/>
      <c r="G7" s="369"/>
      <c r="H7" s="432"/>
      <c r="I7" s="363"/>
    </row>
    <row r="8" spans="1:9" x14ac:dyDescent="0.25">
      <c r="B8" s="365" t="s">
        <v>112</v>
      </c>
      <c r="C8" s="370"/>
      <c r="D8" s="433"/>
      <c r="E8" s="366"/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/>
      <c r="D9" s="432"/>
      <c r="E9" s="363"/>
      <c r="F9" s="364"/>
      <c r="G9" s="369"/>
      <c r="H9" s="432"/>
      <c r="I9" s="363"/>
    </row>
    <row r="10" spans="1:9" x14ac:dyDescent="0.25">
      <c r="B10" s="365" t="s">
        <v>112</v>
      </c>
      <c r="C10" s="370"/>
      <c r="D10" s="433"/>
      <c r="E10" s="366"/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/>
      <c r="D11" s="432"/>
      <c r="E11" s="363"/>
      <c r="F11" s="364"/>
      <c r="G11" s="369"/>
      <c r="H11" s="432"/>
      <c r="I11" s="363"/>
    </row>
    <row r="12" spans="1:9" x14ac:dyDescent="0.25">
      <c r="B12" s="365" t="s">
        <v>112</v>
      </c>
      <c r="C12" s="370"/>
      <c r="D12" s="433"/>
      <c r="E12" s="366"/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0.40555555555555556</v>
      </c>
      <c r="D13" s="432">
        <v>0.14166666666666666</v>
      </c>
      <c r="E13" s="363"/>
      <c r="F13" s="364"/>
      <c r="G13" s="369"/>
      <c r="H13" s="432"/>
      <c r="I13" s="363"/>
    </row>
    <row r="14" spans="1:9" x14ac:dyDescent="0.25">
      <c r="B14" s="365" t="s">
        <v>112</v>
      </c>
      <c r="C14" s="370">
        <v>0.94444444444444442</v>
      </c>
      <c r="D14" s="433">
        <v>0.66041666666666665</v>
      </c>
      <c r="E14" s="366"/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0.48125000000000001</v>
      </c>
      <c r="D15" s="432">
        <v>0.18194444444444444</v>
      </c>
      <c r="E15" s="363"/>
      <c r="F15" s="364"/>
      <c r="G15" s="369"/>
      <c r="H15" s="432"/>
      <c r="I15" s="363"/>
    </row>
    <row r="16" spans="1:9" x14ac:dyDescent="0.25">
      <c r="B16" s="365" t="s">
        <v>112</v>
      </c>
      <c r="C16" s="370" t="s">
        <v>251</v>
      </c>
      <c r="D16" s="433">
        <v>0.70416666666666672</v>
      </c>
      <c r="E16" s="366"/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1.5277777777777777E-2</v>
      </c>
      <c r="D17" s="432">
        <v>0.23125000000000001</v>
      </c>
      <c r="E17" s="363"/>
      <c r="F17" s="364"/>
      <c r="G17" s="369"/>
      <c r="H17" s="432"/>
      <c r="I17" s="363"/>
    </row>
    <row r="18" spans="1:9" x14ac:dyDescent="0.25">
      <c r="B18" s="365" t="s">
        <v>112</v>
      </c>
      <c r="C18" s="370">
        <v>0.54374999999999996</v>
      </c>
      <c r="D18" s="433">
        <v>0.75624999999999998</v>
      </c>
      <c r="E18" s="366"/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6.8750000000000006E-2</v>
      </c>
      <c r="D19" s="432">
        <v>0.28819444444444442</v>
      </c>
      <c r="E19" s="363"/>
      <c r="F19" s="364"/>
      <c r="G19" s="369"/>
      <c r="H19" s="432"/>
      <c r="I19" s="363"/>
    </row>
    <row r="20" spans="1:9" x14ac:dyDescent="0.25">
      <c r="B20" s="365" t="s">
        <v>112</v>
      </c>
      <c r="C20" s="370">
        <v>0.59444444444444444</v>
      </c>
      <c r="D20" s="433">
        <v>0.81319444444444444</v>
      </c>
      <c r="E20" s="366"/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0.11319444444444444</v>
      </c>
      <c r="D21" s="432">
        <v>0.34444444444444444</v>
      </c>
      <c r="E21" s="363"/>
      <c r="F21" s="364"/>
      <c r="G21" s="369"/>
      <c r="H21" s="432"/>
      <c r="I21" s="363"/>
    </row>
    <row r="22" spans="1:9" x14ac:dyDescent="0.25">
      <c r="B22" s="365" t="s">
        <v>112</v>
      </c>
      <c r="C22" s="370">
        <v>0.63402777777777775</v>
      </c>
      <c r="D22" s="433">
        <v>0.86250000000000004</v>
      </c>
      <c r="E22" s="366"/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0.14861111111111111</v>
      </c>
      <c r="D23" s="432">
        <v>0.38819444444444445</v>
      </c>
      <c r="E23" s="363"/>
      <c r="F23" s="364"/>
      <c r="G23" s="369"/>
      <c r="H23" s="432"/>
      <c r="I23" s="363"/>
    </row>
    <row r="24" spans="1:9" x14ac:dyDescent="0.25">
      <c r="B24" s="365" t="s">
        <v>112</v>
      </c>
      <c r="C24" s="370">
        <v>0.66527777777777775</v>
      </c>
      <c r="D24" s="433">
        <v>0.90069444444444446</v>
      </c>
      <c r="E24" s="366"/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0.17708333333333334</v>
      </c>
      <c r="D25" s="432">
        <v>0.4236111111111111</v>
      </c>
      <c r="E25" s="363"/>
      <c r="F25" s="364"/>
      <c r="G25" s="369"/>
      <c r="H25" s="432"/>
      <c r="I25" s="363"/>
    </row>
    <row r="26" spans="1:9" x14ac:dyDescent="0.25">
      <c r="B26" s="365" t="s">
        <v>112</v>
      </c>
      <c r="C26" s="370">
        <v>0.69027777777777777</v>
      </c>
      <c r="D26" s="433">
        <v>0.93333333333333335</v>
      </c>
      <c r="E26" s="366"/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0.2</v>
      </c>
      <c r="D27" s="432">
        <v>0.45347222222222222</v>
      </c>
      <c r="E27" s="363"/>
      <c r="F27" s="364"/>
      <c r="G27" s="369"/>
      <c r="H27" s="432"/>
      <c r="I27" s="363"/>
    </row>
    <row r="28" spans="1:9" x14ac:dyDescent="0.25">
      <c r="B28" s="365" t="s">
        <v>112</v>
      </c>
      <c r="C28" s="370">
        <v>0.71111111111111114</v>
      </c>
      <c r="D28" s="433">
        <v>0.96180555555555558</v>
      </c>
      <c r="E28" s="366"/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0.21875</v>
      </c>
      <c r="D29" s="432">
        <v>0.48055555555555557</v>
      </c>
      <c r="E29" s="363"/>
      <c r="F29" s="364"/>
      <c r="G29" s="369"/>
      <c r="H29" s="432"/>
      <c r="I29" s="363"/>
    </row>
    <row r="30" spans="1:9" x14ac:dyDescent="0.25">
      <c r="B30" s="365" t="s">
        <v>112</v>
      </c>
      <c r="C30" s="370">
        <v>0.72777777777777775</v>
      </c>
      <c r="D30" s="433">
        <v>0.98750000000000004</v>
      </c>
      <c r="E30" s="366"/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0.23472222222222222</v>
      </c>
      <c r="D31" s="432">
        <v>0.50486111111111109</v>
      </c>
      <c r="E31" s="363"/>
      <c r="F31" s="364"/>
      <c r="G31" s="369"/>
      <c r="H31" s="432"/>
      <c r="I31" s="363"/>
    </row>
    <row r="32" spans="1:9" x14ac:dyDescent="0.25">
      <c r="B32" s="365" t="s">
        <v>112</v>
      </c>
      <c r="C32" s="370">
        <v>0.74305555555555558</v>
      </c>
      <c r="D32" s="433" t="s">
        <v>251</v>
      </c>
      <c r="E32" s="366"/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0.25069444444444444</v>
      </c>
      <c r="D33" s="432">
        <v>1.1805555555555555E-2</v>
      </c>
      <c r="E33" s="363"/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0.75972222222222219</v>
      </c>
      <c r="D34" s="433">
        <v>0.52777777777777779</v>
      </c>
      <c r="E34" s="366"/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0.26874999999999999</v>
      </c>
      <c r="D35" s="432">
        <v>3.4722222222222224E-2</v>
      </c>
      <c r="E35" s="363"/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0.77847222222222223</v>
      </c>
      <c r="D36" s="433">
        <v>0.55000000000000004</v>
      </c>
      <c r="E36" s="366"/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0.28749999999999998</v>
      </c>
      <c r="D37" s="432">
        <v>5.7638888888888892E-2</v>
      </c>
      <c r="E37" s="363"/>
      <c r="F37" s="364"/>
      <c r="G37" s="369"/>
      <c r="H37" s="432"/>
      <c r="I37" s="363"/>
    </row>
    <row r="38" spans="1:9" x14ac:dyDescent="0.25">
      <c r="B38" s="365" t="s">
        <v>112</v>
      </c>
      <c r="C38" s="370">
        <v>0.79722222222222228</v>
      </c>
      <c r="D38" s="433">
        <v>0.57152777777777775</v>
      </c>
      <c r="E38" s="366"/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0.30555555555555558</v>
      </c>
      <c r="D39" s="432">
        <v>7.9861111111111105E-2</v>
      </c>
      <c r="E39" s="363"/>
      <c r="F39" s="364"/>
      <c r="G39" s="369"/>
      <c r="H39" s="432"/>
      <c r="I39" s="363"/>
    </row>
    <row r="40" spans="1:9" x14ac:dyDescent="0.25">
      <c r="B40" s="365" t="s">
        <v>112</v>
      </c>
      <c r="C40" s="370">
        <v>0.81666666666666665</v>
      </c>
      <c r="D40" s="433">
        <v>0.59375</v>
      </c>
      <c r="E40" s="366"/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0.32361111111111113</v>
      </c>
      <c r="D41" s="432">
        <v>0.10347222222222222</v>
      </c>
      <c r="E41" s="363"/>
      <c r="F41" s="364"/>
      <c r="G41" s="369"/>
      <c r="H41" s="432"/>
      <c r="I41" s="363"/>
    </row>
    <row r="42" spans="1:9" x14ac:dyDescent="0.25">
      <c r="B42" s="365" t="s">
        <v>112</v>
      </c>
      <c r="C42" s="370">
        <v>0.83750000000000002</v>
      </c>
      <c r="D42" s="433">
        <v>0.61805555555555558</v>
      </c>
      <c r="E42" s="366"/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0.34375</v>
      </c>
      <c r="D43" s="432">
        <v>0.15138888888888888</v>
      </c>
      <c r="E43" s="363"/>
      <c r="F43" s="364"/>
      <c r="G43" s="369"/>
      <c r="H43" s="432"/>
      <c r="I43" s="363"/>
    </row>
    <row r="44" spans="1:9" x14ac:dyDescent="0.25">
      <c r="B44" s="365" t="s">
        <v>112</v>
      </c>
      <c r="C44" s="370">
        <v>0.86805555555555558</v>
      </c>
      <c r="D44" s="433">
        <v>0.64583333333333337</v>
      </c>
      <c r="E44" s="366"/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0.37430555555555556</v>
      </c>
      <c r="D45" s="432">
        <v>0.16250000000000001</v>
      </c>
      <c r="E45" s="363"/>
      <c r="F45" s="364"/>
      <c r="G45" s="369"/>
      <c r="H45" s="432"/>
      <c r="I45" s="363"/>
    </row>
    <row r="46" spans="1:9" x14ac:dyDescent="0.25">
      <c r="B46" s="365" t="s">
        <v>112</v>
      </c>
      <c r="C46" s="370">
        <v>0.98611111111111116</v>
      </c>
      <c r="D46" s="433">
        <v>0.68333333333333335</v>
      </c>
      <c r="E46" s="366"/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0.52430555555555558</v>
      </c>
      <c r="D47" s="432">
        <v>0.20555555555555555</v>
      </c>
      <c r="E47" s="363"/>
      <c r="F47" s="364"/>
      <c r="G47" s="369"/>
      <c r="H47" s="432"/>
      <c r="I47" s="363"/>
    </row>
    <row r="48" spans="1:9" x14ac:dyDescent="0.25">
      <c r="B48" s="365" t="s">
        <v>112</v>
      </c>
      <c r="C48" s="370" t="s">
        <v>251</v>
      </c>
      <c r="D48" s="433">
        <v>0.73750000000000004</v>
      </c>
      <c r="E48" s="366"/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4.5138888888888888E-2</v>
      </c>
      <c r="D49" s="432">
        <v>0.26527777777777778</v>
      </c>
      <c r="E49" s="363"/>
      <c r="F49" s="364"/>
      <c r="G49" s="369"/>
      <c r="H49" s="432"/>
      <c r="I49" s="363"/>
    </row>
    <row r="50" spans="1:9" x14ac:dyDescent="0.25">
      <c r="B50" s="365" t="s">
        <v>112</v>
      </c>
      <c r="C50" s="370">
        <v>0.57777777777777772</v>
      </c>
      <c r="D50" s="433">
        <v>0.8041666666666667</v>
      </c>
      <c r="E50" s="366"/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8.6805555555555552E-2</v>
      </c>
      <c r="D51" s="432">
        <v>0.32569444444444445</v>
      </c>
      <c r="E51" s="363"/>
      <c r="F51" s="364"/>
      <c r="G51" s="369"/>
      <c r="H51" s="432"/>
      <c r="I51" s="363"/>
    </row>
    <row r="52" spans="1:9" x14ac:dyDescent="0.25">
      <c r="B52" s="365" t="s">
        <v>112</v>
      </c>
      <c r="C52" s="370">
        <v>0.61458333333333337</v>
      </c>
      <c r="D52" s="433">
        <v>0.85</v>
      </c>
      <c r="E52" s="366"/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0.12013888888888889</v>
      </c>
      <c r="D53" s="432">
        <v>0.36736111111111114</v>
      </c>
      <c r="E53" s="363"/>
      <c r="F53" s="364"/>
      <c r="G53" s="369"/>
      <c r="H53" s="432"/>
      <c r="I53" s="363"/>
    </row>
    <row r="54" spans="1:9" x14ac:dyDescent="0.25">
      <c r="B54" s="365" t="s">
        <v>112</v>
      </c>
      <c r="C54" s="370">
        <v>0.64375000000000004</v>
      </c>
      <c r="D54" s="433">
        <v>0.88472222222222219</v>
      </c>
      <c r="E54" s="366"/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0.15</v>
      </c>
      <c r="D55" s="432">
        <v>0.40069444444444446</v>
      </c>
      <c r="E55" s="363"/>
      <c r="F55" s="364"/>
      <c r="G55" s="369"/>
      <c r="H55" s="432"/>
      <c r="I55" s="363"/>
    </row>
    <row r="56" spans="1:9" x14ac:dyDescent="0.25">
      <c r="B56" s="365" t="s">
        <v>112</v>
      </c>
      <c r="C56" s="370">
        <v>0.6694444444444444</v>
      </c>
      <c r="D56" s="433">
        <v>0.91527777777777775</v>
      </c>
      <c r="E56" s="366"/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0.17708333333333334</v>
      </c>
      <c r="D57" s="432">
        <v>0.43055555555555558</v>
      </c>
      <c r="E57" s="363"/>
      <c r="F57" s="364"/>
      <c r="G57" s="369"/>
      <c r="H57" s="432"/>
      <c r="I57" s="363"/>
    </row>
    <row r="58" spans="1:9" x14ac:dyDescent="0.25">
      <c r="B58" s="365" t="s">
        <v>112</v>
      </c>
      <c r="C58" s="370">
        <v>0.69374999999999998</v>
      </c>
      <c r="D58" s="433">
        <v>0.94444444444444442</v>
      </c>
      <c r="E58" s="366"/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0.20347222222222222</v>
      </c>
      <c r="D59" s="432">
        <v>0.4597222222222222</v>
      </c>
      <c r="E59" s="363"/>
      <c r="F59" s="364"/>
      <c r="G59" s="369"/>
      <c r="H59" s="432"/>
      <c r="I59" s="363"/>
    </row>
    <row r="60" spans="1:9" x14ac:dyDescent="0.25">
      <c r="B60" s="365" t="s">
        <v>112</v>
      </c>
      <c r="C60" s="370">
        <v>0.71736111111111112</v>
      </c>
      <c r="D60" s="433">
        <v>0.97291666666666665</v>
      </c>
      <c r="E60" s="366"/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/>
      <c r="D61" s="432"/>
      <c r="E61" s="363"/>
      <c r="F61" s="364"/>
      <c r="G61" s="369"/>
      <c r="H61" s="432"/>
      <c r="I61" s="363"/>
    </row>
    <row r="62" spans="1:9" x14ac:dyDescent="0.25">
      <c r="B62" s="365" t="s">
        <v>112</v>
      </c>
      <c r="C62" s="370"/>
      <c r="D62" s="433"/>
      <c r="E62" s="366"/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/>
      <c r="D63" s="432"/>
      <c r="E63" s="363"/>
      <c r="F63" s="364"/>
      <c r="G63" s="369"/>
      <c r="H63" s="432"/>
      <c r="I63" s="363"/>
    </row>
    <row r="64" spans="1:9" x14ac:dyDescent="0.25">
      <c r="B64" s="365" t="s">
        <v>112</v>
      </c>
      <c r="C64" s="370"/>
      <c r="D64" s="433"/>
      <c r="E64" s="366"/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/>
      <c r="D65" s="432"/>
      <c r="E65" s="363"/>
      <c r="F65" s="364"/>
      <c r="G65" s="369"/>
      <c r="H65" s="432"/>
      <c r="I65" s="363"/>
    </row>
    <row r="66" spans="1:9" x14ac:dyDescent="0.25">
      <c r="B66" s="365" t="s">
        <v>112</v>
      </c>
      <c r="C66" s="370"/>
      <c r="D66" s="433"/>
      <c r="E66" s="366"/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2025-02-06T09:18:38Z</dcterms:modified>
</cp:coreProperties>
</file>