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 Décembre\"/>
    </mc:Choice>
  </mc:AlternateContent>
  <xr:revisionPtr revIDLastSave="0" documentId="13_ncr:1_{22A46D93-3E45-4EEE-A43F-B7C90524EFBE}" xr6:coauthVersionLast="47" xr6:coauthVersionMax="47" xr10:uidLastSave="{00000000-0000-0000-0000-000000000000}"/>
  <bookViews>
    <workbookView xWindow="-30" yWindow="-30" windowWidth="23085" windowHeight="15480" activeTab="1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O94" i="2" l="1"/>
  <c r="AA19" i="1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A18" i="1"/>
  <c r="AA17" i="1"/>
  <c r="AJ5" i="2" l="1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BP81" i="2" l="1"/>
  <c r="BP94" i="2"/>
  <c r="BI94" i="2"/>
  <c r="BI81" i="2"/>
  <c r="BK94" i="2"/>
  <c r="V10" i="3"/>
  <c r="V12" i="3" s="1"/>
  <c r="BM94" i="2"/>
  <c r="BM81" i="2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8" i="2"/>
  <c r="BO81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9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BP79" i="2"/>
  <c r="S6" i="1"/>
  <c r="C11" i="2"/>
  <c r="BE11" i="2"/>
  <c r="Y11" i="2"/>
  <c r="D13" i="2"/>
  <c r="AH11" i="2"/>
  <c r="H7" i="2"/>
  <c r="H9" i="2"/>
  <c r="N9" i="2"/>
  <c r="BK81" i="2"/>
  <c r="Y10" i="3"/>
  <c r="Y20" i="3"/>
  <c r="C2" i="5"/>
  <c r="E2" i="5"/>
  <c r="D2" i="5"/>
  <c r="D3" i="5"/>
  <c r="E3" i="5"/>
  <c r="N5" i="2" l="1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sharedStrings.xml><?xml version="1.0" encoding="utf-8"?>
<sst xmlns="http://schemas.openxmlformats.org/spreadsheetml/2006/main" count="428" uniqueCount="244">
  <si>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</si>
  <si>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</si>
  <si>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</si>
  <si>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</si>
  <si>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</si>
  <si>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</si>
  <si>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</si>
  <si>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</si>
  <si>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</si>
  <si>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</si>
  <si>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</si>
  <si>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</si>
  <si>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</si>
  <si>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</si>
  <si>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</si>
  <si>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</si>
  <si>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</si>
  <si>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</si>
  <si>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</si>
  <si>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</si>
  <si>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</si>
  <si>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</si>
  <si>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</si>
  <si>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</si>
  <si>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</si>
  <si>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</si>
  <si>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</si>
  <si>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</si>
  <si>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</si>
  <si>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</si>
  <si>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</si>
  <si>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</si>
  <si>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</si>
  <si>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</si>
  <si>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</si>
  <si>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</si>
  <si>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</si>
  <si>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</si>
  <si>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</si>
  <si>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</si>
  <si>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</si>
  <si>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</si>
  <si>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</si>
  <si>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</si>
  <si>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</si>
  <si>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</si>
  <si>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</si>
  <si>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</si>
  <si>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</si>
  <si>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</si>
  <si>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</si>
  <si>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</si>
  <si>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</si>
  <si>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</si>
  <si>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</si>
  <si>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</si>
  <si>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</si>
  <si>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</si>
  <si>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</si>
  <si>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</si>
  <si>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</si>
  <si>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</si>
  <si>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</si>
  <si>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</si>
  <si>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</si>
  <si>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</si>
  <si>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</si>
  <si>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</si>
  <si>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</si>
  <si>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</si>
  <si>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</si>
  <si>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</si>
  <si>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</si>
  <si>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</si>
  <si>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</si>
  <si>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</si>
  <si>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</si>
  <si>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</si>
  <si>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</si>
  <si>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</si>
  <si>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</si>
  <si>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</si>
  <si>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</si>
  <si>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</si>
  <si>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</si>
  <si>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</si>
  <si>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</si>
  <si>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</si>
  <si>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</si>
  <si>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</si>
  <si>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</si>
  <si>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</si>
  <si>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</si>
  <si>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</si>
  <si>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</si>
  <si>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</si>
  <si>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</si>
  <si>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</si>
  <si>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</si>
  <si>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</si>
  <si>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</si>
  <si>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</si>
  <si>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</si>
  <si>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</si>
  <si>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</si>
  <si>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</si>
  <si>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</si>
  <si>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</si>
  <si>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</si>
  <si>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</si>
  <si>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</si>
  <si>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</si>
  <si>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</si>
  <si>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</si>
  <si>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</si>
  <si>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</si>
  <si>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</si>
  <si>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</si>
  <si>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</si>
  <si>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</si>
  <si>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</si>
  <si>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</si>
  <si>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</si>
  <si>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</si>
  <si>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</si>
  <si>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</si>
  <si>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</si>
  <si>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</si>
  <si>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</si>
  <si>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</si>
  <si>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</si>
  <si>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</si>
  <si>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</si>
  <si>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</si>
  <si>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</si>
  <si>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</si>
  <si>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</si>
  <si>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</si>
  <si>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</si>
  <si>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</si>
  <si>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</si>
  <si>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</si>
  <si>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</si>
  <si>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</si>
  <si>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</si>
  <si>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</si>
  <si>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</si>
  <si>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</si>
  <si>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</si>
  <si>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</si>
  <si>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</si>
  <si>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</si>
  <si>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</si>
  <si>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</si>
  <si>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</si>
  <si>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</si>
  <si>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</si>
  <si>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</si>
  <si>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</si>
  <si>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</si>
  <si>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</si>
  <si>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</si>
  <si>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</si>
  <si>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</si>
  <si>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</si>
  <si>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</si>
  <si>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</si>
  <si>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</si>
  <si>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</si>
  <si>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</si>
  <si>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</si>
  <si>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</si>
  <si>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</si>
  <si>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</si>
  <si>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</si>
  <si>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</si>
  <si>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</si>
  <si>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</si>
  <si>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</si>
  <si>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</si>
  <si>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</si>
  <si>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</si>
  <si>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</si>
  <si>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</si>
  <si>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</si>
  <si>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</si>
  <si>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</si>
  <si>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</si>
  <si>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</si>
  <si>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</si>
  <si>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</si>
  <si>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</si>
  <si>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</si>
  <si>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</si>
  <si>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</si>
  <si>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</si>
  <si>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</si>
  <si>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</si>
  <si>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</si>
  <si>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</si>
  <si>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</si>
  <si>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</si>
  <si>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</si>
  <si>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</si>
  <si>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</si>
  <si>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</si>
  <si>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</si>
  <si>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</si>
  <si>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</si>
  <si>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</si>
  <si>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</si>
  <si>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</si>
  <si>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</si>
  <si>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</si>
  <si>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</si>
  <si>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</si>
  <si>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</si>
  <si>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</si>
  <si>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</si>
  <si>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</si>
  <si>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</si>
  <si>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</si>
  <si>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</si>
  <si>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</si>
  <si>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</si>
  <si>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</si>
  <si>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</si>
  <si>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</si>
  <si>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</si>
  <si>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</si>
  <si>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</si>
  <si>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</si>
  <si>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</si>
  <si>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</si>
  <si>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</si>
  <si>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</si>
  <si>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</si>
  <si>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</si>
  <si>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</si>
  <si>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</si>
  <si>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</si>
  <si>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</si>
  <si>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>20251201</t>
  </si>
  <si>
    <t xml:space="preserve">      Température ressentie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</si>
</sst>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1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8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</c:v>
                </c:pt>
                <c:pt idx="1">
                  <c:v>1.5</c:v>
                </c:pt>
                <c:pt idx="2">
                  <c:v>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8.5</c:v>
                </c:pt>
                <c:pt idx="1">
                  <c:v>1.5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17.600000000000001</c:v>
                </c:pt>
                <c:pt idx="1">
                  <c:v>3</c:v>
                </c:pt>
                <c:pt idx="2">
                  <c:v>139.4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6.7872727272727262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79</c:v>
                </c:pt>
                <c:pt idx="5">
                  <c:v>79</c:v>
                </c:pt>
                <c:pt idx="6">
                  <c:v>79</c:v>
                </c:pt>
                <c:pt idx="7">
                  <c:v>79</c:v>
                </c:pt>
                <c:pt idx="8">
                  <c:v>78</c:v>
                </c:pt>
                <c:pt idx="9">
                  <c:v>78</c:v>
                </c:pt>
                <c:pt idx="10">
                  <c:v>78</c:v>
                </c:pt>
                <c:pt idx="11">
                  <c:v>78</c:v>
                </c:pt>
                <c:pt idx="12">
                  <c:v>78</c:v>
                </c:pt>
                <c:pt idx="13">
                  <c:v>78</c:v>
                </c:pt>
                <c:pt idx="14">
                  <c:v>77</c:v>
                </c:pt>
                <c:pt idx="15">
                  <c:v>77</c:v>
                </c:pt>
                <c:pt idx="16">
                  <c:v>77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  <c:pt idx="23">
                  <c:v>77</c:v>
                </c:pt>
                <c:pt idx="24">
                  <c:v>77</c:v>
                </c:pt>
                <c:pt idx="25">
                  <c:v>77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76</c:v>
                </c:pt>
                <c:pt idx="31">
                  <c:v>76</c:v>
                </c:pt>
                <c:pt idx="32">
                  <c:v>77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77</c:v>
                </c:pt>
                <c:pt idx="37">
                  <c:v>77</c:v>
                </c:pt>
                <c:pt idx="38">
                  <c:v>78</c:v>
                </c:pt>
                <c:pt idx="39">
                  <c:v>77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  <c:pt idx="43">
                  <c:v>77</c:v>
                </c:pt>
                <c:pt idx="44">
                  <c:v>77</c:v>
                </c:pt>
                <c:pt idx="45">
                  <c:v>77</c:v>
                </c:pt>
                <c:pt idx="46">
                  <c:v>77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77</c:v>
                </c:pt>
                <c:pt idx="53">
                  <c:v>77</c:v>
                </c:pt>
                <c:pt idx="54">
                  <c:v>77</c:v>
                </c:pt>
                <c:pt idx="55">
                  <c:v>77</c:v>
                </c:pt>
                <c:pt idx="56">
                  <c:v>77</c:v>
                </c:pt>
                <c:pt idx="57">
                  <c:v>77</c:v>
                </c:pt>
                <c:pt idx="58">
                  <c:v>77</c:v>
                </c:pt>
                <c:pt idx="59">
                  <c:v>77</c:v>
                </c:pt>
                <c:pt idx="60">
                  <c:v>77</c:v>
                </c:pt>
                <c:pt idx="61">
                  <c:v>77</c:v>
                </c:pt>
                <c:pt idx="62">
                  <c:v>77</c:v>
                </c:pt>
                <c:pt idx="63">
                  <c:v>77</c:v>
                </c:pt>
                <c:pt idx="64">
                  <c:v>77</c:v>
                </c:pt>
                <c:pt idx="65">
                  <c:v>77</c:v>
                </c:pt>
                <c:pt idx="66">
                  <c:v>77</c:v>
                </c:pt>
                <c:pt idx="67">
                  <c:v>77</c:v>
                </c:pt>
                <c:pt idx="68">
                  <c:v>77</c:v>
                </c:pt>
                <c:pt idx="69">
                  <c:v>77</c:v>
                </c:pt>
                <c:pt idx="70">
                  <c:v>77</c:v>
                </c:pt>
                <c:pt idx="71">
                  <c:v>78</c:v>
                </c:pt>
                <c:pt idx="72">
                  <c:v>78</c:v>
                </c:pt>
                <c:pt idx="73">
                  <c:v>78</c:v>
                </c:pt>
                <c:pt idx="74">
                  <c:v>77</c:v>
                </c:pt>
                <c:pt idx="75">
                  <c:v>77</c:v>
                </c:pt>
                <c:pt idx="76">
                  <c:v>77</c:v>
                </c:pt>
                <c:pt idx="77">
                  <c:v>77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77</c:v>
                </c:pt>
                <c:pt idx="82">
                  <c:v>77</c:v>
                </c:pt>
                <c:pt idx="83">
                  <c:v>77</c:v>
                </c:pt>
                <c:pt idx="84">
                  <c:v>77</c:v>
                </c:pt>
                <c:pt idx="85">
                  <c:v>77</c:v>
                </c:pt>
                <c:pt idx="86">
                  <c:v>77</c:v>
                </c:pt>
                <c:pt idx="87">
                  <c:v>77</c:v>
                </c:pt>
                <c:pt idx="88">
                  <c:v>77</c:v>
                </c:pt>
                <c:pt idx="89">
                  <c:v>77</c:v>
                </c:pt>
                <c:pt idx="90">
                  <c:v>77</c:v>
                </c:pt>
                <c:pt idx="91">
                  <c:v>77</c:v>
                </c:pt>
                <c:pt idx="92">
                  <c:v>77</c:v>
                </c:pt>
                <c:pt idx="93">
                  <c:v>77</c:v>
                </c:pt>
                <c:pt idx="94">
                  <c:v>77</c:v>
                </c:pt>
                <c:pt idx="95">
                  <c:v>77</c:v>
                </c:pt>
                <c:pt idx="96">
                  <c:v>77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78</c:v>
                </c:pt>
                <c:pt idx="109">
                  <c:v>78</c:v>
                </c:pt>
                <c:pt idx="110">
                  <c:v>78</c:v>
                </c:pt>
                <c:pt idx="111">
                  <c:v>78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77</c:v>
                </c:pt>
                <c:pt idx="135">
                  <c:v>78</c:v>
                </c:pt>
                <c:pt idx="136">
                  <c:v>78</c:v>
                </c:pt>
                <c:pt idx="137">
                  <c:v>78</c:v>
                </c:pt>
                <c:pt idx="138">
                  <c:v>78</c:v>
                </c:pt>
                <c:pt idx="139">
                  <c:v>79</c:v>
                </c:pt>
                <c:pt idx="140">
                  <c:v>79</c:v>
                </c:pt>
                <c:pt idx="141">
                  <c:v>79</c:v>
                </c:pt>
                <c:pt idx="142">
                  <c:v>79</c:v>
                </c:pt>
                <c:pt idx="143">
                  <c:v>79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79</c:v>
                </c:pt>
                <c:pt idx="155">
                  <c:v>79</c:v>
                </c:pt>
                <c:pt idx="156">
                  <c:v>79</c:v>
                </c:pt>
                <c:pt idx="157">
                  <c:v>79</c:v>
                </c:pt>
                <c:pt idx="158">
                  <c:v>79</c:v>
                </c:pt>
                <c:pt idx="159">
                  <c:v>79</c:v>
                </c:pt>
                <c:pt idx="160">
                  <c:v>80</c:v>
                </c:pt>
                <c:pt idx="161">
                  <c:v>79</c:v>
                </c:pt>
                <c:pt idx="162">
                  <c:v>79</c:v>
                </c:pt>
                <c:pt idx="163">
                  <c:v>79</c:v>
                </c:pt>
                <c:pt idx="164">
                  <c:v>79</c:v>
                </c:pt>
                <c:pt idx="165">
                  <c:v>79</c:v>
                </c:pt>
                <c:pt idx="166">
                  <c:v>79</c:v>
                </c:pt>
                <c:pt idx="167">
                  <c:v>78</c:v>
                </c:pt>
                <c:pt idx="168">
                  <c:v>79</c:v>
                </c:pt>
                <c:pt idx="169">
                  <c:v>79</c:v>
                </c:pt>
                <c:pt idx="170">
                  <c:v>79</c:v>
                </c:pt>
                <c:pt idx="171">
                  <c:v>79</c:v>
                </c:pt>
                <c:pt idx="172">
                  <c:v>79</c:v>
                </c:pt>
                <c:pt idx="173">
                  <c:v>79</c:v>
                </c:pt>
                <c:pt idx="174">
                  <c:v>79</c:v>
                </c:pt>
                <c:pt idx="175">
                  <c:v>79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79</c:v>
                </c:pt>
                <c:pt idx="180">
                  <c:v>79</c:v>
                </c:pt>
                <c:pt idx="181">
                  <c:v>79</c:v>
                </c:pt>
                <c:pt idx="182">
                  <c:v>79</c:v>
                </c:pt>
                <c:pt idx="183">
                  <c:v>79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81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83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83</c:v>
                </c:pt>
                <c:pt idx="242">
                  <c:v>83</c:v>
                </c:pt>
                <c:pt idx="243">
                  <c:v>83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83</c:v>
                </c:pt>
                <c:pt idx="248">
                  <c:v>83</c:v>
                </c:pt>
                <c:pt idx="249">
                  <c:v>83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84</c:v>
                </c:pt>
                <c:pt idx="259">
                  <c:v>83</c:v>
                </c:pt>
                <c:pt idx="260">
                  <c:v>83</c:v>
                </c:pt>
                <c:pt idx="261">
                  <c:v>84</c:v>
                </c:pt>
                <c:pt idx="262">
                  <c:v>84</c:v>
                </c:pt>
                <c:pt idx="263">
                  <c:v>83</c:v>
                </c:pt>
                <c:pt idx="264">
                  <c:v>83</c:v>
                </c:pt>
                <c:pt idx="265">
                  <c:v>83</c:v>
                </c:pt>
                <c:pt idx="266">
                  <c:v>83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84</c:v>
                </c:pt>
                <c:pt idx="301">
                  <c:v>84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85</c:v>
                </c:pt>
                <c:pt idx="366">
                  <c:v>84</c:v>
                </c:pt>
                <c:pt idx="367">
                  <c:v>85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84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3">
                  <c:v>84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84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84</c:v>
                </c:pt>
                <c:pt idx="415">
                  <c:v>84</c:v>
                </c:pt>
                <c:pt idx="416">
                  <c:v>84</c:v>
                </c:pt>
                <c:pt idx="417">
                  <c:v>84</c:v>
                </c:pt>
                <c:pt idx="418">
                  <c:v>84</c:v>
                </c:pt>
                <c:pt idx="419">
                  <c:v>84</c:v>
                </c:pt>
                <c:pt idx="420">
                  <c:v>84</c:v>
                </c:pt>
                <c:pt idx="421">
                  <c:v>84</c:v>
                </c:pt>
                <c:pt idx="422">
                  <c:v>84</c:v>
                </c:pt>
                <c:pt idx="423">
                  <c:v>84</c:v>
                </c:pt>
                <c:pt idx="424">
                  <c:v>84</c:v>
                </c:pt>
                <c:pt idx="425">
                  <c:v>84</c:v>
                </c:pt>
                <c:pt idx="426">
                  <c:v>84</c:v>
                </c:pt>
                <c:pt idx="427">
                  <c:v>84</c:v>
                </c:pt>
                <c:pt idx="428">
                  <c:v>84</c:v>
                </c:pt>
                <c:pt idx="429">
                  <c:v>84</c:v>
                </c:pt>
                <c:pt idx="430">
                  <c:v>84</c:v>
                </c:pt>
                <c:pt idx="431">
                  <c:v>84</c:v>
                </c:pt>
                <c:pt idx="432">
                  <c:v>84</c:v>
                </c:pt>
                <c:pt idx="433">
                  <c:v>84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84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84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83</c:v>
                </c:pt>
                <c:pt idx="514">
                  <c:v>83</c:v>
                </c:pt>
                <c:pt idx="515">
                  <c:v>83</c:v>
                </c:pt>
                <c:pt idx="516">
                  <c:v>83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83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84</c:v>
                </c:pt>
                <c:pt idx="588">
                  <c:v>84</c:v>
                </c:pt>
                <c:pt idx="589">
                  <c:v>84</c:v>
                </c:pt>
                <c:pt idx="590">
                  <c:v>84</c:v>
                </c:pt>
                <c:pt idx="591">
                  <c:v>84</c:v>
                </c:pt>
                <c:pt idx="592">
                  <c:v>84</c:v>
                </c:pt>
                <c:pt idx="593">
                  <c:v>84</c:v>
                </c:pt>
                <c:pt idx="594">
                  <c:v>84</c:v>
                </c:pt>
                <c:pt idx="595">
                  <c:v>84</c:v>
                </c:pt>
                <c:pt idx="596">
                  <c:v>84</c:v>
                </c:pt>
                <c:pt idx="597">
                  <c:v>84</c:v>
                </c:pt>
                <c:pt idx="598">
                  <c:v>84</c:v>
                </c:pt>
                <c:pt idx="599">
                  <c:v>84</c:v>
                </c:pt>
                <c:pt idx="600">
                  <c:v>84</c:v>
                </c:pt>
                <c:pt idx="601">
                  <c:v>84</c:v>
                </c:pt>
                <c:pt idx="602">
                  <c:v>84</c:v>
                </c:pt>
                <c:pt idx="603">
                  <c:v>84</c:v>
                </c:pt>
                <c:pt idx="604">
                  <c:v>84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83</c:v>
                </c:pt>
                <c:pt idx="617">
                  <c:v>83</c:v>
                </c:pt>
                <c:pt idx="618">
                  <c:v>83</c:v>
                </c:pt>
                <c:pt idx="619">
                  <c:v>83</c:v>
                </c:pt>
                <c:pt idx="620">
                  <c:v>83</c:v>
                </c:pt>
                <c:pt idx="621">
                  <c:v>83</c:v>
                </c:pt>
                <c:pt idx="622">
                  <c:v>83</c:v>
                </c:pt>
                <c:pt idx="623">
                  <c:v>83</c:v>
                </c:pt>
                <c:pt idx="624">
                  <c:v>83</c:v>
                </c:pt>
                <c:pt idx="625">
                  <c:v>83</c:v>
                </c:pt>
                <c:pt idx="626">
                  <c:v>83</c:v>
                </c:pt>
                <c:pt idx="627">
                  <c:v>83</c:v>
                </c:pt>
                <c:pt idx="628">
                  <c:v>83</c:v>
                </c:pt>
                <c:pt idx="629">
                  <c:v>83</c:v>
                </c:pt>
                <c:pt idx="630">
                  <c:v>83</c:v>
                </c:pt>
                <c:pt idx="631">
                  <c:v>83</c:v>
                </c:pt>
                <c:pt idx="632">
                  <c:v>83</c:v>
                </c:pt>
                <c:pt idx="633">
                  <c:v>83</c:v>
                </c:pt>
                <c:pt idx="634">
                  <c:v>83</c:v>
                </c:pt>
                <c:pt idx="635">
                  <c:v>83</c:v>
                </c:pt>
                <c:pt idx="636">
                  <c:v>83</c:v>
                </c:pt>
                <c:pt idx="637">
                  <c:v>83</c:v>
                </c:pt>
                <c:pt idx="638">
                  <c:v>83</c:v>
                </c:pt>
                <c:pt idx="639">
                  <c:v>83</c:v>
                </c:pt>
                <c:pt idx="640">
                  <c:v>83</c:v>
                </c:pt>
                <c:pt idx="641">
                  <c:v>83</c:v>
                </c:pt>
                <c:pt idx="642">
                  <c:v>83</c:v>
                </c:pt>
                <c:pt idx="643">
                  <c:v>83</c:v>
                </c:pt>
                <c:pt idx="644">
                  <c:v>83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83</c:v>
                </c:pt>
                <c:pt idx="650">
                  <c:v>83</c:v>
                </c:pt>
                <c:pt idx="651">
                  <c:v>83</c:v>
                </c:pt>
                <c:pt idx="652">
                  <c:v>83</c:v>
                </c:pt>
                <c:pt idx="653">
                  <c:v>83</c:v>
                </c:pt>
                <c:pt idx="654">
                  <c:v>83</c:v>
                </c:pt>
                <c:pt idx="655">
                  <c:v>83</c:v>
                </c:pt>
                <c:pt idx="656">
                  <c:v>83</c:v>
                </c:pt>
                <c:pt idx="657">
                  <c:v>83</c:v>
                </c:pt>
                <c:pt idx="658">
                  <c:v>83</c:v>
                </c:pt>
                <c:pt idx="659">
                  <c:v>83</c:v>
                </c:pt>
                <c:pt idx="660">
                  <c:v>83</c:v>
                </c:pt>
                <c:pt idx="661">
                  <c:v>82</c:v>
                </c:pt>
                <c:pt idx="662">
                  <c:v>82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82</c:v>
                </c:pt>
                <c:pt idx="668">
                  <c:v>82</c:v>
                </c:pt>
                <c:pt idx="669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8.5</c:v>
                </c:pt>
                <c:pt idx="1">
                  <c:v>8.6</c:v>
                </c:pt>
                <c:pt idx="2">
                  <c:v>8.6</c:v>
                </c:pt>
                <c:pt idx="3">
                  <c:v>8.6</c:v>
                </c:pt>
                <c:pt idx="4">
                  <c:v>8.6999999999999993</c:v>
                </c:pt>
                <c:pt idx="5">
                  <c:v>8.6999999999999993</c:v>
                </c:pt>
                <c:pt idx="6">
                  <c:v>8.6999999999999993</c:v>
                </c:pt>
                <c:pt idx="7">
                  <c:v>8.6999999999999993</c:v>
                </c:pt>
                <c:pt idx="8">
                  <c:v>8.6999999999999993</c:v>
                </c:pt>
                <c:pt idx="9">
                  <c:v>8.6</c:v>
                </c:pt>
                <c:pt idx="10">
                  <c:v>8.6</c:v>
                </c:pt>
                <c:pt idx="11">
                  <c:v>8.6</c:v>
                </c:pt>
                <c:pt idx="12">
                  <c:v>8.6</c:v>
                </c:pt>
                <c:pt idx="13">
                  <c:v>8.6</c:v>
                </c:pt>
                <c:pt idx="14">
                  <c:v>8.6</c:v>
                </c:pt>
                <c:pt idx="15">
                  <c:v>8.5</c:v>
                </c:pt>
                <c:pt idx="16">
                  <c:v>8.6</c:v>
                </c:pt>
                <c:pt idx="17">
                  <c:v>8.6</c:v>
                </c:pt>
                <c:pt idx="18">
                  <c:v>8.6</c:v>
                </c:pt>
                <c:pt idx="19">
                  <c:v>8.6</c:v>
                </c:pt>
                <c:pt idx="20">
                  <c:v>8.6</c:v>
                </c:pt>
                <c:pt idx="21">
                  <c:v>8.6</c:v>
                </c:pt>
                <c:pt idx="22">
                  <c:v>8.6</c:v>
                </c:pt>
                <c:pt idx="23">
                  <c:v>8.6</c:v>
                </c:pt>
                <c:pt idx="24">
                  <c:v>8.6</c:v>
                </c:pt>
                <c:pt idx="25">
                  <c:v>8.6</c:v>
                </c:pt>
                <c:pt idx="26">
                  <c:v>8.6</c:v>
                </c:pt>
                <c:pt idx="27">
                  <c:v>8.6999999999999993</c:v>
                </c:pt>
                <c:pt idx="28">
                  <c:v>8.6</c:v>
                </c:pt>
                <c:pt idx="29">
                  <c:v>8.6</c:v>
                </c:pt>
                <c:pt idx="30">
                  <c:v>8.6</c:v>
                </c:pt>
                <c:pt idx="31">
                  <c:v>8.6</c:v>
                </c:pt>
                <c:pt idx="32">
                  <c:v>8.6</c:v>
                </c:pt>
                <c:pt idx="33">
                  <c:v>8.6</c:v>
                </c:pt>
                <c:pt idx="34">
                  <c:v>8.6</c:v>
                </c:pt>
                <c:pt idx="35">
                  <c:v>8.6</c:v>
                </c:pt>
                <c:pt idx="36">
                  <c:v>8.6</c:v>
                </c:pt>
                <c:pt idx="37">
                  <c:v>8.6</c:v>
                </c:pt>
                <c:pt idx="38">
                  <c:v>8.6</c:v>
                </c:pt>
                <c:pt idx="39">
                  <c:v>8.6</c:v>
                </c:pt>
                <c:pt idx="40">
                  <c:v>8.5</c:v>
                </c:pt>
                <c:pt idx="41">
                  <c:v>8.5</c:v>
                </c:pt>
                <c:pt idx="42">
                  <c:v>8.6</c:v>
                </c:pt>
                <c:pt idx="43">
                  <c:v>8.6</c:v>
                </c:pt>
                <c:pt idx="44">
                  <c:v>8.6</c:v>
                </c:pt>
                <c:pt idx="45">
                  <c:v>8.6</c:v>
                </c:pt>
                <c:pt idx="46">
                  <c:v>8.6</c:v>
                </c:pt>
                <c:pt idx="47">
                  <c:v>8.6</c:v>
                </c:pt>
                <c:pt idx="48">
                  <c:v>8.6</c:v>
                </c:pt>
                <c:pt idx="49">
                  <c:v>8.6</c:v>
                </c:pt>
                <c:pt idx="50">
                  <c:v>8.6</c:v>
                </c:pt>
                <c:pt idx="51">
                  <c:v>8.6</c:v>
                </c:pt>
                <c:pt idx="52">
                  <c:v>8.6</c:v>
                </c:pt>
                <c:pt idx="53">
                  <c:v>8.6999999999999993</c:v>
                </c:pt>
                <c:pt idx="54">
                  <c:v>8.6</c:v>
                </c:pt>
                <c:pt idx="55">
                  <c:v>8.6</c:v>
                </c:pt>
                <c:pt idx="56">
                  <c:v>8.6999999999999993</c:v>
                </c:pt>
                <c:pt idx="57">
                  <c:v>8.6999999999999993</c:v>
                </c:pt>
                <c:pt idx="58">
                  <c:v>8.6999999999999993</c:v>
                </c:pt>
                <c:pt idx="59">
                  <c:v>8.8000000000000007</c:v>
                </c:pt>
                <c:pt idx="60">
                  <c:v>8.6999999999999993</c:v>
                </c:pt>
                <c:pt idx="61">
                  <c:v>8.6999999999999993</c:v>
                </c:pt>
                <c:pt idx="62">
                  <c:v>8.6999999999999993</c:v>
                </c:pt>
                <c:pt idx="63">
                  <c:v>8.8000000000000007</c:v>
                </c:pt>
                <c:pt idx="64">
                  <c:v>8.8000000000000007</c:v>
                </c:pt>
                <c:pt idx="65">
                  <c:v>8.6999999999999993</c:v>
                </c:pt>
                <c:pt idx="66">
                  <c:v>8.6999999999999993</c:v>
                </c:pt>
                <c:pt idx="67">
                  <c:v>8.6999999999999993</c:v>
                </c:pt>
                <c:pt idx="68">
                  <c:v>8.6999999999999993</c:v>
                </c:pt>
                <c:pt idx="69">
                  <c:v>8.6999999999999993</c:v>
                </c:pt>
                <c:pt idx="70">
                  <c:v>8.6999999999999993</c:v>
                </c:pt>
                <c:pt idx="71">
                  <c:v>8.6999999999999993</c:v>
                </c:pt>
                <c:pt idx="72">
                  <c:v>8.6999999999999993</c:v>
                </c:pt>
                <c:pt idx="73">
                  <c:v>8.6999999999999993</c:v>
                </c:pt>
                <c:pt idx="74">
                  <c:v>8.8000000000000007</c:v>
                </c:pt>
                <c:pt idx="75">
                  <c:v>8.8000000000000007</c:v>
                </c:pt>
                <c:pt idx="76">
                  <c:v>8.8000000000000007</c:v>
                </c:pt>
                <c:pt idx="77">
                  <c:v>8.8000000000000007</c:v>
                </c:pt>
                <c:pt idx="78">
                  <c:v>8.8000000000000007</c:v>
                </c:pt>
                <c:pt idx="79">
                  <c:v>8.8000000000000007</c:v>
                </c:pt>
                <c:pt idx="80">
                  <c:v>8.8000000000000007</c:v>
                </c:pt>
                <c:pt idx="81">
                  <c:v>8.9</c:v>
                </c:pt>
                <c:pt idx="82">
                  <c:v>8.9</c:v>
                </c:pt>
                <c:pt idx="83">
                  <c:v>8.9</c:v>
                </c:pt>
                <c:pt idx="84">
                  <c:v>8.9</c:v>
                </c:pt>
                <c:pt idx="85">
                  <c:v>8.8000000000000007</c:v>
                </c:pt>
                <c:pt idx="86">
                  <c:v>8.8000000000000007</c:v>
                </c:pt>
                <c:pt idx="87">
                  <c:v>8.9</c:v>
                </c:pt>
                <c:pt idx="88">
                  <c:v>8.9</c:v>
                </c:pt>
                <c:pt idx="89">
                  <c:v>8.9</c:v>
                </c:pt>
                <c:pt idx="90">
                  <c:v>8.9</c:v>
                </c:pt>
                <c:pt idx="91">
                  <c:v>8.8000000000000007</c:v>
                </c:pt>
                <c:pt idx="92">
                  <c:v>8.8000000000000007</c:v>
                </c:pt>
                <c:pt idx="93">
                  <c:v>8.8000000000000007</c:v>
                </c:pt>
                <c:pt idx="94">
                  <c:v>8.8000000000000007</c:v>
                </c:pt>
                <c:pt idx="95">
                  <c:v>8.8000000000000007</c:v>
                </c:pt>
                <c:pt idx="96">
                  <c:v>8.8000000000000007</c:v>
                </c:pt>
                <c:pt idx="97">
                  <c:v>8.8000000000000007</c:v>
                </c:pt>
                <c:pt idx="98">
                  <c:v>8.8000000000000007</c:v>
                </c:pt>
                <c:pt idx="99">
                  <c:v>8.8000000000000007</c:v>
                </c:pt>
                <c:pt idx="100">
                  <c:v>8.8000000000000007</c:v>
                </c:pt>
                <c:pt idx="101">
                  <c:v>8.8000000000000007</c:v>
                </c:pt>
                <c:pt idx="102">
                  <c:v>8.8000000000000007</c:v>
                </c:pt>
                <c:pt idx="103">
                  <c:v>8.8000000000000007</c:v>
                </c:pt>
                <c:pt idx="104">
                  <c:v>8.8000000000000007</c:v>
                </c:pt>
                <c:pt idx="105">
                  <c:v>8.8000000000000007</c:v>
                </c:pt>
                <c:pt idx="106">
                  <c:v>8.8000000000000007</c:v>
                </c:pt>
                <c:pt idx="107">
                  <c:v>8.6999999999999993</c:v>
                </c:pt>
                <c:pt idx="108">
                  <c:v>8.6999999999999993</c:v>
                </c:pt>
                <c:pt idx="109">
                  <c:v>8.6999999999999993</c:v>
                </c:pt>
                <c:pt idx="110">
                  <c:v>8.6999999999999993</c:v>
                </c:pt>
                <c:pt idx="111">
                  <c:v>8.8000000000000007</c:v>
                </c:pt>
                <c:pt idx="112">
                  <c:v>8.8000000000000007</c:v>
                </c:pt>
                <c:pt idx="113">
                  <c:v>8.8000000000000007</c:v>
                </c:pt>
                <c:pt idx="114">
                  <c:v>8.8000000000000007</c:v>
                </c:pt>
                <c:pt idx="115">
                  <c:v>8.8000000000000007</c:v>
                </c:pt>
                <c:pt idx="116">
                  <c:v>8.8000000000000007</c:v>
                </c:pt>
                <c:pt idx="117">
                  <c:v>8.8000000000000007</c:v>
                </c:pt>
                <c:pt idx="118">
                  <c:v>8.8000000000000007</c:v>
                </c:pt>
                <c:pt idx="119">
                  <c:v>8.8000000000000007</c:v>
                </c:pt>
                <c:pt idx="120">
                  <c:v>8.8000000000000007</c:v>
                </c:pt>
                <c:pt idx="121">
                  <c:v>8.8000000000000007</c:v>
                </c:pt>
                <c:pt idx="122">
                  <c:v>8.8000000000000007</c:v>
                </c:pt>
                <c:pt idx="123">
                  <c:v>8.8000000000000007</c:v>
                </c:pt>
                <c:pt idx="124">
                  <c:v>8.8000000000000007</c:v>
                </c:pt>
                <c:pt idx="125">
                  <c:v>8.8000000000000007</c:v>
                </c:pt>
                <c:pt idx="126">
                  <c:v>8.8000000000000007</c:v>
                </c:pt>
                <c:pt idx="127">
                  <c:v>8.8000000000000007</c:v>
                </c:pt>
                <c:pt idx="128">
                  <c:v>8.8000000000000007</c:v>
                </c:pt>
                <c:pt idx="129">
                  <c:v>8.9</c:v>
                </c:pt>
                <c:pt idx="130">
                  <c:v>8.9</c:v>
                </c:pt>
                <c:pt idx="131">
                  <c:v>8.9</c:v>
                </c:pt>
                <c:pt idx="132">
                  <c:v>8.9</c:v>
                </c:pt>
                <c:pt idx="133">
                  <c:v>8.9</c:v>
                </c:pt>
                <c:pt idx="134">
                  <c:v>8.9</c:v>
                </c:pt>
                <c:pt idx="135">
                  <c:v>8.9</c:v>
                </c:pt>
                <c:pt idx="136">
                  <c:v>8.8000000000000007</c:v>
                </c:pt>
                <c:pt idx="137">
                  <c:v>8.8000000000000007</c:v>
                </c:pt>
                <c:pt idx="138">
                  <c:v>8.8000000000000007</c:v>
                </c:pt>
                <c:pt idx="139">
                  <c:v>8.8000000000000007</c:v>
                </c:pt>
                <c:pt idx="140">
                  <c:v>8.8000000000000007</c:v>
                </c:pt>
                <c:pt idx="141">
                  <c:v>8.8000000000000007</c:v>
                </c:pt>
                <c:pt idx="142">
                  <c:v>8.8000000000000007</c:v>
                </c:pt>
                <c:pt idx="143">
                  <c:v>8.9</c:v>
                </c:pt>
                <c:pt idx="144">
                  <c:v>8.9</c:v>
                </c:pt>
                <c:pt idx="145">
                  <c:v>8.9</c:v>
                </c:pt>
                <c:pt idx="146">
                  <c:v>8.8000000000000007</c:v>
                </c:pt>
                <c:pt idx="147">
                  <c:v>8.8000000000000007</c:v>
                </c:pt>
                <c:pt idx="148">
                  <c:v>8.8000000000000007</c:v>
                </c:pt>
                <c:pt idx="149">
                  <c:v>8.9</c:v>
                </c:pt>
                <c:pt idx="150">
                  <c:v>9</c:v>
                </c:pt>
                <c:pt idx="151">
                  <c:v>9</c:v>
                </c:pt>
                <c:pt idx="152">
                  <c:v>9</c:v>
                </c:pt>
                <c:pt idx="153">
                  <c:v>9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9.1</c:v>
                </c:pt>
                <c:pt idx="162">
                  <c:v>9.1</c:v>
                </c:pt>
                <c:pt idx="163">
                  <c:v>9.1</c:v>
                </c:pt>
                <c:pt idx="164">
                  <c:v>9.1</c:v>
                </c:pt>
                <c:pt idx="165">
                  <c:v>9.1</c:v>
                </c:pt>
                <c:pt idx="166">
                  <c:v>9.1</c:v>
                </c:pt>
                <c:pt idx="167">
                  <c:v>9.1</c:v>
                </c:pt>
                <c:pt idx="168">
                  <c:v>9.1</c:v>
                </c:pt>
                <c:pt idx="169">
                  <c:v>9.1</c:v>
                </c:pt>
                <c:pt idx="170">
                  <c:v>9.1999999999999993</c:v>
                </c:pt>
                <c:pt idx="171">
                  <c:v>9.1</c:v>
                </c:pt>
                <c:pt idx="172">
                  <c:v>9.1</c:v>
                </c:pt>
                <c:pt idx="173">
                  <c:v>9.1999999999999993</c:v>
                </c:pt>
                <c:pt idx="174">
                  <c:v>9.1999999999999993</c:v>
                </c:pt>
                <c:pt idx="175">
                  <c:v>9.1999999999999993</c:v>
                </c:pt>
                <c:pt idx="176">
                  <c:v>9.1999999999999993</c:v>
                </c:pt>
                <c:pt idx="177">
                  <c:v>9.1999999999999993</c:v>
                </c:pt>
                <c:pt idx="178">
                  <c:v>9.1999999999999993</c:v>
                </c:pt>
                <c:pt idx="179">
                  <c:v>9.1999999999999993</c:v>
                </c:pt>
                <c:pt idx="180">
                  <c:v>9.1999999999999993</c:v>
                </c:pt>
                <c:pt idx="181">
                  <c:v>9.3000000000000007</c:v>
                </c:pt>
                <c:pt idx="182">
                  <c:v>9.3000000000000007</c:v>
                </c:pt>
                <c:pt idx="183">
                  <c:v>9.3000000000000007</c:v>
                </c:pt>
                <c:pt idx="184">
                  <c:v>9.3000000000000007</c:v>
                </c:pt>
                <c:pt idx="185">
                  <c:v>9.3000000000000007</c:v>
                </c:pt>
                <c:pt idx="186">
                  <c:v>9.3000000000000007</c:v>
                </c:pt>
                <c:pt idx="187">
                  <c:v>9.3000000000000007</c:v>
                </c:pt>
                <c:pt idx="188">
                  <c:v>9.3000000000000007</c:v>
                </c:pt>
                <c:pt idx="189">
                  <c:v>9.3000000000000007</c:v>
                </c:pt>
                <c:pt idx="190">
                  <c:v>9.3000000000000007</c:v>
                </c:pt>
                <c:pt idx="191">
                  <c:v>9.1999999999999993</c:v>
                </c:pt>
                <c:pt idx="192">
                  <c:v>9.1999999999999993</c:v>
                </c:pt>
                <c:pt idx="193">
                  <c:v>9.1999999999999993</c:v>
                </c:pt>
                <c:pt idx="194">
                  <c:v>9.1999999999999993</c:v>
                </c:pt>
                <c:pt idx="195">
                  <c:v>9.1999999999999993</c:v>
                </c:pt>
                <c:pt idx="196">
                  <c:v>9.1999999999999993</c:v>
                </c:pt>
                <c:pt idx="197">
                  <c:v>9.1999999999999993</c:v>
                </c:pt>
                <c:pt idx="198">
                  <c:v>9.1999999999999993</c:v>
                </c:pt>
                <c:pt idx="199">
                  <c:v>9.1999999999999993</c:v>
                </c:pt>
                <c:pt idx="200">
                  <c:v>9.1999999999999993</c:v>
                </c:pt>
                <c:pt idx="201">
                  <c:v>9.1999999999999993</c:v>
                </c:pt>
                <c:pt idx="202">
                  <c:v>9.1999999999999993</c:v>
                </c:pt>
                <c:pt idx="203">
                  <c:v>9.1999999999999993</c:v>
                </c:pt>
                <c:pt idx="204">
                  <c:v>9.1999999999999993</c:v>
                </c:pt>
                <c:pt idx="205">
                  <c:v>9.1999999999999993</c:v>
                </c:pt>
                <c:pt idx="206">
                  <c:v>9.1999999999999993</c:v>
                </c:pt>
                <c:pt idx="207">
                  <c:v>9.3000000000000007</c:v>
                </c:pt>
                <c:pt idx="208">
                  <c:v>9.1999999999999993</c:v>
                </c:pt>
                <c:pt idx="209">
                  <c:v>9.1999999999999993</c:v>
                </c:pt>
                <c:pt idx="210">
                  <c:v>9.1999999999999993</c:v>
                </c:pt>
                <c:pt idx="211">
                  <c:v>9.1999999999999993</c:v>
                </c:pt>
                <c:pt idx="212">
                  <c:v>9.1999999999999993</c:v>
                </c:pt>
                <c:pt idx="213">
                  <c:v>9.1999999999999993</c:v>
                </c:pt>
                <c:pt idx="214">
                  <c:v>9.1999999999999993</c:v>
                </c:pt>
                <c:pt idx="215">
                  <c:v>9.1999999999999993</c:v>
                </c:pt>
                <c:pt idx="216">
                  <c:v>9.1999999999999993</c:v>
                </c:pt>
                <c:pt idx="217">
                  <c:v>9.1</c:v>
                </c:pt>
                <c:pt idx="218">
                  <c:v>9.1</c:v>
                </c:pt>
                <c:pt idx="219">
                  <c:v>9.1</c:v>
                </c:pt>
                <c:pt idx="220">
                  <c:v>9.1</c:v>
                </c:pt>
                <c:pt idx="221">
                  <c:v>9.1</c:v>
                </c:pt>
                <c:pt idx="222">
                  <c:v>9.1</c:v>
                </c:pt>
                <c:pt idx="223">
                  <c:v>9.1999999999999993</c:v>
                </c:pt>
                <c:pt idx="224">
                  <c:v>9.1</c:v>
                </c:pt>
                <c:pt idx="225">
                  <c:v>9.1</c:v>
                </c:pt>
                <c:pt idx="226">
                  <c:v>9.1999999999999993</c:v>
                </c:pt>
                <c:pt idx="227">
                  <c:v>9.1999999999999993</c:v>
                </c:pt>
                <c:pt idx="228">
                  <c:v>9.1999999999999993</c:v>
                </c:pt>
                <c:pt idx="229">
                  <c:v>9.1999999999999993</c:v>
                </c:pt>
                <c:pt idx="230">
                  <c:v>9.1999999999999993</c:v>
                </c:pt>
                <c:pt idx="231">
                  <c:v>9.1999999999999993</c:v>
                </c:pt>
                <c:pt idx="232">
                  <c:v>9.1999999999999993</c:v>
                </c:pt>
                <c:pt idx="233">
                  <c:v>9.1999999999999993</c:v>
                </c:pt>
                <c:pt idx="234">
                  <c:v>9.1999999999999993</c:v>
                </c:pt>
                <c:pt idx="235">
                  <c:v>9.1999999999999993</c:v>
                </c:pt>
                <c:pt idx="236">
                  <c:v>9.1999999999999993</c:v>
                </c:pt>
                <c:pt idx="237">
                  <c:v>9.3000000000000007</c:v>
                </c:pt>
                <c:pt idx="238">
                  <c:v>9.3000000000000007</c:v>
                </c:pt>
                <c:pt idx="239">
                  <c:v>9.3000000000000007</c:v>
                </c:pt>
                <c:pt idx="240">
                  <c:v>9.3000000000000007</c:v>
                </c:pt>
                <c:pt idx="241">
                  <c:v>9.3000000000000007</c:v>
                </c:pt>
                <c:pt idx="242">
                  <c:v>9.3000000000000007</c:v>
                </c:pt>
                <c:pt idx="243">
                  <c:v>9.3000000000000007</c:v>
                </c:pt>
                <c:pt idx="244">
                  <c:v>9.3000000000000007</c:v>
                </c:pt>
                <c:pt idx="245">
                  <c:v>9.3000000000000007</c:v>
                </c:pt>
                <c:pt idx="246">
                  <c:v>9.3000000000000007</c:v>
                </c:pt>
                <c:pt idx="247">
                  <c:v>9.1999999999999993</c:v>
                </c:pt>
                <c:pt idx="248">
                  <c:v>9.1999999999999993</c:v>
                </c:pt>
                <c:pt idx="249">
                  <c:v>9.1999999999999993</c:v>
                </c:pt>
                <c:pt idx="250">
                  <c:v>9.1999999999999993</c:v>
                </c:pt>
                <c:pt idx="251">
                  <c:v>9.1999999999999993</c:v>
                </c:pt>
                <c:pt idx="252">
                  <c:v>9.1999999999999993</c:v>
                </c:pt>
                <c:pt idx="253">
                  <c:v>9.1999999999999993</c:v>
                </c:pt>
                <c:pt idx="254">
                  <c:v>9.1999999999999993</c:v>
                </c:pt>
                <c:pt idx="255">
                  <c:v>9.1999999999999993</c:v>
                </c:pt>
                <c:pt idx="256">
                  <c:v>9.1999999999999993</c:v>
                </c:pt>
                <c:pt idx="257">
                  <c:v>9.3000000000000007</c:v>
                </c:pt>
                <c:pt idx="258">
                  <c:v>9.3000000000000007</c:v>
                </c:pt>
                <c:pt idx="259">
                  <c:v>9.3000000000000007</c:v>
                </c:pt>
                <c:pt idx="260">
                  <c:v>9.3000000000000007</c:v>
                </c:pt>
                <c:pt idx="261">
                  <c:v>9.3000000000000007</c:v>
                </c:pt>
                <c:pt idx="262">
                  <c:v>9.3000000000000007</c:v>
                </c:pt>
                <c:pt idx="263">
                  <c:v>9.3000000000000007</c:v>
                </c:pt>
                <c:pt idx="264">
                  <c:v>9.3000000000000007</c:v>
                </c:pt>
                <c:pt idx="265">
                  <c:v>9.3000000000000007</c:v>
                </c:pt>
                <c:pt idx="266">
                  <c:v>9.3000000000000007</c:v>
                </c:pt>
                <c:pt idx="267">
                  <c:v>9.3000000000000007</c:v>
                </c:pt>
                <c:pt idx="268">
                  <c:v>9.3000000000000007</c:v>
                </c:pt>
                <c:pt idx="269">
                  <c:v>9.3000000000000007</c:v>
                </c:pt>
                <c:pt idx="270">
                  <c:v>9.3000000000000007</c:v>
                </c:pt>
                <c:pt idx="271">
                  <c:v>9.3000000000000007</c:v>
                </c:pt>
                <c:pt idx="272">
                  <c:v>9.3000000000000007</c:v>
                </c:pt>
                <c:pt idx="273">
                  <c:v>9.3000000000000007</c:v>
                </c:pt>
                <c:pt idx="274">
                  <c:v>9.3000000000000007</c:v>
                </c:pt>
                <c:pt idx="275">
                  <c:v>9.3000000000000007</c:v>
                </c:pt>
                <c:pt idx="276">
                  <c:v>9.3000000000000007</c:v>
                </c:pt>
                <c:pt idx="277">
                  <c:v>9.3000000000000007</c:v>
                </c:pt>
                <c:pt idx="278">
                  <c:v>9.3000000000000007</c:v>
                </c:pt>
                <c:pt idx="279">
                  <c:v>9.3000000000000007</c:v>
                </c:pt>
                <c:pt idx="280">
                  <c:v>9.3000000000000007</c:v>
                </c:pt>
                <c:pt idx="281">
                  <c:v>9.3000000000000007</c:v>
                </c:pt>
                <c:pt idx="282">
                  <c:v>9.3000000000000007</c:v>
                </c:pt>
                <c:pt idx="283">
                  <c:v>9.4</c:v>
                </c:pt>
                <c:pt idx="284">
                  <c:v>9.4</c:v>
                </c:pt>
                <c:pt idx="285">
                  <c:v>9.4</c:v>
                </c:pt>
                <c:pt idx="286">
                  <c:v>9.4</c:v>
                </c:pt>
                <c:pt idx="287">
                  <c:v>9.4</c:v>
                </c:pt>
                <c:pt idx="288">
                  <c:v>9.4</c:v>
                </c:pt>
                <c:pt idx="289">
                  <c:v>9.4</c:v>
                </c:pt>
                <c:pt idx="290">
                  <c:v>9.4</c:v>
                </c:pt>
                <c:pt idx="291">
                  <c:v>9.4</c:v>
                </c:pt>
                <c:pt idx="292">
                  <c:v>9.4</c:v>
                </c:pt>
                <c:pt idx="293">
                  <c:v>9.3000000000000007</c:v>
                </c:pt>
                <c:pt idx="294">
                  <c:v>9.3000000000000007</c:v>
                </c:pt>
                <c:pt idx="295">
                  <c:v>9.3000000000000007</c:v>
                </c:pt>
                <c:pt idx="296">
                  <c:v>9.3000000000000007</c:v>
                </c:pt>
                <c:pt idx="297">
                  <c:v>9.3000000000000007</c:v>
                </c:pt>
                <c:pt idx="298">
                  <c:v>9.3000000000000007</c:v>
                </c:pt>
                <c:pt idx="299">
                  <c:v>9.3000000000000007</c:v>
                </c:pt>
                <c:pt idx="300">
                  <c:v>9.3000000000000007</c:v>
                </c:pt>
                <c:pt idx="301">
                  <c:v>9.3000000000000007</c:v>
                </c:pt>
                <c:pt idx="302">
                  <c:v>9.3000000000000007</c:v>
                </c:pt>
                <c:pt idx="303">
                  <c:v>9.4</c:v>
                </c:pt>
                <c:pt idx="304">
                  <c:v>9.4</c:v>
                </c:pt>
                <c:pt idx="305">
                  <c:v>9.4</c:v>
                </c:pt>
                <c:pt idx="306">
                  <c:v>9.4</c:v>
                </c:pt>
                <c:pt idx="307">
                  <c:v>9.4</c:v>
                </c:pt>
                <c:pt idx="308">
                  <c:v>9.4</c:v>
                </c:pt>
                <c:pt idx="309">
                  <c:v>9.4</c:v>
                </c:pt>
                <c:pt idx="310">
                  <c:v>9.3000000000000007</c:v>
                </c:pt>
                <c:pt idx="311">
                  <c:v>9.4</c:v>
                </c:pt>
                <c:pt idx="312">
                  <c:v>9.4</c:v>
                </c:pt>
                <c:pt idx="313">
                  <c:v>9.4</c:v>
                </c:pt>
                <c:pt idx="314">
                  <c:v>9.4</c:v>
                </c:pt>
                <c:pt idx="315">
                  <c:v>9.4</c:v>
                </c:pt>
                <c:pt idx="316">
                  <c:v>9.4</c:v>
                </c:pt>
                <c:pt idx="317">
                  <c:v>9.5</c:v>
                </c:pt>
                <c:pt idx="318">
                  <c:v>9.5</c:v>
                </c:pt>
                <c:pt idx="319">
                  <c:v>9.5</c:v>
                </c:pt>
                <c:pt idx="320">
                  <c:v>9.5</c:v>
                </c:pt>
                <c:pt idx="321">
                  <c:v>9.5</c:v>
                </c:pt>
                <c:pt idx="322">
                  <c:v>9.5</c:v>
                </c:pt>
                <c:pt idx="323">
                  <c:v>9.5</c:v>
                </c:pt>
                <c:pt idx="324">
                  <c:v>9.5</c:v>
                </c:pt>
                <c:pt idx="325">
                  <c:v>9.5</c:v>
                </c:pt>
                <c:pt idx="326">
                  <c:v>9.6</c:v>
                </c:pt>
                <c:pt idx="327">
                  <c:v>9.6</c:v>
                </c:pt>
                <c:pt idx="328">
                  <c:v>9.6</c:v>
                </c:pt>
                <c:pt idx="329">
                  <c:v>9.6</c:v>
                </c:pt>
                <c:pt idx="330">
                  <c:v>9.6</c:v>
                </c:pt>
                <c:pt idx="331">
                  <c:v>9.6</c:v>
                </c:pt>
                <c:pt idx="332">
                  <c:v>9.6</c:v>
                </c:pt>
                <c:pt idx="333">
                  <c:v>9.6</c:v>
                </c:pt>
                <c:pt idx="334">
                  <c:v>9.6</c:v>
                </c:pt>
                <c:pt idx="335">
                  <c:v>9.6</c:v>
                </c:pt>
                <c:pt idx="336">
                  <c:v>9.5</c:v>
                </c:pt>
                <c:pt idx="337">
                  <c:v>9.5</c:v>
                </c:pt>
                <c:pt idx="338">
                  <c:v>9.5</c:v>
                </c:pt>
                <c:pt idx="339">
                  <c:v>9.5</c:v>
                </c:pt>
                <c:pt idx="340">
                  <c:v>9.5</c:v>
                </c:pt>
                <c:pt idx="341">
                  <c:v>9.5</c:v>
                </c:pt>
                <c:pt idx="342">
                  <c:v>9.5</c:v>
                </c:pt>
                <c:pt idx="343">
                  <c:v>9.5</c:v>
                </c:pt>
                <c:pt idx="344">
                  <c:v>9.5</c:v>
                </c:pt>
                <c:pt idx="345">
                  <c:v>9.4</c:v>
                </c:pt>
                <c:pt idx="346">
                  <c:v>9.4</c:v>
                </c:pt>
                <c:pt idx="347">
                  <c:v>9.4</c:v>
                </c:pt>
                <c:pt idx="348">
                  <c:v>9.4</c:v>
                </c:pt>
                <c:pt idx="349">
                  <c:v>9.4</c:v>
                </c:pt>
                <c:pt idx="350">
                  <c:v>9.4</c:v>
                </c:pt>
                <c:pt idx="351">
                  <c:v>9.4</c:v>
                </c:pt>
                <c:pt idx="352">
                  <c:v>9.4</c:v>
                </c:pt>
                <c:pt idx="353">
                  <c:v>9.4</c:v>
                </c:pt>
                <c:pt idx="354">
                  <c:v>9.4</c:v>
                </c:pt>
                <c:pt idx="355">
                  <c:v>9.4</c:v>
                </c:pt>
                <c:pt idx="356">
                  <c:v>9.5</c:v>
                </c:pt>
                <c:pt idx="357">
                  <c:v>9.5</c:v>
                </c:pt>
                <c:pt idx="358">
                  <c:v>9.5</c:v>
                </c:pt>
                <c:pt idx="359">
                  <c:v>9.5</c:v>
                </c:pt>
                <c:pt idx="360">
                  <c:v>9.4</c:v>
                </c:pt>
                <c:pt idx="361">
                  <c:v>9.4</c:v>
                </c:pt>
                <c:pt idx="362">
                  <c:v>9.4</c:v>
                </c:pt>
                <c:pt idx="363">
                  <c:v>9.4</c:v>
                </c:pt>
                <c:pt idx="364">
                  <c:v>9.4</c:v>
                </c:pt>
                <c:pt idx="365">
                  <c:v>9.4</c:v>
                </c:pt>
                <c:pt idx="366">
                  <c:v>9.4</c:v>
                </c:pt>
                <c:pt idx="367">
                  <c:v>9.4</c:v>
                </c:pt>
                <c:pt idx="368">
                  <c:v>9.4</c:v>
                </c:pt>
                <c:pt idx="369">
                  <c:v>9.4</c:v>
                </c:pt>
                <c:pt idx="370">
                  <c:v>9.4</c:v>
                </c:pt>
                <c:pt idx="371">
                  <c:v>9.4</c:v>
                </c:pt>
                <c:pt idx="372">
                  <c:v>9.5</c:v>
                </c:pt>
                <c:pt idx="373">
                  <c:v>9.5</c:v>
                </c:pt>
                <c:pt idx="374">
                  <c:v>9.4</c:v>
                </c:pt>
                <c:pt idx="375">
                  <c:v>9.4</c:v>
                </c:pt>
                <c:pt idx="376">
                  <c:v>9.5</c:v>
                </c:pt>
                <c:pt idx="377">
                  <c:v>9.5</c:v>
                </c:pt>
                <c:pt idx="378">
                  <c:v>9.5</c:v>
                </c:pt>
                <c:pt idx="379">
                  <c:v>9.5</c:v>
                </c:pt>
                <c:pt idx="380">
                  <c:v>9.4</c:v>
                </c:pt>
                <c:pt idx="381">
                  <c:v>9.4</c:v>
                </c:pt>
                <c:pt idx="382">
                  <c:v>9.4</c:v>
                </c:pt>
                <c:pt idx="383">
                  <c:v>9.4</c:v>
                </c:pt>
                <c:pt idx="384">
                  <c:v>9.4</c:v>
                </c:pt>
                <c:pt idx="385">
                  <c:v>9.4</c:v>
                </c:pt>
                <c:pt idx="386">
                  <c:v>9.4</c:v>
                </c:pt>
                <c:pt idx="387">
                  <c:v>9.5</c:v>
                </c:pt>
                <c:pt idx="388">
                  <c:v>9.4</c:v>
                </c:pt>
                <c:pt idx="389">
                  <c:v>9.5</c:v>
                </c:pt>
                <c:pt idx="390">
                  <c:v>9.4</c:v>
                </c:pt>
                <c:pt idx="391">
                  <c:v>9.5</c:v>
                </c:pt>
                <c:pt idx="392">
                  <c:v>9.5</c:v>
                </c:pt>
                <c:pt idx="393">
                  <c:v>9.5</c:v>
                </c:pt>
                <c:pt idx="394">
                  <c:v>9.5</c:v>
                </c:pt>
                <c:pt idx="395">
                  <c:v>9.5</c:v>
                </c:pt>
                <c:pt idx="396">
                  <c:v>9.5</c:v>
                </c:pt>
                <c:pt idx="397">
                  <c:v>9.5</c:v>
                </c:pt>
                <c:pt idx="398">
                  <c:v>9.5</c:v>
                </c:pt>
                <c:pt idx="399">
                  <c:v>9.5</c:v>
                </c:pt>
                <c:pt idx="400">
                  <c:v>9.5</c:v>
                </c:pt>
                <c:pt idx="401">
                  <c:v>9.5</c:v>
                </c:pt>
                <c:pt idx="402">
                  <c:v>9.5</c:v>
                </c:pt>
                <c:pt idx="403">
                  <c:v>9.5</c:v>
                </c:pt>
                <c:pt idx="404">
                  <c:v>9.5</c:v>
                </c:pt>
                <c:pt idx="405">
                  <c:v>9.5</c:v>
                </c:pt>
                <c:pt idx="406">
                  <c:v>9.5</c:v>
                </c:pt>
                <c:pt idx="407">
                  <c:v>9.5</c:v>
                </c:pt>
                <c:pt idx="408">
                  <c:v>9.5</c:v>
                </c:pt>
                <c:pt idx="409">
                  <c:v>9.5</c:v>
                </c:pt>
                <c:pt idx="410">
                  <c:v>9.5</c:v>
                </c:pt>
                <c:pt idx="411">
                  <c:v>9.6</c:v>
                </c:pt>
                <c:pt idx="412">
                  <c:v>9.5</c:v>
                </c:pt>
                <c:pt idx="413">
                  <c:v>9.5</c:v>
                </c:pt>
                <c:pt idx="414">
                  <c:v>9.5</c:v>
                </c:pt>
                <c:pt idx="415">
                  <c:v>9.5</c:v>
                </c:pt>
                <c:pt idx="416">
                  <c:v>9.5</c:v>
                </c:pt>
                <c:pt idx="417">
                  <c:v>9.5</c:v>
                </c:pt>
                <c:pt idx="418">
                  <c:v>9.5</c:v>
                </c:pt>
                <c:pt idx="419">
                  <c:v>9.5</c:v>
                </c:pt>
                <c:pt idx="420">
                  <c:v>9.5</c:v>
                </c:pt>
                <c:pt idx="421">
                  <c:v>9.5</c:v>
                </c:pt>
                <c:pt idx="422">
                  <c:v>9.5</c:v>
                </c:pt>
                <c:pt idx="423">
                  <c:v>9.5</c:v>
                </c:pt>
                <c:pt idx="424">
                  <c:v>9.5</c:v>
                </c:pt>
                <c:pt idx="425">
                  <c:v>9.5</c:v>
                </c:pt>
                <c:pt idx="426">
                  <c:v>9.5</c:v>
                </c:pt>
                <c:pt idx="427">
                  <c:v>9.5</c:v>
                </c:pt>
                <c:pt idx="428">
                  <c:v>9.5</c:v>
                </c:pt>
                <c:pt idx="429">
                  <c:v>9.5</c:v>
                </c:pt>
                <c:pt idx="430">
                  <c:v>9.5</c:v>
                </c:pt>
                <c:pt idx="431">
                  <c:v>9.5</c:v>
                </c:pt>
                <c:pt idx="432">
                  <c:v>9.5</c:v>
                </c:pt>
                <c:pt idx="433">
                  <c:v>9.5</c:v>
                </c:pt>
                <c:pt idx="434">
                  <c:v>9.5</c:v>
                </c:pt>
                <c:pt idx="435">
                  <c:v>9.5</c:v>
                </c:pt>
                <c:pt idx="436">
                  <c:v>9.4</c:v>
                </c:pt>
                <c:pt idx="437">
                  <c:v>9.4</c:v>
                </c:pt>
                <c:pt idx="438">
                  <c:v>9.4</c:v>
                </c:pt>
                <c:pt idx="439">
                  <c:v>9.4</c:v>
                </c:pt>
                <c:pt idx="440">
                  <c:v>9.4</c:v>
                </c:pt>
                <c:pt idx="441">
                  <c:v>9.4</c:v>
                </c:pt>
                <c:pt idx="442">
                  <c:v>9.4</c:v>
                </c:pt>
                <c:pt idx="443">
                  <c:v>9.4</c:v>
                </c:pt>
                <c:pt idx="444">
                  <c:v>9.4</c:v>
                </c:pt>
                <c:pt idx="445">
                  <c:v>9.4</c:v>
                </c:pt>
                <c:pt idx="446">
                  <c:v>9.4</c:v>
                </c:pt>
                <c:pt idx="447">
                  <c:v>9.4</c:v>
                </c:pt>
                <c:pt idx="448">
                  <c:v>9.4</c:v>
                </c:pt>
                <c:pt idx="449">
                  <c:v>9.4</c:v>
                </c:pt>
                <c:pt idx="450">
                  <c:v>9.4</c:v>
                </c:pt>
                <c:pt idx="451">
                  <c:v>9.4</c:v>
                </c:pt>
                <c:pt idx="452">
                  <c:v>9.4</c:v>
                </c:pt>
                <c:pt idx="453">
                  <c:v>9.3000000000000007</c:v>
                </c:pt>
                <c:pt idx="454">
                  <c:v>9.4</c:v>
                </c:pt>
                <c:pt idx="455">
                  <c:v>9.4</c:v>
                </c:pt>
                <c:pt idx="456">
                  <c:v>9.4</c:v>
                </c:pt>
                <c:pt idx="457">
                  <c:v>9.4</c:v>
                </c:pt>
                <c:pt idx="458">
                  <c:v>9.4</c:v>
                </c:pt>
                <c:pt idx="459">
                  <c:v>9.4</c:v>
                </c:pt>
                <c:pt idx="460">
                  <c:v>9.5</c:v>
                </c:pt>
                <c:pt idx="461">
                  <c:v>9.4</c:v>
                </c:pt>
                <c:pt idx="462">
                  <c:v>9.5</c:v>
                </c:pt>
                <c:pt idx="463">
                  <c:v>9.5</c:v>
                </c:pt>
                <c:pt idx="464">
                  <c:v>9.5</c:v>
                </c:pt>
                <c:pt idx="465">
                  <c:v>9.5</c:v>
                </c:pt>
                <c:pt idx="466">
                  <c:v>9.5</c:v>
                </c:pt>
                <c:pt idx="467">
                  <c:v>9.5</c:v>
                </c:pt>
                <c:pt idx="468">
                  <c:v>9.5</c:v>
                </c:pt>
                <c:pt idx="469">
                  <c:v>9.5</c:v>
                </c:pt>
                <c:pt idx="470">
                  <c:v>9.5</c:v>
                </c:pt>
                <c:pt idx="471">
                  <c:v>9.5</c:v>
                </c:pt>
                <c:pt idx="472">
                  <c:v>9.5</c:v>
                </c:pt>
                <c:pt idx="473">
                  <c:v>9.5</c:v>
                </c:pt>
                <c:pt idx="474">
                  <c:v>9.5</c:v>
                </c:pt>
                <c:pt idx="475">
                  <c:v>9.4</c:v>
                </c:pt>
                <c:pt idx="476">
                  <c:v>9.4</c:v>
                </c:pt>
                <c:pt idx="477">
                  <c:v>9.5</c:v>
                </c:pt>
                <c:pt idx="478">
                  <c:v>9.5</c:v>
                </c:pt>
                <c:pt idx="479">
                  <c:v>9.5</c:v>
                </c:pt>
                <c:pt idx="480">
                  <c:v>9.5</c:v>
                </c:pt>
                <c:pt idx="481">
                  <c:v>9.5</c:v>
                </c:pt>
                <c:pt idx="482">
                  <c:v>9.5</c:v>
                </c:pt>
                <c:pt idx="483">
                  <c:v>9.5</c:v>
                </c:pt>
                <c:pt idx="484">
                  <c:v>9.5</c:v>
                </c:pt>
                <c:pt idx="485">
                  <c:v>9.5</c:v>
                </c:pt>
                <c:pt idx="486">
                  <c:v>9.5</c:v>
                </c:pt>
                <c:pt idx="487">
                  <c:v>9.6</c:v>
                </c:pt>
                <c:pt idx="488">
                  <c:v>9.6</c:v>
                </c:pt>
                <c:pt idx="489">
                  <c:v>9.6</c:v>
                </c:pt>
                <c:pt idx="490">
                  <c:v>9.6</c:v>
                </c:pt>
                <c:pt idx="491">
                  <c:v>9.6</c:v>
                </c:pt>
                <c:pt idx="492">
                  <c:v>9.6</c:v>
                </c:pt>
                <c:pt idx="493">
                  <c:v>9.6</c:v>
                </c:pt>
                <c:pt idx="494">
                  <c:v>9.6</c:v>
                </c:pt>
                <c:pt idx="495">
                  <c:v>9.6</c:v>
                </c:pt>
                <c:pt idx="496">
                  <c:v>9.6</c:v>
                </c:pt>
                <c:pt idx="497">
                  <c:v>9.6</c:v>
                </c:pt>
                <c:pt idx="498">
                  <c:v>9.6</c:v>
                </c:pt>
                <c:pt idx="499">
                  <c:v>9.6</c:v>
                </c:pt>
                <c:pt idx="500">
                  <c:v>9.6</c:v>
                </c:pt>
                <c:pt idx="501">
                  <c:v>9.6</c:v>
                </c:pt>
                <c:pt idx="502">
                  <c:v>9.6</c:v>
                </c:pt>
                <c:pt idx="503">
                  <c:v>9.6999999999999993</c:v>
                </c:pt>
                <c:pt idx="504">
                  <c:v>9.6999999999999993</c:v>
                </c:pt>
                <c:pt idx="505">
                  <c:v>9.6999999999999993</c:v>
                </c:pt>
                <c:pt idx="506">
                  <c:v>9.6999999999999993</c:v>
                </c:pt>
                <c:pt idx="507">
                  <c:v>9.6999999999999993</c:v>
                </c:pt>
                <c:pt idx="508">
                  <c:v>9.6999999999999993</c:v>
                </c:pt>
                <c:pt idx="509">
                  <c:v>9.8000000000000007</c:v>
                </c:pt>
                <c:pt idx="510">
                  <c:v>9.8000000000000007</c:v>
                </c:pt>
                <c:pt idx="511">
                  <c:v>9.8000000000000007</c:v>
                </c:pt>
                <c:pt idx="512">
                  <c:v>9.8000000000000007</c:v>
                </c:pt>
                <c:pt idx="513">
                  <c:v>9.9</c:v>
                </c:pt>
                <c:pt idx="514">
                  <c:v>9.9</c:v>
                </c:pt>
                <c:pt idx="515">
                  <c:v>9.9</c:v>
                </c:pt>
                <c:pt idx="516">
                  <c:v>9.9</c:v>
                </c:pt>
                <c:pt idx="517">
                  <c:v>9.9</c:v>
                </c:pt>
                <c:pt idx="518">
                  <c:v>10</c:v>
                </c:pt>
                <c:pt idx="519">
                  <c:v>10</c:v>
                </c:pt>
                <c:pt idx="520">
                  <c:v>10</c:v>
                </c:pt>
                <c:pt idx="521">
                  <c:v>10</c:v>
                </c:pt>
                <c:pt idx="522">
                  <c:v>10</c:v>
                </c:pt>
                <c:pt idx="523">
                  <c:v>10</c:v>
                </c:pt>
                <c:pt idx="524">
                  <c:v>10</c:v>
                </c:pt>
                <c:pt idx="525">
                  <c:v>10</c:v>
                </c:pt>
                <c:pt idx="526">
                  <c:v>10</c:v>
                </c:pt>
                <c:pt idx="527">
                  <c:v>9.9</c:v>
                </c:pt>
                <c:pt idx="528">
                  <c:v>9.9</c:v>
                </c:pt>
                <c:pt idx="529">
                  <c:v>9.9</c:v>
                </c:pt>
                <c:pt idx="530">
                  <c:v>9.9</c:v>
                </c:pt>
                <c:pt idx="531">
                  <c:v>9.9</c:v>
                </c:pt>
                <c:pt idx="532">
                  <c:v>9.9</c:v>
                </c:pt>
                <c:pt idx="533">
                  <c:v>9.9</c:v>
                </c:pt>
                <c:pt idx="534">
                  <c:v>9.9</c:v>
                </c:pt>
                <c:pt idx="535">
                  <c:v>9.9</c:v>
                </c:pt>
                <c:pt idx="536">
                  <c:v>9.9</c:v>
                </c:pt>
                <c:pt idx="537">
                  <c:v>9.9</c:v>
                </c:pt>
                <c:pt idx="538">
                  <c:v>9.9</c:v>
                </c:pt>
                <c:pt idx="539">
                  <c:v>9.8000000000000007</c:v>
                </c:pt>
                <c:pt idx="540">
                  <c:v>9.9</c:v>
                </c:pt>
                <c:pt idx="541">
                  <c:v>9.9</c:v>
                </c:pt>
                <c:pt idx="542">
                  <c:v>9.8000000000000007</c:v>
                </c:pt>
                <c:pt idx="543">
                  <c:v>9.8000000000000007</c:v>
                </c:pt>
                <c:pt idx="544">
                  <c:v>9.8000000000000007</c:v>
                </c:pt>
                <c:pt idx="545">
                  <c:v>9.8000000000000007</c:v>
                </c:pt>
                <c:pt idx="546">
                  <c:v>9.8000000000000007</c:v>
                </c:pt>
                <c:pt idx="547">
                  <c:v>9.8000000000000007</c:v>
                </c:pt>
                <c:pt idx="548">
                  <c:v>9.8000000000000007</c:v>
                </c:pt>
                <c:pt idx="549">
                  <c:v>9.9</c:v>
                </c:pt>
                <c:pt idx="550">
                  <c:v>9.8000000000000007</c:v>
                </c:pt>
                <c:pt idx="551">
                  <c:v>9.8000000000000007</c:v>
                </c:pt>
                <c:pt idx="552">
                  <c:v>9.9</c:v>
                </c:pt>
                <c:pt idx="553">
                  <c:v>9.8000000000000007</c:v>
                </c:pt>
                <c:pt idx="554">
                  <c:v>9.8000000000000007</c:v>
                </c:pt>
                <c:pt idx="555">
                  <c:v>9.8000000000000007</c:v>
                </c:pt>
                <c:pt idx="556">
                  <c:v>9.9</c:v>
                </c:pt>
                <c:pt idx="557">
                  <c:v>9.9</c:v>
                </c:pt>
                <c:pt idx="558">
                  <c:v>9.9</c:v>
                </c:pt>
                <c:pt idx="559">
                  <c:v>9.9</c:v>
                </c:pt>
                <c:pt idx="560">
                  <c:v>9.9</c:v>
                </c:pt>
                <c:pt idx="561">
                  <c:v>9.9</c:v>
                </c:pt>
                <c:pt idx="562">
                  <c:v>9.9</c:v>
                </c:pt>
                <c:pt idx="563">
                  <c:v>9.9</c:v>
                </c:pt>
                <c:pt idx="564">
                  <c:v>9.9</c:v>
                </c:pt>
                <c:pt idx="565">
                  <c:v>9.9</c:v>
                </c:pt>
                <c:pt idx="566">
                  <c:v>9.9</c:v>
                </c:pt>
                <c:pt idx="567">
                  <c:v>9.9</c:v>
                </c:pt>
                <c:pt idx="568">
                  <c:v>9.9</c:v>
                </c:pt>
                <c:pt idx="569">
                  <c:v>9.9</c:v>
                </c:pt>
                <c:pt idx="570">
                  <c:v>9.9</c:v>
                </c:pt>
                <c:pt idx="571">
                  <c:v>9.9</c:v>
                </c:pt>
                <c:pt idx="572">
                  <c:v>9.9</c:v>
                </c:pt>
                <c:pt idx="573">
                  <c:v>9.9</c:v>
                </c:pt>
                <c:pt idx="574">
                  <c:v>9.9</c:v>
                </c:pt>
                <c:pt idx="575">
                  <c:v>9.9</c:v>
                </c:pt>
                <c:pt idx="576">
                  <c:v>9.9</c:v>
                </c:pt>
                <c:pt idx="577">
                  <c:v>9.9</c:v>
                </c:pt>
                <c:pt idx="578">
                  <c:v>9.9</c:v>
                </c:pt>
                <c:pt idx="579">
                  <c:v>9.9</c:v>
                </c:pt>
                <c:pt idx="580">
                  <c:v>9.9</c:v>
                </c:pt>
                <c:pt idx="581">
                  <c:v>9.9</c:v>
                </c:pt>
                <c:pt idx="582">
                  <c:v>10</c:v>
                </c:pt>
                <c:pt idx="583">
                  <c:v>10</c:v>
                </c:pt>
                <c:pt idx="584">
                  <c:v>10</c:v>
                </c:pt>
                <c:pt idx="585">
                  <c:v>10</c:v>
                </c:pt>
                <c:pt idx="586">
                  <c:v>9.9</c:v>
                </c:pt>
                <c:pt idx="587">
                  <c:v>9.9</c:v>
                </c:pt>
                <c:pt idx="588">
                  <c:v>9.9</c:v>
                </c:pt>
                <c:pt idx="589">
                  <c:v>9.8000000000000007</c:v>
                </c:pt>
                <c:pt idx="590">
                  <c:v>9.8000000000000007</c:v>
                </c:pt>
                <c:pt idx="591">
                  <c:v>9.8000000000000007</c:v>
                </c:pt>
                <c:pt idx="592">
                  <c:v>9.8000000000000007</c:v>
                </c:pt>
                <c:pt idx="593">
                  <c:v>9.8000000000000007</c:v>
                </c:pt>
                <c:pt idx="594">
                  <c:v>9.9</c:v>
                </c:pt>
                <c:pt idx="595">
                  <c:v>9.9</c:v>
                </c:pt>
                <c:pt idx="596">
                  <c:v>9.9</c:v>
                </c:pt>
                <c:pt idx="597">
                  <c:v>9.9</c:v>
                </c:pt>
                <c:pt idx="598">
                  <c:v>9.9</c:v>
                </c:pt>
                <c:pt idx="599">
                  <c:v>9.9</c:v>
                </c:pt>
                <c:pt idx="600">
                  <c:v>9.8000000000000007</c:v>
                </c:pt>
                <c:pt idx="601">
                  <c:v>9.8000000000000007</c:v>
                </c:pt>
                <c:pt idx="602">
                  <c:v>9.6999999999999993</c:v>
                </c:pt>
                <c:pt idx="603">
                  <c:v>9.6999999999999993</c:v>
                </c:pt>
                <c:pt idx="604">
                  <c:v>9.6999999999999993</c:v>
                </c:pt>
                <c:pt idx="605">
                  <c:v>9.6999999999999993</c:v>
                </c:pt>
                <c:pt idx="606">
                  <c:v>9.6999999999999993</c:v>
                </c:pt>
                <c:pt idx="607">
                  <c:v>9.6999999999999993</c:v>
                </c:pt>
                <c:pt idx="608">
                  <c:v>9.8000000000000007</c:v>
                </c:pt>
                <c:pt idx="609">
                  <c:v>9.8000000000000007</c:v>
                </c:pt>
                <c:pt idx="610">
                  <c:v>9.8000000000000007</c:v>
                </c:pt>
                <c:pt idx="611">
                  <c:v>9.6999999999999993</c:v>
                </c:pt>
                <c:pt idx="612">
                  <c:v>9.8000000000000007</c:v>
                </c:pt>
                <c:pt idx="613">
                  <c:v>9.8000000000000007</c:v>
                </c:pt>
                <c:pt idx="614">
                  <c:v>9.8000000000000007</c:v>
                </c:pt>
                <c:pt idx="615">
                  <c:v>9.8000000000000007</c:v>
                </c:pt>
                <c:pt idx="616">
                  <c:v>9.8000000000000007</c:v>
                </c:pt>
                <c:pt idx="617">
                  <c:v>9.8000000000000007</c:v>
                </c:pt>
                <c:pt idx="618">
                  <c:v>9.8000000000000007</c:v>
                </c:pt>
                <c:pt idx="619">
                  <c:v>9.8000000000000007</c:v>
                </c:pt>
                <c:pt idx="620">
                  <c:v>9.8000000000000007</c:v>
                </c:pt>
                <c:pt idx="621">
                  <c:v>9.8000000000000007</c:v>
                </c:pt>
                <c:pt idx="622">
                  <c:v>9.9</c:v>
                </c:pt>
                <c:pt idx="623">
                  <c:v>9.9</c:v>
                </c:pt>
                <c:pt idx="624">
                  <c:v>9.8000000000000007</c:v>
                </c:pt>
                <c:pt idx="625">
                  <c:v>9.8000000000000007</c:v>
                </c:pt>
                <c:pt idx="626">
                  <c:v>9.8000000000000007</c:v>
                </c:pt>
                <c:pt idx="627">
                  <c:v>9.8000000000000007</c:v>
                </c:pt>
                <c:pt idx="628">
                  <c:v>9.8000000000000007</c:v>
                </c:pt>
                <c:pt idx="629">
                  <c:v>9.8000000000000007</c:v>
                </c:pt>
                <c:pt idx="630">
                  <c:v>9.8000000000000007</c:v>
                </c:pt>
                <c:pt idx="631">
                  <c:v>9.8000000000000007</c:v>
                </c:pt>
                <c:pt idx="632">
                  <c:v>9.8000000000000007</c:v>
                </c:pt>
                <c:pt idx="633">
                  <c:v>9.8000000000000007</c:v>
                </c:pt>
                <c:pt idx="634">
                  <c:v>9.8000000000000007</c:v>
                </c:pt>
                <c:pt idx="635">
                  <c:v>9.6999999999999993</c:v>
                </c:pt>
                <c:pt idx="636">
                  <c:v>9.6999999999999993</c:v>
                </c:pt>
                <c:pt idx="637">
                  <c:v>9.6999999999999993</c:v>
                </c:pt>
                <c:pt idx="638">
                  <c:v>9.6999999999999993</c:v>
                </c:pt>
                <c:pt idx="639">
                  <c:v>9.6</c:v>
                </c:pt>
                <c:pt idx="640">
                  <c:v>9.6</c:v>
                </c:pt>
                <c:pt idx="641">
                  <c:v>9.6</c:v>
                </c:pt>
                <c:pt idx="642">
                  <c:v>9.6</c:v>
                </c:pt>
                <c:pt idx="643">
                  <c:v>9.6</c:v>
                </c:pt>
                <c:pt idx="644">
                  <c:v>9.6</c:v>
                </c:pt>
                <c:pt idx="645">
                  <c:v>9.6</c:v>
                </c:pt>
                <c:pt idx="646">
                  <c:v>9.6</c:v>
                </c:pt>
                <c:pt idx="647">
                  <c:v>9.6</c:v>
                </c:pt>
                <c:pt idx="648">
                  <c:v>9.6</c:v>
                </c:pt>
                <c:pt idx="649">
                  <c:v>9.6</c:v>
                </c:pt>
                <c:pt idx="650">
                  <c:v>9.6</c:v>
                </c:pt>
                <c:pt idx="651">
                  <c:v>9.6</c:v>
                </c:pt>
                <c:pt idx="652">
                  <c:v>9.6</c:v>
                </c:pt>
                <c:pt idx="653">
                  <c:v>9.6</c:v>
                </c:pt>
                <c:pt idx="654">
                  <c:v>9.6999999999999993</c:v>
                </c:pt>
                <c:pt idx="655">
                  <c:v>9.6999999999999993</c:v>
                </c:pt>
                <c:pt idx="656">
                  <c:v>9.6999999999999993</c:v>
                </c:pt>
                <c:pt idx="657">
                  <c:v>9.6999999999999993</c:v>
                </c:pt>
                <c:pt idx="658">
                  <c:v>9.6999999999999993</c:v>
                </c:pt>
                <c:pt idx="659">
                  <c:v>9.6999999999999993</c:v>
                </c:pt>
                <c:pt idx="660">
                  <c:v>9.6999999999999993</c:v>
                </c:pt>
                <c:pt idx="661">
                  <c:v>9.6</c:v>
                </c:pt>
                <c:pt idx="662">
                  <c:v>9.6</c:v>
                </c:pt>
                <c:pt idx="663">
                  <c:v>9.6</c:v>
                </c:pt>
                <c:pt idx="664">
                  <c:v>9.5</c:v>
                </c:pt>
                <c:pt idx="665">
                  <c:v>9.5</c:v>
                </c:pt>
                <c:pt idx="666">
                  <c:v>9.5</c:v>
                </c:pt>
                <c:pt idx="667">
                  <c:v>9.5</c:v>
                </c:pt>
                <c:pt idx="668">
                  <c:v>9.5</c:v>
                </c:pt>
                <c:pt idx="669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7.6</c:v>
                </c:pt>
                <c:pt idx="1">
                  <c:v>5</c:v>
                </c:pt>
                <c:pt idx="2">
                  <c:v>11.9</c:v>
                </c:pt>
                <c:pt idx="3">
                  <c:v>5.4</c:v>
                </c:pt>
                <c:pt idx="4">
                  <c:v>9.6999999999999993</c:v>
                </c:pt>
                <c:pt idx="5">
                  <c:v>6.1</c:v>
                </c:pt>
                <c:pt idx="6">
                  <c:v>9</c:v>
                </c:pt>
                <c:pt idx="7">
                  <c:v>5.8</c:v>
                </c:pt>
                <c:pt idx="8">
                  <c:v>9</c:v>
                </c:pt>
                <c:pt idx="9">
                  <c:v>8.6</c:v>
                </c:pt>
                <c:pt idx="10">
                  <c:v>7.2</c:v>
                </c:pt>
                <c:pt idx="11">
                  <c:v>6.1</c:v>
                </c:pt>
                <c:pt idx="12">
                  <c:v>8.3000000000000007</c:v>
                </c:pt>
                <c:pt idx="13">
                  <c:v>9.4</c:v>
                </c:pt>
                <c:pt idx="14">
                  <c:v>4.7</c:v>
                </c:pt>
                <c:pt idx="15">
                  <c:v>9.6999999999999993</c:v>
                </c:pt>
                <c:pt idx="16">
                  <c:v>4.7</c:v>
                </c:pt>
                <c:pt idx="17">
                  <c:v>6.5</c:v>
                </c:pt>
                <c:pt idx="18">
                  <c:v>11.5</c:v>
                </c:pt>
                <c:pt idx="19">
                  <c:v>6.8</c:v>
                </c:pt>
                <c:pt idx="20">
                  <c:v>4.7</c:v>
                </c:pt>
                <c:pt idx="21">
                  <c:v>8.6</c:v>
                </c:pt>
                <c:pt idx="22">
                  <c:v>9</c:v>
                </c:pt>
                <c:pt idx="23">
                  <c:v>10.4</c:v>
                </c:pt>
                <c:pt idx="24">
                  <c:v>4.7</c:v>
                </c:pt>
                <c:pt idx="25">
                  <c:v>6.1</c:v>
                </c:pt>
                <c:pt idx="26">
                  <c:v>9.4</c:v>
                </c:pt>
                <c:pt idx="27">
                  <c:v>7.6</c:v>
                </c:pt>
                <c:pt idx="28">
                  <c:v>4.7</c:v>
                </c:pt>
                <c:pt idx="29">
                  <c:v>12.2</c:v>
                </c:pt>
                <c:pt idx="30">
                  <c:v>7.6</c:v>
                </c:pt>
                <c:pt idx="31">
                  <c:v>6.1</c:v>
                </c:pt>
                <c:pt idx="32">
                  <c:v>7.2</c:v>
                </c:pt>
                <c:pt idx="33">
                  <c:v>6.1</c:v>
                </c:pt>
                <c:pt idx="34">
                  <c:v>6.1</c:v>
                </c:pt>
                <c:pt idx="35">
                  <c:v>7.9</c:v>
                </c:pt>
                <c:pt idx="36">
                  <c:v>7.2</c:v>
                </c:pt>
                <c:pt idx="37">
                  <c:v>6.5</c:v>
                </c:pt>
                <c:pt idx="38">
                  <c:v>11.2</c:v>
                </c:pt>
                <c:pt idx="39">
                  <c:v>5</c:v>
                </c:pt>
                <c:pt idx="40">
                  <c:v>5.8</c:v>
                </c:pt>
                <c:pt idx="41">
                  <c:v>7.9</c:v>
                </c:pt>
                <c:pt idx="42">
                  <c:v>12.2</c:v>
                </c:pt>
                <c:pt idx="43">
                  <c:v>8.6</c:v>
                </c:pt>
                <c:pt idx="44">
                  <c:v>9.4</c:v>
                </c:pt>
                <c:pt idx="45">
                  <c:v>5.4</c:v>
                </c:pt>
                <c:pt idx="46">
                  <c:v>8.3000000000000007</c:v>
                </c:pt>
                <c:pt idx="47">
                  <c:v>5.8</c:v>
                </c:pt>
                <c:pt idx="48">
                  <c:v>10.4</c:v>
                </c:pt>
                <c:pt idx="49">
                  <c:v>6.8</c:v>
                </c:pt>
                <c:pt idx="50">
                  <c:v>8.6</c:v>
                </c:pt>
                <c:pt idx="51">
                  <c:v>5</c:v>
                </c:pt>
                <c:pt idx="52">
                  <c:v>9.4</c:v>
                </c:pt>
                <c:pt idx="53">
                  <c:v>5</c:v>
                </c:pt>
                <c:pt idx="54">
                  <c:v>7.9</c:v>
                </c:pt>
                <c:pt idx="55">
                  <c:v>10.1</c:v>
                </c:pt>
                <c:pt idx="56">
                  <c:v>7.9</c:v>
                </c:pt>
                <c:pt idx="57">
                  <c:v>6.5</c:v>
                </c:pt>
                <c:pt idx="58">
                  <c:v>8.6</c:v>
                </c:pt>
                <c:pt idx="59">
                  <c:v>7.6</c:v>
                </c:pt>
                <c:pt idx="60">
                  <c:v>5.4</c:v>
                </c:pt>
                <c:pt idx="61">
                  <c:v>9.6999999999999993</c:v>
                </c:pt>
                <c:pt idx="62">
                  <c:v>10.4</c:v>
                </c:pt>
                <c:pt idx="63">
                  <c:v>10.4</c:v>
                </c:pt>
                <c:pt idx="64">
                  <c:v>7.6</c:v>
                </c:pt>
                <c:pt idx="65">
                  <c:v>8.6</c:v>
                </c:pt>
                <c:pt idx="66">
                  <c:v>8.6</c:v>
                </c:pt>
                <c:pt idx="67">
                  <c:v>10.4</c:v>
                </c:pt>
                <c:pt idx="68">
                  <c:v>7.2</c:v>
                </c:pt>
                <c:pt idx="69">
                  <c:v>9.6999999999999993</c:v>
                </c:pt>
                <c:pt idx="70">
                  <c:v>7.9</c:v>
                </c:pt>
                <c:pt idx="71">
                  <c:v>6.5</c:v>
                </c:pt>
                <c:pt idx="72">
                  <c:v>9.4</c:v>
                </c:pt>
                <c:pt idx="73">
                  <c:v>9</c:v>
                </c:pt>
                <c:pt idx="74">
                  <c:v>7.9</c:v>
                </c:pt>
                <c:pt idx="75">
                  <c:v>6.8</c:v>
                </c:pt>
                <c:pt idx="76">
                  <c:v>11.2</c:v>
                </c:pt>
                <c:pt idx="77">
                  <c:v>14.8</c:v>
                </c:pt>
                <c:pt idx="78">
                  <c:v>9</c:v>
                </c:pt>
                <c:pt idx="79">
                  <c:v>11.2</c:v>
                </c:pt>
                <c:pt idx="80">
                  <c:v>7.6</c:v>
                </c:pt>
                <c:pt idx="81">
                  <c:v>6.5</c:v>
                </c:pt>
                <c:pt idx="82">
                  <c:v>9.4</c:v>
                </c:pt>
                <c:pt idx="83">
                  <c:v>10.4</c:v>
                </c:pt>
                <c:pt idx="84">
                  <c:v>9.4</c:v>
                </c:pt>
                <c:pt idx="85">
                  <c:v>10.8</c:v>
                </c:pt>
                <c:pt idx="86">
                  <c:v>6.5</c:v>
                </c:pt>
                <c:pt idx="87">
                  <c:v>7.6</c:v>
                </c:pt>
                <c:pt idx="88">
                  <c:v>8.3000000000000007</c:v>
                </c:pt>
                <c:pt idx="89">
                  <c:v>7.6</c:v>
                </c:pt>
                <c:pt idx="90">
                  <c:v>9</c:v>
                </c:pt>
                <c:pt idx="91">
                  <c:v>11.5</c:v>
                </c:pt>
                <c:pt idx="92">
                  <c:v>7.9</c:v>
                </c:pt>
                <c:pt idx="93">
                  <c:v>12.2</c:v>
                </c:pt>
                <c:pt idx="94">
                  <c:v>8.3000000000000007</c:v>
                </c:pt>
                <c:pt idx="95">
                  <c:v>7.2</c:v>
                </c:pt>
                <c:pt idx="96">
                  <c:v>7.2</c:v>
                </c:pt>
                <c:pt idx="97">
                  <c:v>9.6999999999999993</c:v>
                </c:pt>
                <c:pt idx="98">
                  <c:v>13.7</c:v>
                </c:pt>
                <c:pt idx="99">
                  <c:v>17.3</c:v>
                </c:pt>
                <c:pt idx="100">
                  <c:v>9.4</c:v>
                </c:pt>
                <c:pt idx="101">
                  <c:v>7.6</c:v>
                </c:pt>
                <c:pt idx="102">
                  <c:v>6.8</c:v>
                </c:pt>
                <c:pt idx="103">
                  <c:v>9.6999999999999993</c:v>
                </c:pt>
                <c:pt idx="104">
                  <c:v>6.8</c:v>
                </c:pt>
                <c:pt idx="105">
                  <c:v>6.5</c:v>
                </c:pt>
                <c:pt idx="106">
                  <c:v>5.4</c:v>
                </c:pt>
                <c:pt idx="107">
                  <c:v>6.1</c:v>
                </c:pt>
                <c:pt idx="108">
                  <c:v>8.3000000000000007</c:v>
                </c:pt>
                <c:pt idx="109">
                  <c:v>9.6999999999999993</c:v>
                </c:pt>
                <c:pt idx="110">
                  <c:v>8.6</c:v>
                </c:pt>
                <c:pt idx="111">
                  <c:v>6.8</c:v>
                </c:pt>
                <c:pt idx="112">
                  <c:v>7.9</c:v>
                </c:pt>
                <c:pt idx="113">
                  <c:v>16.899999999999999</c:v>
                </c:pt>
                <c:pt idx="114">
                  <c:v>6.8</c:v>
                </c:pt>
                <c:pt idx="115">
                  <c:v>11.2</c:v>
                </c:pt>
                <c:pt idx="116">
                  <c:v>6.1</c:v>
                </c:pt>
                <c:pt idx="117">
                  <c:v>15.5</c:v>
                </c:pt>
                <c:pt idx="118">
                  <c:v>11.9</c:v>
                </c:pt>
                <c:pt idx="119">
                  <c:v>7.6</c:v>
                </c:pt>
                <c:pt idx="120">
                  <c:v>11.9</c:v>
                </c:pt>
                <c:pt idx="121">
                  <c:v>7.9</c:v>
                </c:pt>
                <c:pt idx="122">
                  <c:v>9.6999999999999993</c:v>
                </c:pt>
                <c:pt idx="123">
                  <c:v>15.8</c:v>
                </c:pt>
                <c:pt idx="124">
                  <c:v>11.5</c:v>
                </c:pt>
                <c:pt idx="125">
                  <c:v>10.8</c:v>
                </c:pt>
                <c:pt idx="126">
                  <c:v>9</c:v>
                </c:pt>
                <c:pt idx="127">
                  <c:v>10.8</c:v>
                </c:pt>
                <c:pt idx="128">
                  <c:v>11.9</c:v>
                </c:pt>
                <c:pt idx="129">
                  <c:v>14</c:v>
                </c:pt>
                <c:pt idx="130">
                  <c:v>13.7</c:v>
                </c:pt>
                <c:pt idx="131">
                  <c:v>10.1</c:v>
                </c:pt>
                <c:pt idx="132">
                  <c:v>17.600000000000001</c:v>
                </c:pt>
                <c:pt idx="133">
                  <c:v>10.4</c:v>
                </c:pt>
                <c:pt idx="134">
                  <c:v>8.3000000000000007</c:v>
                </c:pt>
                <c:pt idx="135">
                  <c:v>9.6999999999999993</c:v>
                </c:pt>
                <c:pt idx="136">
                  <c:v>6.8</c:v>
                </c:pt>
                <c:pt idx="137">
                  <c:v>7.6</c:v>
                </c:pt>
                <c:pt idx="138">
                  <c:v>9.6999999999999993</c:v>
                </c:pt>
                <c:pt idx="139">
                  <c:v>9</c:v>
                </c:pt>
                <c:pt idx="140">
                  <c:v>15.5</c:v>
                </c:pt>
                <c:pt idx="141">
                  <c:v>9.6999999999999993</c:v>
                </c:pt>
                <c:pt idx="142">
                  <c:v>18</c:v>
                </c:pt>
                <c:pt idx="143">
                  <c:v>8.6</c:v>
                </c:pt>
                <c:pt idx="144">
                  <c:v>8.6</c:v>
                </c:pt>
                <c:pt idx="145">
                  <c:v>8.6</c:v>
                </c:pt>
                <c:pt idx="146">
                  <c:v>9.4</c:v>
                </c:pt>
                <c:pt idx="147">
                  <c:v>8.3000000000000007</c:v>
                </c:pt>
                <c:pt idx="148">
                  <c:v>14.8</c:v>
                </c:pt>
                <c:pt idx="149">
                  <c:v>18.399999999999999</c:v>
                </c:pt>
                <c:pt idx="150">
                  <c:v>9.4</c:v>
                </c:pt>
                <c:pt idx="151">
                  <c:v>9.6999999999999993</c:v>
                </c:pt>
                <c:pt idx="152">
                  <c:v>7.2</c:v>
                </c:pt>
                <c:pt idx="153">
                  <c:v>7.6</c:v>
                </c:pt>
                <c:pt idx="154">
                  <c:v>10.4</c:v>
                </c:pt>
                <c:pt idx="155">
                  <c:v>9</c:v>
                </c:pt>
                <c:pt idx="156">
                  <c:v>8.3000000000000007</c:v>
                </c:pt>
                <c:pt idx="157">
                  <c:v>5.8</c:v>
                </c:pt>
                <c:pt idx="158">
                  <c:v>8.3000000000000007</c:v>
                </c:pt>
                <c:pt idx="159">
                  <c:v>9</c:v>
                </c:pt>
                <c:pt idx="160">
                  <c:v>12.6</c:v>
                </c:pt>
                <c:pt idx="161">
                  <c:v>9.4</c:v>
                </c:pt>
                <c:pt idx="162">
                  <c:v>8.3000000000000007</c:v>
                </c:pt>
                <c:pt idx="163">
                  <c:v>7.6</c:v>
                </c:pt>
                <c:pt idx="164">
                  <c:v>13.7</c:v>
                </c:pt>
                <c:pt idx="165">
                  <c:v>11.9</c:v>
                </c:pt>
                <c:pt idx="166">
                  <c:v>18</c:v>
                </c:pt>
                <c:pt idx="167">
                  <c:v>10.1</c:v>
                </c:pt>
                <c:pt idx="168">
                  <c:v>12.2</c:v>
                </c:pt>
                <c:pt idx="169">
                  <c:v>21.6</c:v>
                </c:pt>
                <c:pt idx="170">
                  <c:v>13.3</c:v>
                </c:pt>
                <c:pt idx="171">
                  <c:v>16.600000000000001</c:v>
                </c:pt>
                <c:pt idx="172">
                  <c:v>17.600000000000001</c:v>
                </c:pt>
                <c:pt idx="173">
                  <c:v>11.5</c:v>
                </c:pt>
                <c:pt idx="174">
                  <c:v>12.2</c:v>
                </c:pt>
                <c:pt idx="175">
                  <c:v>16.899999999999999</c:v>
                </c:pt>
                <c:pt idx="176">
                  <c:v>10.1</c:v>
                </c:pt>
                <c:pt idx="177">
                  <c:v>15.8</c:v>
                </c:pt>
                <c:pt idx="178">
                  <c:v>13</c:v>
                </c:pt>
                <c:pt idx="179">
                  <c:v>14.8</c:v>
                </c:pt>
                <c:pt idx="180">
                  <c:v>12.2</c:v>
                </c:pt>
                <c:pt idx="181">
                  <c:v>15.5</c:v>
                </c:pt>
                <c:pt idx="182">
                  <c:v>15.5</c:v>
                </c:pt>
                <c:pt idx="183">
                  <c:v>7.2</c:v>
                </c:pt>
                <c:pt idx="184">
                  <c:v>15.8</c:v>
                </c:pt>
                <c:pt idx="185">
                  <c:v>8.6</c:v>
                </c:pt>
                <c:pt idx="186">
                  <c:v>11.2</c:v>
                </c:pt>
                <c:pt idx="187">
                  <c:v>11.2</c:v>
                </c:pt>
                <c:pt idx="188">
                  <c:v>15.1</c:v>
                </c:pt>
                <c:pt idx="189">
                  <c:v>11.9</c:v>
                </c:pt>
                <c:pt idx="190">
                  <c:v>9</c:v>
                </c:pt>
                <c:pt idx="191">
                  <c:v>13.3</c:v>
                </c:pt>
                <c:pt idx="192">
                  <c:v>10.1</c:v>
                </c:pt>
                <c:pt idx="193">
                  <c:v>11.2</c:v>
                </c:pt>
                <c:pt idx="194">
                  <c:v>11.5</c:v>
                </c:pt>
                <c:pt idx="195">
                  <c:v>8.3000000000000007</c:v>
                </c:pt>
                <c:pt idx="196">
                  <c:v>10.8</c:v>
                </c:pt>
                <c:pt idx="197">
                  <c:v>18.399999999999999</c:v>
                </c:pt>
                <c:pt idx="198">
                  <c:v>10.8</c:v>
                </c:pt>
                <c:pt idx="199">
                  <c:v>14.4</c:v>
                </c:pt>
                <c:pt idx="200">
                  <c:v>9.4</c:v>
                </c:pt>
                <c:pt idx="201">
                  <c:v>15.8</c:v>
                </c:pt>
                <c:pt idx="202">
                  <c:v>8.6</c:v>
                </c:pt>
                <c:pt idx="203">
                  <c:v>12.2</c:v>
                </c:pt>
                <c:pt idx="204">
                  <c:v>11.2</c:v>
                </c:pt>
                <c:pt idx="205">
                  <c:v>12.2</c:v>
                </c:pt>
                <c:pt idx="206">
                  <c:v>14.4</c:v>
                </c:pt>
                <c:pt idx="207">
                  <c:v>10.1</c:v>
                </c:pt>
                <c:pt idx="208">
                  <c:v>10.4</c:v>
                </c:pt>
                <c:pt idx="209">
                  <c:v>14.8</c:v>
                </c:pt>
                <c:pt idx="210">
                  <c:v>13.3</c:v>
                </c:pt>
                <c:pt idx="211">
                  <c:v>9.4</c:v>
                </c:pt>
                <c:pt idx="212">
                  <c:v>11.5</c:v>
                </c:pt>
                <c:pt idx="213">
                  <c:v>9</c:v>
                </c:pt>
                <c:pt idx="214">
                  <c:v>14.4</c:v>
                </c:pt>
                <c:pt idx="215">
                  <c:v>9.6999999999999993</c:v>
                </c:pt>
                <c:pt idx="216">
                  <c:v>14.4</c:v>
                </c:pt>
                <c:pt idx="217">
                  <c:v>9</c:v>
                </c:pt>
                <c:pt idx="218">
                  <c:v>8.3000000000000007</c:v>
                </c:pt>
                <c:pt idx="219">
                  <c:v>12.2</c:v>
                </c:pt>
                <c:pt idx="220">
                  <c:v>12.2</c:v>
                </c:pt>
                <c:pt idx="221">
                  <c:v>12.2</c:v>
                </c:pt>
                <c:pt idx="222">
                  <c:v>10.8</c:v>
                </c:pt>
                <c:pt idx="223">
                  <c:v>8.3000000000000007</c:v>
                </c:pt>
                <c:pt idx="224">
                  <c:v>8.3000000000000007</c:v>
                </c:pt>
                <c:pt idx="225">
                  <c:v>12.2</c:v>
                </c:pt>
                <c:pt idx="226">
                  <c:v>12.2</c:v>
                </c:pt>
                <c:pt idx="227">
                  <c:v>9.6999999999999993</c:v>
                </c:pt>
                <c:pt idx="228">
                  <c:v>16.2</c:v>
                </c:pt>
                <c:pt idx="229">
                  <c:v>15.1</c:v>
                </c:pt>
                <c:pt idx="230">
                  <c:v>15.5</c:v>
                </c:pt>
                <c:pt idx="231">
                  <c:v>12.6</c:v>
                </c:pt>
                <c:pt idx="232">
                  <c:v>9.4</c:v>
                </c:pt>
                <c:pt idx="233">
                  <c:v>13.3</c:v>
                </c:pt>
                <c:pt idx="234">
                  <c:v>11.5</c:v>
                </c:pt>
                <c:pt idx="235">
                  <c:v>17.3</c:v>
                </c:pt>
                <c:pt idx="236">
                  <c:v>15.1</c:v>
                </c:pt>
                <c:pt idx="237">
                  <c:v>8.3000000000000007</c:v>
                </c:pt>
                <c:pt idx="238">
                  <c:v>8.6</c:v>
                </c:pt>
                <c:pt idx="239">
                  <c:v>10.8</c:v>
                </c:pt>
                <c:pt idx="240">
                  <c:v>10.8</c:v>
                </c:pt>
                <c:pt idx="241">
                  <c:v>7.9</c:v>
                </c:pt>
                <c:pt idx="242">
                  <c:v>8.6</c:v>
                </c:pt>
                <c:pt idx="243">
                  <c:v>22.3</c:v>
                </c:pt>
                <c:pt idx="244">
                  <c:v>19.8</c:v>
                </c:pt>
                <c:pt idx="245">
                  <c:v>9.4</c:v>
                </c:pt>
                <c:pt idx="246">
                  <c:v>7.6</c:v>
                </c:pt>
                <c:pt idx="247">
                  <c:v>9.4</c:v>
                </c:pt>
                <c:pt idx="248">
                  <c:v>8.6</c:v>
                </c:pt>
                <c:pt idx="249">
                  <c:v>7.9</c:v>
                </c:pt>
                <c:pt idx="250">
                  <c:v>12.6</c:v>
                </c:pt>
                <c:pt idx="251">
                  <c:v>15.1</c:v>
                </c:pt>
                <c:pt idx="252">
                  <c:v>14</c:v>
                </c:pt>
                <c:pt idx="253">
                  <c:v>10.1</c:v>
                </c:pt>
                <c:pt idx="254">
                  <c:v>9</c:v>
                </c:pt>
                <c:pt idx="255">
                  <c:v>14</c:v>
                </c:pt>
                <c:pt idx="256">
                  <c:v>10.1</c:v>
                </c:pt>
                <c:pt idx="257">
                  <c:v>11.2</c:v>
                </c:pt>
                <c:pt idx="258">
                  <c:v>16.2</c:v>
                </c:pt>
                <c:pt idx="259">
                  <c:v>9</c:v>
                </c:pt>
                <c:pt idx="260">
                  <c:v>13.3</c:v>
                </c:pt>
                <c:pt idx="261">
                  <c:v>11.5</c:v>
                </c:pt>
                <c:pt idx="262">
                  <c:v>10.4</c:v>
                </c:pt>
                <c:pt idx="263">
                  <c:v>8.3000000000000007</c:v>
                </c:pt>
                <c:pt idx="264">
                  <c:v>11.5</c:v>
                </c:pt>
                <c:pt idx="265">
                  <c:v>11.2</c:v>
                </c:pt>
                <c:pt idx="266">
                  <c:v>14.4</c:v>
                </c:pt>
                <c:pt idx="267">
                  <c:v>11.5</c:v>
                </c:pt>
                <c:pt idx="268">
                  <c:v>10.4</c:v>
                </c:pt>
                <c:pt idx="269">
                  <c:v>6.1</c:v>
                </c:pt>
                <c:pt idx="270">
                  <c:v>11.5</c:v>
                </c:pt>
                <c:pt idx="271">
                  <c:v>14</c:v>
                </c:pt>
                <c:pt idx="272">
                  <c:v>20.2</c:v>
                </c:pt>
                <c:pt idx="273">
                  <c:v>16.899999999999999</c:v>
                </c:pt>
                <c:pt idx="274">
                  <c:v>10.4</c:v>
                </c:pt>
                <c:pt idx="275">
                  <c:v>10.8</c:v>
                </c:pt>
                <c:pt idx="276">
                  <c:v>14.8</c:v>
                </c:pt>
                <c:pt idx="277">
                  <c:v>7.6</c:v>
                </c:pt>
                <c:pt idx="278">
                  <c:v>9.4</c:v>
                </c:pt>
                <c:pt idx="279">
                  <c:v>15.1</c:v>
                </c:pt>
                <c:pt idx="280">
                  <c:v>5.8</c:v>
                </c:pt>
                <c:pt idx="281">
                  <c:v>15.1</c:v>
                </c:pt>
                <c:pt idx="282">
                  <c:v>10.1</c:v>
                </c:pt>
                <c:pt idx="283">
                  <c:v>11.2</c:v>
                </c:pt>
                <c:pt idx="284">
                  <c:v>12.2</c:v>
                </c:pt>
                <c:pt idx="285">
                  <c:v>16.600000000000001</c:v>
                </c:pt>
                <c:pt idx="286">
                  <c:v>18</c:v>
                </c:pt>
                <c:pt idx="287">
                  <c:v>15.5</c:v>
                </c:pt>
                <c:pt idx="288">
                  <c:v>9.4</c:v>
                </c:pt>
                <c:pt idx="289">
                  <c:v>9.6999999999999993</c:v>
                </c:pt>
                <c:pt idx="290">
                  <c:v>10.4</c:v>
                </c:pt>
                <c:pt idx="291">
                  <c:v>11.5</c:v>
                </c:pt>
                <c:pt idx="292">
                  <c:v>9</c:v>
                </c:pt>
                <c:pt idx="293">
                  <c:v>13</c:v>
                </c:pt>
                <c:pt idx="294">
                  <c:v>16.899999999999999</c:v>
                </c:pt>
                <c:pt idx="295">
                  <c:v>16.2</c:v>
                </c:pt>
                <c:pt idx="296">
                  <c:v>13</c:v>
                </c:pt>
                <c:pt idx="297">
                  <c:v>11.9</c:v>
                </c:pt>
                <c:pt idx="298">
                  <c:v>14</c:v>
                </c:pt>
                <c:pt idx="299">
                  <c:v>8.6</c:v>
                </c:pt>
                <c:pt idx="300">
                  <c:v>16.899999999999999</c:v>
                </c:pt>
                <c:pt idx="301">
                  <c:v>13.7</c:v>
                </c:pt>
                <c:pt idx="302">
                  <c:v>18.7</c:v>
                </c:pt>
                <c:pt idx="303">
                  <c:v>18.7</c:v>
                </c:pt>
                <c:pt idx="304">
                  <c:v>11.5</c:v>
                </c:pt>
                <c:pt idx="305">
                  <c:v>8.6</c:v>
                </c:pt>
                <c:pt idx="306">
                  <c:v>18.399999999999999</c:v>
                </c:pt>
                <c:pt idx="307">
                  <c:v>14.4</c:v>
                </c:pt>
                <c:pt idx="308">
                  <c:v>9</c:v>
                </c:pt>
                <c:pt idx="309">
                  <c:v>10.4</c:v>
                </c:pt>
                <c:pt idx="310">
                  <c:v>6.5</c:v>
                </c:pt>
                <c:pt idx="311">
                  <c:v>13.3</c:v>
                </c:pt>
                <c:pt idx="312">
                  <c:v>9.6999999999999993</c:v>
                </c:pt>
                <c:pt idx="313">
                  <c:v>15.8</c:v>
                </c:pt>
                <c:pt idx="314">
                  <c:v>11.9</c:v>
                </c:pt>
                <c:pt idx="315">
                  <c:v>10.8</c:v>
                </c:pt>
                <c:pt idx="316">
                  <c:v>9</c:v>
                </c:pt>
                <c:pt idx="317">
                  <c:v>8.6</c:v>
                </c:pt>
                <c:pt idx="318">
                  <c:v>14.8</c:v>
                </c:pt>
                <c:pt idx="319">
                  <c:v>6.5</c:v>
                </c:pt>
                <c:pt idx="320">
                  <c:v>7.2</c:v>
                </c:pt>
                <c:pt idx="321">
                  <c:v>11.2</c:v>
                </c:pt>
                <c:pt idx="322">
                  <c:v>9.6999999999999993</c:v>
                </c:pt>
                <c:pt idx="323">
                  <c:v>10.4</c:v>
                </c:pt>
                <c:pt idx="324">
                  <c:v>17.3</c:v>
                </c:pt>
                <c:pt idx="325">
                  <c:v>12.6</c:v>
                </c:pt>
                <c:pt idx="326">
                  <c:v>10.8</c:v>
                </c:pt>
                <c:pt idx="327">
                  <c:v>11.2</c:v>
                </c:pt>
                <c:pt idx="328">
                  <c:v>9.4</c:v>
                </c:pt>
                <c:pt idx="329">
                  <c:v>13.7</c:v>
                </c:pt>
                <c:pt idx="330">
                  <c:v>6.8</c:v>
                </c:pt>
                <c:pt idx="331">
                  <c:v>18.399999999999999</c:v>
                </c:pt>
                <c:pt idx="332">
                  <c:v>11.9</c:v>
                </c:pt>
                <c:pt idx="333">
                  <c:v>14.4</c:v>
                </c:pt>
                <c:pt idx="334">
                  <c:v>10.4</c:v>
                </c:pt>
                <c:pt idx="335">
                  <c:v>7.9</c:v>
                </c:pt>
                <c:pt idx="336">
                  <c:v>9.6999999999999993</c:v>
                </c:pt>
                <c:pt idx="337">
                  <c:v>8.6</c:v>
                </c:pt>
                <c:pt idx="338">
                  <c:v>12.6</c:v>
                </c:pt>
                <c:pt idx="339">
                  <c:v>8.3000000000000007</c:v>
                </c:pt>
                <c:pt idx="340">
                  <c:v>12.2</c:v>
                </c:pt>
                <c:pt idx="341">
                  <c:v>13.7</c:v>
                </c:pt>
                <c:pt idx="342">
                  <c:v>11.9</c:v>
                </c:pt>
                <c:pt idx="343">
                  <c:v>8.6</c:v>
                </c:pt>
                <c:pt idx="344">
                  <c:v>11.5</c:v>
                </c:pt>
                <c:pt idx="345">
                  <c:v>12.6</c:v>
                </c:pt>
                <c:pt idx="346">
                  <c:v>8.6</c:v>
                </c:pt>
                <c:pt idx="347">
                  <c:v>9.6999999999999993</c:v>
                </c:pt>
                <c:pt idx="348">
                  <c:v>7.6</c:v>
                </c:pt>
                <c:pt idx="349">
                  <c:v>11.9</c:v>
                </c:pt>
                <c:pt idx="350">
                  <c:v>12.2</c:v>
                </c:pt>
                <c:pt idx="351">
                  <c:v>17.600000000000001</c:v>
                </c:pt>
                <c:pt idx="352">
                  <c:v>12.6</c:v>
                </c:pt>
                <c:pt idx="353">
                  <c:v>10.1</c:v>
                </c:pt>
                <c:pt idx="354">
                  <c:v>9.6999999999999993</c:v>
                </c:pt>
                <c:pt idx="355">
                  <c:v>10.1</c:v>
                </c:pt>
                <c:pt idx="356">
                  <c:v>11.2</c:v>
                </c:pt>
                <c:pt idx="357">
                  <c:v>10.8</c:v>
                </c:pt>
                <c:pt idx="358">
                  <c:v>18.399999999999999</c:v>
                </c:pt>
                <c:pt idx="359">
                  <c:v>10.1</c:v>
                </c:pt>
                <c:pt idx="360">
                  <c:v>13</c:v>
                </c:pt>
                <c:pt idx="361">
                  <c:v>16.2</c:v>
                </c:pt>
                <c:pt idx="362">
                  <c:v>13.3</c:v>
                </c:pt>
                <c:pt idx="363">
                  <c:v>14.8</c:v>
                </c:pt>
                <c:pt idx="364">
                  <c:v>11.5</c:v>
                </c:pt>
                <c:pt idx="365">
                  <c:v>13.3</c:v>
                </c:pt>
                <c:pt idx="366">
                  <c:v>10.8</c:v>
                </c:pt>
                <c:pt idx="367">
                  <c:v>9.4</c:v>
                </c:pt>
                <c:pt idx="368">
                  <c:v>8.3000000000000007</c:v>
                </c:pt>
                <c:pt idx="369">
                  <c:v>16.899999999999999</c:v>
                </c:pt>
                <c:pt idx="370">
                  <c:v>12.2</c:v>
                </c:pt>
                <c:pt idx="371">
                  <c:v>8.6</c:v>
                </c:pt>
                <c:pt idx="372">
                  <c:v>14.4</c:v>
                </c:pt>
                <c:pt idx="373">
                  <c:v>10.1</c:v>
                </c:pt>
                <c:pt idx="374">
                  <c:v>10.1</c:v>
                </c:pt>
                <c:pt idx="375">
                  <c:v>14</c:v>
                </c:pt>
                <c:pt idx="376">
                  <c:v>13</c:v>
                </c:pt>
                <c:pt idx="377">
                  <c:v>10.8</c:v>
                </c:pt>
                <c:pt idx="378">
                  <c:v>13</c:v>
                </c:pt>
                <c:pt idx="379">
                  <c:v>9</c:v>
                </c:pt>
                <c:pt idx="380">
                  <c:v>16.899999999999999</c:v>
                </c:pt>
                <c:pt idx="381">
                  <c:v>15.1</c:v>
                </c:pt>
                <c:pt idx="382">
                  <c:v>11.9</c:v>
                </c:pt>
                <c:pt idx="383">
                  <c:v>9.6999999999999993</c:v>
                </c:pt>
                <c:pt idx="384">
                  <c:v>9.6999999999999993</c:v>
                </c:pt>
                <c:pt idx="385">
                  <c:v>12.2</c:v>
                </c:pt>
                <c:pt idx="386">
                  <c:v>15.5</c:v>
                </c:pt>
                <c:pt idx="387">
                  <c:v>6.5</c:v>
                </c:pt>
                <c:pt idx="388">
                  <c:v>15.5</c:v>
                </c:pt>
                <c:pt idx="389">
                  <c:v>12.6</c:v>
                </c:pt>
                <c:pt idx="390">
                  <c:v>8.3000000000000007</c:v>
                </c:pt>
                <c:pt idx="391">
                  <c:v>10.4</c:v>
                </c:pt>
                <c:pt idx="392">
                  <c:v>15.5</c:v>
                </c:pt>
                <c:pt idx="393">
                  <c:v>11.9</c:v>
                </c:pt>
                <c:pt idx="394">
                  <c:v>16.600000000000001</c:v>
                </c:pt>
                <c:pt idx="395">
                  <c:v>8.6</c:v>
                </c:pt>
                <c:pt idx="396">
                  <c:v>5.8</c:v>
                </c:pt>
                <c:pt idx="397">
                  <c:v>8.6</c:v>
                </c:pt>
                <c:pt idx="398">
                  <c:v>12.2</c:v>
                </c:pt>
                <c:pt idx="399">
                  <c:v>10.8</c:v>
                </c:pt>
                <c:pt idx="400">
                  <c:v>11.2</c:v>
                </c:pt>
                <c:pt idx="401">
                  <c:v>10.8</c:v>
                </c:pt>
                <c:pt idx="402">
                  <c:v>10.8</c:v>
                </c:pt>
                <c:pt idx="403">
                  <c:v>7.9</c:v>
                </c:pt>
                <c:pt idx="404">
                  <c:v>15.5</c:v>
                </c:pt>
                <c:pt idx="405">
                  <c:v>15.1</c:v>
                </c:pt>
                <c:pt idx="406">
                  <c:v>12.6</c:v>
                </c:pt>
                <c:pt idx="407">
                  <c:v>10.8</c:v>
                </c:pt>
                <c:pt idx="408">
                  <c:v>6.5</c:v>
                </c:pt>
                <c:pt idx="409">
                  <c:v>18.399999999999999</c:v>
                </c:pt>
                <c:pt idx="410">
                  <c:v>11.2</c:v>
                </c:pt>
                <c:pt idx="411">
                  <c:v>13</c:v>
                </c:pt>
                <c:pt idx="412">
                  <c:v>14</c:v>
                </c:pt>
                <c:pt idx="413">
                  <c:v>11.9</c:v>
                </c:pt>
                <c:pt idx="414">
                  <c:v>11.2</c:v>
                </c:pt>
                <c:pt idx="415">
                  <c:v>10.1</c:v>
                </c:pt>
                <c:pt idx="416">
                  <c:v>13</c:v>
                </c:pt>
                <c:pt idx="417">
                  <c:v>7.2</c:v>
                </c:pt>
                <c:pt idx="418">
                  <c:v>12.6</c:v>
                </c:pt>
                <c:pt idx="419">
                  <c:v>9.4</c:v>
                </c:pt>
                <c:pt idx="420">
                  <c:v>11.5</c:v>
                </c:pt>
                <c:pt idx="421">
                  <c:v>10.4</c:v>
                </c:pt>
                <c:pt idx="422">
                  <c:v>12.2</c:v>
                </c:pt>
                <c:pt idx="423">
                  <c:v>10.4</c:v>
                </c:pt>
                <c:pt idx="424">
                  <c:v>11.2</c:v>
                </c:pt>
                <c:pt idx="425">
                  <c:v>11.2</c:v>
                </c:pt>
                <c:pt idx="426">
                  <c:v>10.4</c:v>
                </c:pt>
                <c:pt idx="427">
                  <c:v>9</c:v>
                </c:pt>
                <c:pt idx="428">
                  <c:v>12.2</c:v>
                </c:pt>
                <c:pt idx="429">
                  <c:v>15.1</c:v>
                </c:pt>
                <c:pt idx="430">
                  <c:v>16.600000000000001</c:v>
                </c:pt>
                <c:pt idx="431">
                  <c:v>6.5</c:v>
                </c:pt>
                <c:pt idx="432">
                  <c:v>11.5</c:v>
                </c:pt>
                <c:pt idx="433">
                  <c:v>9.4</c:v>
                </c:pt>
                <c:pt idx="434">
                  <c:v>13.3</c:v>
                </c:pt>
                <c:pt idx="435">
                  <c:v>6.1</c:v>
                </c:pt>
                <c:pt idx="436">
                  <c:v>16.2</c:v>
                </c:pt>
                <c:pt idx="437">
                  <c:v>12.2</c:v>
                </c:pt>
                <c:pt idx="438">
                  <c:v>16.600000000000001</c:v>
                </c:pt>
                <c:pt idx="439">
                  <c:v>21.2</c:v>
                </c:pt>
                <c:pt idx="440">
                  <c:v>14</c:v>
                </c:pt>
                <c:pt idx="441">
                  <c:v>8.6</c:v>
                </c:pt>
                <c:pt idx="442">
                  <c:v>7.6</c:v>
                </c:pt>
                <c:pt idx="443">
                  <c:v>7.6</c:v>
                </c:pt>
                <c:pt idx="444">
                  <c:v>9.4</c:v>
                </c:pt>
                <c:pt idx="445">
                  <c:v>14.4</c:v>
                </c:pt>
                <c:pt idx="446">
                  <c:v>13.7</c:v>
                </c:pt>
                <c:pt idx="447">
                  <c:v>12.6</c:v>
                </c:pt>
                <c:pt idx="448">
                  <c:v>13.7</c:v>
                </c:pt>
                <c:pt idx="449">
                  <c:v>11.9</c:v>
                </c:pt>
                <c:pt idx="450">
                  <c:v>14</c:v>
                </c:pt>
                <c:pt idx="451">
                  <c:v>10.4</c:v>
                </c:pt>
                <c:pt idx="452">
                  <c:v>12.6</c:v>
                </c:pt>
                <c:pt idx="453">
                  <c:v>10.1</c:v>
                </c:pt>
                <c:pt idx="454">
                  <c:v>10.1</c:v>
                </c:pt>
                <c:pt idx="455">
                  <c:v>19.100000000000001</c:v>
                </c:pt>
                <c:pt idx="456">
                  <c:v>9</c:v>
                </c:pt>
                <c:pt idx="457">
                  <c:v>10.8</c:v>
                </c:pt>
                <c:pt idx="458">
                  <c:v>8.3000000000000007</c:v>
                </c:pt>
                <c:pt idx="459">
                  <c:v>14.4</c:v>
                </c:pt>
                <c:pt idx="460">
                  <c:v>8.3000000000000007</c:v>
                </c:pt>
                <c:pt idx="461">
                  <c:v>10.4</c:v>
                </c:pt>
                <c:pt idx="462">
                  <c:v>19.100000000000001</c:v>
                </c:pt>
                <c:pt idx="463">
                  <c:v>12.2</c:v>
                </c:pt>
                <c:pt idx="464">
                  <c:v>14.8</c:v>
                </c:pt>
                <c:pt idx="465">
                  <c:v>12.6</c:v>
                </c:pt>
                <c:pt idx="466">
                  <c:v>11.5</c:v>
                </c:pt>
                <c:pt idx="467">
                  <c:v>17.600000000000001</c:v>
                </c:pt>
                <c:pt idx="468">
                  <c:v>13.7</c:v>
                </c:pt>
                <c:pt idx="469">
                  <c:v>15.1</c:v>
                </c:pt>
                <c:pt idx="470">
                  <c:v>19.100000000000001</c:v>
                </c:pt>
                <c:pt idx="471">
                  <c:v>12.6</c:v>
                </c:pt>
                <c:pt idx="472">
                  <c:v>10.1</c:v>
                </c:pt>
                <c:pt idx="473">
                  <c:v>9.4</c:v>
                </c:pt>
                <c:pt idx="474">
                  <c:v>13</c:v>
                </c:pt>
                <c:pt idx="475">
                  <c:v>8.3000000000000007</c:v>
                </c:pt>
                <c:pt idx="476">
                  <c:v>11.2</c:v>
                </c:pt>
                <c:pt idx="477">
                  <c:v>12.2</c:v>
                </c:pt>
                <c:pt idx="478">
                  <c:v>8.3000000000000007</c:v>
                </c:pt>
                <c:pt idx="479">
                  <c:v>9</c:v>
                </c:pt>
                <c:pt idx="480">
                  <c:v>9.4</c:v>
                </c:pt>
                <c:pt idx="481">
                  <c:v>6.5</c:v>
                </c:pt>
                <c:pt idx="482">
                  <c:v>9</c:v>
                </c:pt>
                <c:pt idx="483">
                  <c:v>11.2</c:v>
                </c:pt>
                <c:pt idx="484">
                  <c:v>11.5</c:v>
                </c:pt>
                <c:pt idx="485">
                  <c:v>7.9</c:v>
                </c:pt>
                <c:pt idx="486">
                  <c:v>10.4</c:v>
                </c:pt>
                <c:pt idx="487">
                  <c:v>7.9</c:v>
                </c:pt>
                <c:pt idx="488">
                  <c:v>11.2</c:v>
                </c:pt>
                <c:pt idx="489">
                  <c:v>9.4</c:v>
                </c:pt>
                <c:pt idx="490">
                  <c:v>11.5</c:v>
                </c:pt>
                <c:pt idx="491">
                  <c:v>10.4</c:v>
                </c:pt>
                <c:pt idx="492">
                  <c:v>14.8</c:v>
                </c:pt>
                <c:pt idx="493">
                  <c:v>19.8</c:v>
                </c:pt>
                <c:pt idx="494">
                  <c:v>9.4</c:v>
                </c:pt>
                <c:pt idx="495">
                  <c:v>13.3</c:v>
                </c:pt>
                <c:pt idx="496">
                  <c:v>14</c:v>
                </c:pt>
                <c:pt idx="497">
                  <c:v>6.1</c:v>
                </c:pt>
                <c:pt idx="498">
                  <c:v>9.4</c:v>
                </c:pt>
                <c:pt idx="499">
                  <c:v>13.3</c:v>
                </c:pt>
                <c:pt idx="500">
                  <c:v>7.2</c:v>
                </c:pt>
                <c:pt idx="501">
                  <c:v>13.3</c:v>
                </c:pt>
                <c:pt idx="502">
                  <c:v>7.6</c:v>
                </c:pt>
                <c:pt idx="503">
                  <c:v>7.6</c:v>
                </c:pt>
                <c:pt idx="504">
                  <c:v>11.2</c:v>
                </c:pt>
                <c:pt idx="505">
                  <c:v>14.4</c:v>
                </c:pt>
                <c:pt idx="506">
                  <c:v>10.8</c:v>
                </c:pt>
                <c:pt idx="507">
                  <c:v>15.8</c:v>
                </c:pt>
                <c:pt idx="508">
                  <c:v>12.2</c:v>
                </c:pt>
                <c:pt idx="509">
                  <c:v>13</c:v>
                </c:pt>
                <c:pt idx="510">
                  <c:v>17.3</c:v>
                </c:pt>
                <c:pt idx="511">
                  <c:v>18</c:v>
                </c:pt>
                <c:pt idx="512">
                  <c:v>22</c:v>
                </c:pt>
                <c:pt idx="513">
                  <c:v>9</c:v>
                </c:pt>
                <c:pt idx="514">
                  <c:v>9</c:v>
                </c:pt>
                <c:pt idx="515">
                  <c:v>17.3</c:v>
                </c:pt>
                <c:pt idx="516">
                  <c:v>19.8</c:v>
                </c:pt>
                <c:pt idx="517">
                  <c:v>15.5</c:v>
                </c:pt>
                <c:pt idx="518">
                  <c:v>13.3</c:v>
                </c:pt>
                <c:pt idx="519">
                  <c:v>18.399999999999999</c:v>
                </c:pt>
                <c:pt idx="520">
                  <c:v>9.4</c:v>
                </c:pt>
                <c:pt idx="521">
                  <c:v>8.3000000000000007</c:v>
                </c:pt>
                <c:pt idx="522">
                  <c:v>7.2</c:v>
                </c:pt>
                <c:pt idx="523">
                  <c:v>14</c:v>
                </c:pt>
                <c:pt idx="524">
                  <c:v>18</c:v>
                </c:pt>
                <c:pt idx="525">
                  <c:v>10.1</c:v>
                </c:pt>
                <c:pt idx="526">
                  <c:v>10.4</c:v>
                </c:pt>
                <c:pt idx="527">
                  <c:v>11.9</c:v>
                </c:pt>
                <c:pt idx="528">
                  <c:v>9.6999999999999993</c:v>
                </c:pt>
                <c:pt idx="529">
                  <c:v>11.5</c:v>
                </c:pt>
                <c:pt idx="530">
                  <c:v>10.1</c:v>
                </c:pt>
                <c:pt idx="531">
                  <c:v>13.3</c:v>
                </c:pt>
                <c:pt idx="532">
                  <c:v>16.899999999999999</c:v>
                </c:pt>
                <c:pt idx="533">
                  <c:v>16.600000000000001</c:v>
                </c:pt>
                <c:pt idx="534">
                  <c:v>12.2</c:v>
                </c:pt>
                <c:pt idx="535">
                  <c:v>9.6999999999999993</c:v>
                </c:pt>
                <c:pt idx="536">
                  <c:v>12.6</c:v>
                </c:pt>
                <c:pt idx="537">
                  <c:v>16.600000000000001</c:v>
                </c:pt>
                <c:pt idx="538">
                  <c:v>10.1</c:v>
                </c:pt>
                <c:pt idx="539">
                  <c:v>16.2</c:v>
                </c:pt>
                <c:pt idx="540">
                  <c:v>9.6999999999999993</c:v>
                </c:pt>
                <c:pt idx="541">
                  <c:v>15.5</c:v>
                </c:pt>
                <c:pt idx="542">
                  <c:v>15.5</c:v>
                </c:pt>
                <c:pt idx="543">
                  <c:v>9</c:v>
                </c:pt>
                <c:pt idx="544">
                  <c:v>19.100000000000001</c:v>
                </c:pt>
                <c:pt idx="545">
                  <c:v>10.8</c:v>
                </c:pt>
                <c:pt idx="546">
                  <c:v>13.7</c:v>
                </c:pt>
                <c:pt idx="547">
                  <c:v>11.9</c:v>
                </c:pt>
                <c:pt idx="548">
                  <c:v>22</c:v>
                </c:pt>
                <c:pt idx="549">
                  <c:v>14.8</c:v>
                </c:pt>
                <c:pt idx="550">
                  <c:v>19.8</c:v>
                </c:pt>
                <c:pt idx="551">
                  <c:v>11.2</c:v>
                </c:pt>
                <c:pt idx="552">
                  <c:v>15.8</c:v>
                </c:pt>
                <c:pt idx="553">
                  <c:v>8.3000000000000007</c:v>
                </c:pt>
                <c:pt idx="554">
                  <c:v>27.7</c:v>
                </c:pt>
                <c:pt idx="555">
                  <c:v>18.399999999999999</c:v>
                </c:pt>
                <c:pt idx="556">
                  <c:v>15.1</c:v>
                </c:pt>
                <c:pt idx="557">
                  <c:v>8.6</c:v>
                </c:pt>
                <c:pt idx="558">
                  <c:v>14</c:v>
                </c:pt>
                <c:pt idx="559">
                  <c:v>18.399999999999999</c:v>
                </c:pt>
                <c:pt idx="560">
                  <c:v>12.2</c:v>
                </c:pt>
                <c:pt idx="561">
                  <c:v>13.3</c:v>
                </c:pt>
                <c:pt idx="562">
                  <c:v>15.1</c:v>
                </c:pt>
                <c:pt idx="563">
                  <c:v>12.2</c:v>
                </c:pt>
                <c:pt idx="564">
                  <c:v>11.9</c:v>
                </c:pt>
                <c:pt idx="565">
                  <c:v>12.2</c:v>
                </c:pt>
                <c:pt idx="566">
                  <c:v>6.5</c:v>
                </c:pt>
                <c:pt idx="567">
                  <c:v>8.6</c:v>
                </c:pt>
                <c:pt idx="568">
                  <c:v>17.600000000000001</c:v>
                </c:pt>
                <c:pt idx="569">
                  <c:v>6.8</c:v>
                </c:pt>
                <c:pt idx="570">
                  <c:v>10.4</c:v>
                </c:pt>
                <c:pt idx="571">
                  <c:v>10.1</c:v>
                </c:pt>
                <c:pt idx="572">
                  <c:v>17.3</c:v>
                </c:pt>
                <c:pt idx="573">
                  <c:v>11.9</c:v>
                </c:pt>
                <c:pt idx="574">
                  <c:v>11.5</c:v>
                </c:pt>
                <c:pt idx="575">
                  <c:v>13</c:v>
                </c:pt>
                <c:pt idx="576">
                  <c:v>15.8</c:v>
                </c:pt>
                <c:pt idx="577">
                  <c:v>13.7</c:v>
                </c:pt>
                <c:pt idx="578">
                  <c:v>16.899999999999999</c:v>
                </c:pt>
                <c:pt idx="579">
                  <c:v>14.4</c:v>
                </c:pt>
                <c:pt idx="580">
                  <c:v>16.899999999999999</c:v>
                </c:pt>
                <c:pt idx="581">
                  <c:v>10.1</c:v>
                </c:pt>
                <c:pt idx="582">
                  <c:v>13.3</c:v>
                </c:pt>
                <c:pt idx="583">
                  <c:v>11.2</c:v>
                </c:pt>
                <c:pt idx="584">
                  <c:v>13.7</c:v>
                </c:pt>
                <c:pt idx="585">
                  <c:v>9</c:v>
                </c:pt>
                <c:pt idx="586">
                  <c:v>14.4</c:v>
                </c:pt>
                <c:pt idx="587">
                  <c:v>18.399999999999999</c:v>
                </c:pt>
                <c:pt idx="588">
                  <c:v>15.5</c:v>
                </c:pt>
                <c:pt idx="589">
                  <c:v>13.7</c:v>
                </c:pt>
                <c:pt idx="590">
                  <c:v>5.8</c:v>
                </c:pt>
                <c:pt idx="591">
                  <c:v>10.8</c:v>
                </c:pt>
                <c:pt idx="592">
                  <c:v>15.8</c:v>
                </c:pt>
                <c:pt idx="593">
                  <c:v>15.8</c:v>
                </c:pt>
                <c:pt idx="594">
                  <c:v>12.6</c:v>
                </c:pt>
                <c:pt idx="595">
                  <c:v>11.9</c:v>
                </c:pt>
                <c:pt idx="596">
                  <c:v>13</c:v>
                </c:pt>
                <c:pt idx="597">
                  <c:v>13.3</c:v>
                </c:pt>
                <c:pt idx="598">
                  <c:v>7.6</c:v>
                </c:pt>
                <c:pt idx="599">
                  <c:v>16.2</c:v>
                </c:pt>
                <c:pt idx="600">
                  <c:v>15.8</c:v>
                </c:pt>
                <c:pt idx="601">
                  <c:v>11.5</c:v>
                </c:pt>
                <c:pt idx="602">
                  <c:v>18</c:v>
                </c:pt>
                <c:pt idx="603">
                  <c:v>10.4</c:v>
                </c:pt>
                <c:pt idx="604">
                  <c:v>10.8</c:v>
                </c:pt>
                <c:pt idx="605">
                  <c:v>10.4</c:v>
                </c:pt>
                <c:pt idx="606">
                  <c:v>15.5</c:v>
                </c:pt>
                <c:pt idx="607">
                  <c:v>24.5</c:v>
                </c:pt>
                <c:pt idx="608">
                  <c:v>14.4</c:v>
                </c:pt>
                <c:pt idx="609">
                  <c:v>14.8</c:v>
                </c:pt>
                <c:pt idx="610">
                  <c:v>9.6999999999999993</c:v>
                </c:pt>
                <c:pt idx="611">
                  <c:v>19.8</c:v>
                </c:pt>
                <c:pt idx="612">
                  <c:v>14.8</c:v>
                </c:pt>
                <c:pt idx="613">
                  <c:v>17.600000000000001</c:v>
                </c:pt>
                <c:pt idx="614">
                  <c:v>9.4</c:v>
                </c:pt>
                <c:pt idx="615">
                  <c:v>14.8</c:v>
                </c:pt>
                <c:pt idx="616">
                  <c:v>19.399999999999999</c:v>
                </c:pt>
                <c:pt idx="617">
                  <c:v>12.2</c:v>
                </c:pt>
                <c:pt idx="618">
                  <c:v>17.600000000000001</c:v>
                </c:pt>
                <c:pt idx="619">
                  <c:v>12.6</c:v>
                </c:pt>
                <c:pt idx="620">
                  <c:v>20.9</c:v>
                </c:pt>
                <c:pt idx="621">
                  <c:v>9.4</c:v>
                </c:pt>
                <c:pt idx="622">
                  <c:v>16.2</c:v>
                </c:pt>
                <c:pt idx="623">
                  <c:v>12.2</c:v>
                </c:pt>
                <c:pt idx="624">
                  <c:v>6.8</c:v>
                </c:pt>
                <c:pt idx="625">
                  <c:v>17.600000000000001</c:v>
                </c:pt>
                <c:pt idx="626">
                  <c:v>17.3</c:v>
                </c:pt>
                <c:pt idx="627">
                  <c:v>11.5</c:v>
                </c:pt>
                <c:pt idx="628">
                  <c:v>10.1</c:v>
                </c:pt>
                <c:pt idx="629">
                  <c:v>15.8</c:v>
                </c:pt>
                <c:pt idx="630">
                  <c:v>10.4</c:v>
                </c:pt>
                <c:pt idx="631">
                  <c:v>16.600000000000001</c:v>
                </c:pt>
                <c:pt idx="632">
                  <c:v>11.5</c:v>
                </c:pt>
                <c:pt idx="633">
                  <c:v>9.4</c:v>
                </c:pt>
                <c:pt idx="634">
                  <c:v>9.4</c:v>
                </c:pt>
                <c:pt idx="635">
                  <c:v>19.399999999999999</c:v>
                </c:pt>
                <c:pt idx="636">
                  <c:v>13</c:v>
                </c:pt>
                <c:pt idx="637">
                  <c:v>12.2</c:v>
                </c:pt>
                <c:pt idx="638">
                  <c:v>14.4</c:v>
                </c:pt>
                <c:pt idx="639">
                  <c:v>10.1</c:v>
                </c:pt>
                <c:pt idx="640">
                  <c:v>7.2</c:v>
                </c:pt>
                <c:pt idx="641">
                  <c:v>16.600000000000001</c:v>
                </c:pt>
                <c:pt idx="642">
                  <c:v>12.6</c:v>
                </c:pt>
                <c:pt idx="643">
                  <c:v>22</c:v>
                </c:pt>
                <c:pt idx="644">
                  <c:v>10.1</c:v>
                </c:pt>
                <c:pt idx="645">
                  <c:v>9.4</c:v>
                </c:pt>
                <c:pt idx="646">
                  <c:v>13.3</c:v>
                </c:pt>
                <c:pt idx="647">
                  <c:v>17.3</c:v>
                </c:pt>
                <c:pt idx="648">
                  <c:v>10.4</c:v>
                </c:pt>
                <c:pt idx="649">
                  <c:v>9</c:v>
                </c:pt>
                <c:pt idx="650">
                  <c:v>12.6</c:v>
                </c:pt>
                <c:pt idx="651">
                  <c:v>12.2</c:v>
                </c:pt>
                <c:pt idx="652">
                  <c:v>15.8</c:v>
                </c:pt>
                <c:pt idx="653">
                  <c:v>14</c:v>
                </c:pt>
                <c:pt idx="654">
                  <c:v>18.399999999999999</c:v>
                </c:pt>
                <c:pt idx="655">
                  <c:v>13.3</c:v>
                </c:pt>
                <c:pt idx="656">
                  <c:v>14.8</c:v>
                </c:pt>
                <c:pt idx="657">
                  <c:v>9.6999999999999993</c:v>
                </c:pt>
                <c:pt idx="658">
                  <c:v>15.5</c:v>
                </c:pt>
                <c:pt idx="659">
                  <c:v>16.899999999999999</c:v>
                </c:pt>
                <c:pt idx="660">
                  <c:v>11.9</c:v>
                </c:pt>
                <c:pt idx="661">
                  <c:v>16.899999999999999</c:v>
                </c:pt>
                <c:pt idx="662">
                  <c:v>18.399999999999999</c:v>
                </c:pt>
                <c:pt idx="663">
                  <c:v>12.6</c:v>
                </c:pt>
                <c:pt idx="664">
                  <c:v>16.600000000000001</c:v>
                </c:pt>
                <c:pt idx="665">
                  <c:v>12.2</c:v>
                </c:pt>
                <c:pt idx="666">
                  <c:v>16.600000000000001</c:v>
                </c:pt>
                <c:pt idx="667">
                  <c:v>13.3</c:v>
                </c:pt>
                <c:pt idx="668">
                  <c:v>18.7</c:v>
                </c:pt>
                <c:pt idx="669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-2.4000000000000004</c:v>
                </c:pt>
                <c:pt idx="391">
                  <c:v>-2.4000000000000004</c:v>
                </c:pt>
                <c:pt idx="392">
                  <c:v>-2.4000000000000004</c:v>
                </c:pt>
                <c:pt idx="393">
                  <c:v>-2.4000000000000004</c:v>
                </c:pt>
                <c:pt idx="394">
                  <c:v>-2.4000000000000004</c:v>
                </c:pt>
                <c:pt idx="395">
                  <c:v>-2.4000000000000004</c:v>
                </c:pt>
                <c:pt idx="396">
                  <c:v>-2.4000000000000004</c:v>
                </c:pt>
                <c:pt idx="397">
                  <c:v>-2.3000000000000007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-2.4000000000000004</c:v>
                </c:pt>
                <c:pt idx="401">
                  <c:v>-2.3000000000000007</c:v>
                </c:pt>
                <c:pt idx="402">
                  <c:v>-2.4000000000000004</c:v>
                </c:pt>
                <c:pt idx="403">
                  <c:v>-2.4000000000000004</c:v>
                </c:pt>
                <c:pt idx="404">
                  <c:v>-2.4000000000000004</c:v>
                </c:pt>
                <c:pt idx="405">
                  <c:v>-2.3000000000000007</c:v>
                </c:pt>
                <c:pt idx="406">
                  <c:v>-2.4000000000000004</c:v>
                </c:pt>
                <c:pt idx="407">
                  <c:v>-2.4000000000000004</c:v>
                </c:pt>
                <c:pt idx="408">
                  <c:v>-2.3000000000000007</c:v>
                </c:pt>
                <c:pt idx="409">
                  <c:v>-2.3000000000000007</c:v>
                </c:pt>
                <c:pt idx="410">
                  <c:v>-2.3000000000000007</c:v>
                </c:pt>
                <c:pt idx="411">
                  <c:v>-2.4000000000000004</c:v>
                </c:pt>
                <c:pt idx="412">
                  <c:v>-2.3000000000000007</c:v>
                </c:pt>
                <c:pt idx="413">
                  <c:v>-2.3000000000000007</c:v>
                </c:pt>
                <c:pt idx="414">
                  <c:v>-2.3000000000000007</c:v>
                </c:pt>
                <c:pt idx="415">
                  <c:v>-2.3000000000000007</c:v>
                </c:pt>
                <c:pt idx="416">
                  <c:v>-2.3000000000000007</c:v>
                </c:pt>
                <c:pt idx="417">
                  <c:v>-2.1999999999999993</c:v>
                </c:pt>
                <c:pt idx="418">
                  <c:v>-2.1999999999999993</c:v>
                </c:pt>
                <c:pt idx="419">
                  <c:v>-2.1999999999999993</c:v>
                </c:pt>
                <c:pt idx="420">
                  <c:v>-2.1999999999999993</c:v>
                </c:pt>
                <c:pt idx="421">
                  <c:v>-2.1999999999999993</c:v>
                </c:pt>
                <c:pt idx="422">
                  <c:v>-2.1999999999999993</c:v>
                </c:pt>
                <c:pt idx="423">
                  <c:v>-2.1999999999999993</c:v>
                </c:pt>
                <c:pt idx="424">
                  <c:v>-2.1999999999999993</c:v>
                </c:pt>
                <c:pt idx="425">
                  <c:v>-2.1999999999999993</c:v>
                </c:pt>
                <c:pt idx="426">
                  <c:v>-2.1999999999999993</c:v>
                </c:pt>
                <c:pt idx="427">
                  <c:v>-2.1999999999999993</c:v>
                </c:pt>
                <c:pt idx="428">
                  <c:v>-2.1999999999999993</c:v>
                </c:pt>
                <c:pt idx="429">
                  <c:v>-2.1999999999999993</c:v>
                </c:pt>
                <c:pt idx="430">
                  <c:v>-2.1999999999999993</c:v>
                </c:pt>
                <c:pt idx="431">
                  <c:v>-2.1999999999999993</c:v>
                </c:pt>
                <c:pt idx="432">
                  <c:v>-2.1999999999999993</c:v>
                </c:pt>
                <c:pt idx="433">
                  <c:v>-2.1999999999999993</c:v>
                </c:pt>
                <c:pt idx="434">
                  <c:v>-2.1999999999999993</c:v>
                </c:pt>
                <c:pt idx="435">
                  <c:v>-2.1999999999999993</c:v>
                </c:pt>
                <c:pt idx="436">
                  <c:v>-2.0999999999999996</c:v>
                </c:pt>
                <c:pt idx="437">
                  <c:v>-2.0999999999999996</c:v>
                </c:pt>
                <c:pt idx="438">
                  <c:v>-2.0999999999999996</c:v>
                </c:pt>
                <c:pt idx="439">
                  <c:v>-2.0999999999999996</c:v>
                </c:pt>
                <c:pt idx="440">
                  <c:v>-2.0999999999999996</c:v>
                </c:pt>
                <c:pt idx="441">
                  <c:v>-2.0999999999999996</c:v>
                </c:pt>
                <c:pt idx="442">
                  <c:v>-2.0999999999999996</c:v>
                </c:pt>
                <c:pt idx="443">
                  <c:v>-2.0999999999999996</c:v>
                </c:pt>
                <c:pt idx="444">
                  <c:v>-2.0999999999999996</c:v>
                </c:pt>
                <c:pt idx="445">
                  <c:v>-2.0999999999999996</c:v>
                </c:pt>
                <c:pt idx="446">
                  <c:v>-2.0999999999999996</c:v>
                </c:pt>
                <c:pt idx="447">
                  <c:v>-2.2000000000000011</c:v>
                </c:pt>
                <c:pt idx="448">
                  <c:v>-2.2000000000000011</c:v>
                </c:pt>
                <c:pt idx="449">
                  <c:v>-2.2000000000000011</c:v>
                </c:pt>
                <c:pt idx="450">
                  <c:v>-2.2000000000000011</c:v>
                </c:pt>
                <c:pt idx="451">
                  <c:v>-2.2000000000000011</c:v>
                </c:pt>
                <c:pt idx="452">
                  <c:v>-2.2000000000000011</c:v>
                </c:pt>
                <c:pt idx="453">
                  <c:v>-2.2000000000000011</c:v>
                </c:pt>
                <c:pt idx="454">
                  <c:v>-2.3000000000000007</c:v>
                </c:pt>
                <c:pt idx="455">
                  <c:v>-2.3000000000000007</c:v>
                </c:pt>
                <c:pt idx="456">
                  <c:v>-2.3000000000000007</c:v>
                </c:pt>
                <c:pt idx="457">
                  <c:v>-2.3000000000000007</c:v>
                </c:pt>
                <c:pt idx="458">
                  <c:v>-2.3000000000000007</c:v>
                </c:pt>
                <c:pt idx="459">
                  <c:v>-2.3000000000000007</c:v>
                </c:pt>
                <c:pt idx="460">
                  <c:v>-2.4000000000000004</c:v>
                </c:pt>
                <c:pt idx="461">
                  <c:v>-2.2000000000000011</c:v>
                </c:pt>
                <c:pt idx="462">
                  <c:v>-2.4000000000000004</c:v>
                </c:pt>
                <c:pt idx="463">
                  <c:v>-2.3000000000000007</c:v>
                </c:pt>
                <c:pt idx="464">
                  <c:v>-2.4000000000000004</c:v>
                </c:pt>
                <c:pt idx="465">
                  <c:v>-2.4000000000000004</c:v>
                </c:pt>
                <c:pt idx="466">
                  <c:v>-2.3000000000000007</c:v>
                </c:pt>
                <c:pt idx="467">
                  <c:v>-2.3000000000000007</c:v>
                </c:pt>
                <c:pt idx="468">
                  <c:v>-2.4000000000000004</c:v>
                </c:pt>
                <c:pt idx="469">
                  <c:v>-2.3000000000000007</c:v>
                </c:pt>
                <c:pt idx="470">
                  <c:v>-2.4000000000000004</c:v>
                </c:pt>
                <c:pt idx="471">
                  <c:v>-2.3000000000000007</c:v>
                </c:pt>
                <c:pt idx="472">
                  <c:v>-2.4000000000000004</c:v>
                </c:pt>
                <c:pt idx="473">
                  <c:v>-2.3000000000000007</c:v>
                </c:pt>
                <c:pt idx="474">
                  <c:v>-2.3000000000000007</c:v>
                </c:pt>
                <c:pt idx="475">
                  <c:v>-2.2000000000000011</c:v>
                </c:pt>
                <c:pt idx="476">
                  <c:v>-2.2000000000000011</c:v>
                </c:pt>
                <c:pt idx="477">
                  <c:v>-2.3000000000000007</c:v>
                </c:pt>
                <c:pt idx="478">
                  <c:v>-2.4000000000000004</c:v>
                </c:pt>
                <c:pt idx="479">
                  <c:v>-2.3000000000000007</c:v>
                </c:pt>
                <c:pt idx="480">
                  <c:v>-2.4000000000000004</c:v>
                </c:pt>
                <c:pt idx="481">
                  <c:v>-2.4000000000000004</c:v>
                </c:pt>
                <c:pt idx="482">
                  <c:v>-2.4000000000000004</c:v>
                </c:pt>
                <c:pt idx="483">
                  <c:v>-2.3000000000000007</c:v>
                </c:pt>
                <c:pt idx="484">
                  <c:v>-2.4000000000000004</c:v>
                </c:pt>
                <c:pt idx="485">
                  <c:v>-2.3000000000000007</c:v>
                </c:pt>
                <c:pt idx="486">
                  <c:v>-2.3000000000000007</c:v>
                </c:pt>
                <c:pt idx="487">
                  <c:v>-2.4000000000000004</c:v>
                </c:pt>
                <c:pt idx="488">
                  <c:v>-2.4000000000000004</c:v>
                </c:pt>
                <c:pt idx="489">
                  <c:v>-2.4000000000000004</c:v>
                </c:pt>
                <c:pt idx="490">
                  <c:v>-2.4000000000000004</c:v>
                </c:pt>
                <c:pt idx="491">
                  <c:v>-2.4000000000000004</c:v>
                </c:pt>
                <c:pt idx="492">
                  <c:v>-2.2999999999999989</c:v>
                </c:pt>
                <c:pt idx="493">
                  <c:v>-2.2999999999999989</c:v>
                </c:pt>
                <c:pt idx="494">
                  <c:v>-2.2999999999999989</c:v>
                </c:pt>
                <c:pt idx="495">
                  <c:v>-2.2999999999999989</c:v>
                </c:pt>
                <c:pt idx="496">
                  <c:v>-2.1999999999999993</c:v>
                </c:pt>
                <c:pt idx="497">
                  <c:v>-2.1999999999999993</c:v>
                </c:pt>
                <c:pt idx="498">
                  <c:v>-2.1999999999999993</c:v>
                </c:pt>
                <c:pt idx="499">
                  <c:v>-2.1999999999999993</c:v>
                </c:pt>
                <c:pt idx="500">
                  <c:v>-2.1999999999999993</c:v>
                </c:pt>
                <c:pt idx="501">
                  <c:v>-2.1999999999999993</c:v>
                </c:pt>
                <c:pt idx="502">
                  <c:v>-2.1999999999999993</c:v>
                </c:pt>
                <c:pt idx="503">
                  <c:v>-2.2999999999999989</c:v>
                </c:pt>
                <c:pt idx="504">
                  <c:v>-2.2999999999999989</c:v>
                </c:pt>
                <c:pt idx="505">
                  <c:v>-2.2999999999999989</c:v>
                </c:pt>
                <c:pt idx="506">
                  <c:v>-2.2999999999999989</c:v>
                </c:pt>
                <c:pt idx="507">
                  <c:v>-2.2999999999999989</c:v>
                </c:pt>
                <c:pt idx="508">
                  <c:v>-2.2999999999999989</c:v>
                </c:pt>
                <c:pt idx="509">
                  <c:v>-2.4000000000000004</c:v>
                </c:pt>
                <c:pt idx="510">
                  <c:v>-2.3000000000000007</c:v>
                </c:pt>
                <c:pt idx="511">
                  <c:v>-2.3000000000000007</c:v>
                </c:pt>
                <c:pt idx="512">
                  <c:v>-2.3000000000000007</c:v>
                </c:pt>
                <c:pt idx="513">
                  <c:v>-2.4000000000000004</c:v>
                </c:pt>
                <c:pt idx="514">
                  <c:v>-2.4000000000000004</c:v>
                </c:pt>
                <c:pt idx="515">
                  <c:v>-2.4000000000000004</c:v>
                </c:pt>
                <c:pt idx="516">
                  <c:v>-2.3000000000000007</c:v>
                </c:pt>
                <c:pt idx="517">
                  <c:v>-2.3000000000000007</c:v>
                </c:pt>
                <c:pt idx="518">
                  <c:v>-2.4000000000000004</c:v>
                </c:pt>
                <c:pt idx="519">
                  <c:v>-2.3000000000000007</c:v>
                </c:pt>
                <c:pt idx="520">
                  <c:v>-2.3000000000000007</c:v>
                </c:pt>
                <c:pt idx="521">
                  <c:v>-2.3000000000000007</c:v>
                </c:pt>
                <c:pt idx="522">
                  <c:v>-2.1999999999999993</c:v>
                </c:pt>
                <c:pt idx="523">
                  <c:v>-2.1999999999999993</c:v>
                </c:pt>
                <c:pt idx="524">
                  <c:v>-2.1999999999999993</c:v>
                </c:pt>
                <c:pt idx="525">
                  <c:v>-2.1999999999999993</c:v>
                </c:pt>
                <c:pt idx="526">
                  <c:v>-2.0999999999999996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-1.9000000000000004</c:v>
                </c:pt>
                <c:pt idx="535">
                  <c:v>-2</c:v>
                </c:pt>
                <c:pt idx="536">
                  <c:v>-2</c:v>
                </c:pt>
                <c:pt idx="537">
                  <c:v>-1.9000000000000004</c:v>
                </c:pt>
                <c:pt idx="538">
                  <c:v>-2</c:v>
                </c:pt>
                <c:pt idx="539">
                  <c:v>-1.9000000000000004</c:v>
                </c:pt>
                <c:pt idx="540">
                  <c:v>-2</c:v>
                </c:pt>
                <c:pt idx="541">
                  <c:v>-1.9000000000000004</c:v>
                </c:pt>
                <c:pt idx="542">
                  <c:v>-1.9000000000000004</c:v>
                </c:pt>
                <c:pt idx="543">
                  <c:v>-1.9000000000000004</c:v>
                </c:pt>
                <c:pt idx="544">
                  <c:v>-1.9000000000000004</c:v>
                </c:pt>
                <c:pt idx="545">
                  <c:v>-1.9000000000000004</c:v>
                </c:pt>
                <c:pt idx="546">
                  <c:v>-1.9000000000000004</c:v>
                </c:pt>
                <c:pt idx="547">
                  <c:v>-1.8000000000000007</c:v>
                </c:pt>
                <c:pt idx="548">
                  <c:v>-1.8000000000000007</c:v>
                </c:pt>
                <c:pt idx="549">
                  <c:v>-2</c:v>
                </c:pt>
                <c:pt idx="550">
                  <c:v>-1.8000000000000007</c:v>
                </c:pt>
                <c:pt idx="551">
                  <c:v>-1.8000000000000007</c:v>
                </c:pt>
                <c:pt idx="552">
                  <c:v>-1.9000000000000004</c:v>
                </c:pt>
                <c:pt idx="553">
                  <c:v>-1.8000000000000007</c:v>
                </c:pt>
                <c:pt idx="554">
                  <c:v>-1.8000000000000007</c:v>
                </c:pt>
                <c:pt idx="555">
                  <c:v>-1.8000000000000007</c:v>
                </c:pt>
                <c:pt idx="556">
                  <c:v>-1.9000000000000004</c:v>
                </c:pt>
                <c:pt idx="557">
                  <c:v>-1.9000000000000004</c:v>
                </c:pt>
                <c:pt idx="558">
                  <c:v>-1.8000000000000007</c:v>
                </c:pt>
                <c:pt idx="559">
                  <c:v>-1.9000000000000004</c:v>
                </c:pt>
                <c:pt idx="560">
                  <c:v>-1.8000000000000007</c:v>
                </c:pt>
                <c:pt idx="561">
                  <c:v>-1.8000000000000007</c:v>
                </c:pt>
                <c:pt idx="562">
                  <c:v>-1.8000000000000007</c:v>
                </c:pt>
                <c:pt idx="563">
                  <c:v>-1.8000000000000007</c:v>
                </c:pt>
                <c:pt idx="564">
                  <c:v>-1.8000000000000007</c:v>
                </c:pt>
                <c:pt idx="565">
                  <c:v>-1.8000000000000007</c:v>
                </c:pt>
                <c:pt idx="566">
                  <c:v>-1.7000000000000011</c:v>
                </c:pt>
                <c:pt idx="567">
                  <c:v>-1.8000000000000007</c:v>
                </c:pt>
                <c:pt idx="568">
                  <c:v>-1.7000000000000011</c:v>
                </c:pt>
                <c:pt idx="569">
                  <c:v>-1.7000000000000011</c:v>
                </c:pt>
                <c:pt idx="570">
                  <c:v>-1.7000000000000011</c:v>
                </c:pt>
                <c:pt idx="571">
                  <c:v>-1.7000000000000011</c:v>
                </c:pt>
                <c:pt idx="572">
                  <c:v>-1.5999999999999996</c:v>
                </c:pt>
                <c:pt idx="573">
                  <c:v>-1.5999999999999996</c:v>
                </c:pt>
                <c:pt idx="574">
                  <c:v>-1.5999999999999996</c:v>
                </c:pt>
                <c:pt idx="575">
                  <c:v>-1.5</c:v>
                </c:pt>
                <c:pt idx="576">
                  <c:v>-1.5</c:v>
                </c:pt>
                <c:pt idx="577">
                  <c:v>-1.5</c:v>
                </c:pt>
                <c:pt idx="578">
                  <c:v>-1.5</c:v>
                </c:pt>
                <c:pt idx="579">
                  <c:v>-1.4000000000000004</c:v>
                </c:pt>
                <c:pt idx="580">
                  <c:v>-1.4000000000000004</c:v>
                </c:pt>
                <c:pt idx="581">
                  <c:v>-1.4000000000000004</c:v>
                </c:pt>
                <c:pt idx="582">
                  <c:v>-1.5</c:v>
                </c:pt>
                <c:pt idx="583">
                  <c:v>-1.5</c:v>
                </c:pt>
                <c:pt idx="584">
                  <c:v>-1.4000000000000004</c:v>
                </c:pt>
                <c:pt idx="585">
                  <c:v>-1.5</c:v>
                </c:pt>
                <c:pt idx="586">
                  <c:v>-1.3000000000000007</c:v>
                </c:pt>
                <c:pt idx="587">
                  <c:v>-1.3000000000000007</c:v>
                </c:pt>
                <c:pt idx="588">
                  <c:v>-1.3000000000000007</c:v>
                </c:pt>
                <c:pt idx="589">
                  <c:v>-1.2000000000000011</c:v>
                </c:pt>
                <c:pt idx="590">
                  <c:v>-1.2000000000000011</c:v>
                </c:pt>
                <c:pt idx="591">
                  <c:v>-1.2000000000000011</c:v>
                </c:pt>
                <c:pt idx="592">
                  <c:v>-1.2000000000000011</c:v>
                </c:pt>
                <c:pt idx="593">
                  <c:v>-1.2000000000000011</c:v>
                </c:pt>
                <c:pt idx="594">
                  <c:v>-1.3000000000000007</c:v>
                </c:pt>
                <c:pt idx="595">
                  <c:v>-1.4000000000000004</c:v>
                </c:pt>
                <c:pt idx="596">
                  <c:v>-1.4000000000000004</c:v>
                </c:pt>
                <c:pt idx="597">
                  <c:v>-1.4000000000000004</c:v>
                </c:pt>
                <c:pt idx="598">
                  <c:v>-1.3000000000000007</c:v>
                </c:pt>
                <c:pt idx="599">
                  <c:v>-1.3000000000000007</c:v>
                </c:pt>
                <c:pt idx="600">
                  <c:v>-1.2000000000000011</c:v>
                </c:pt>
                <c:pt idx="601">
                  <c:v>-1.3000000000000007</c:v>
                </c:pt>
                <c:pt idx="602">
                  <c:v>-1.1999999999999993</c:v>
                </c:pt>
                <c:pt idx="603">
                  <c:v>-1.0999999999999996</c:v>
                </c:pt>
                <c:pt idx="604">
                  <c:v>-1.0999999999999996</c:v>
                </c:pt>
                <c:pt idx="605">
                  <c:v>-1.1999999999999993</c:v>
                </c:pt>
                <c:pt idx="606">
                  <c:v>-1.0999999999999996</c:v>
                </c:pt>
                <c:pt idx="607">
                  <c:v>-1.0999999999999996</c:v>
                </c:pt>
                <c:pt idx="608">
                  <c:v>-1.2000000000000011</c:v>
                </c:pt>
                <c:pt idx="609">
                  <c:v>-1.2000000000000011</c:v>
                </c:pt>
                <c:pt idx="610">
                  <c:v>-1.2000000000000011</c:v>
                </c:pt>
                <c:pt idx="611">
                  <c:v>-1.0999999999999996</c:v>
                </c:pt>
                <c:pt idx="612">
                  <c:v>-1.2000000000000011</c:v>
                </c:pt>
                <c:pt idx="613">
                  <c:v>-1.2000000000000011</c:v>
                </c:pt>
                <c:pt idx="614">
                  <c:v>-1.2000000000000011</c:v>
                </c:pt>
                <c:pt idx="615">
                  <c:v>-1.2000000000000011</c:v>
                </c:pt>
                <c:pt idx="616">
                  <c:v>-1.1000000000000014</c:v>
                </c:pt>
                <c:pt idx="617">
                  <c:v>-1.1000000000000014</c:v>
                </c:pt>
                <c:pt idx="618">
                  <c:v>-1.1000000000000014</c:v>
                </c:pt>
                <c:pt idx="619">
                  <c:v>-1.1000000000000014</c:v>
                </c:pt>
                <c:pt idx="620">
                  <c:v>-1</c:v>
                </c:pt>
                <c:pt idx="621">
                  <c:v>-1</c:v>
                </c:pt>
                <c:pt idx="622">
                  <c:v>-1</c:v>
                </c:pt>
                <c:pt idx="623">
                  <c:v>-1</c:v>
                </c:pt>
                <c:pt idx="624">
                  <c:v>-0.80000000000000071</c:v>
                </c:pt>
                <c:pt idx="625">
                  <c:v>-0.80000000000000071</c:v>
                </c:pt>
                <c:pt idx="626">
                  <c:v>-0.70000000000000107</c:v>
                </c:pt>
                <c:pt idx="627">
                  <c:v>-0.70000000000000107</c:v>
                </c:pt>
                <c:pt idx="628">
                  <c:v>-0.70000000000000107</c:v>
                </c:pt>
                <c:pt idx="629">
                  <c:v>-0.60000000000000142</c:v>
                </c:pt>
                <c:pt idx="630">
                  <c:v>-0.60000000000000142</c:v>
                </c:pt>
                <c:pt idx="631">
                  <c:v>-0.60000000000000142</c:v>
                </c:pt>
                <c:pt idx="632">
                  <c:v>-0.60000000000000142</c:v>
                </c:pt>
                <c:pt idx="633">
                  <c:v>-0.5</c:v>
                </c:pt>
                <c:pt idx="634">
                  <c:v>-0.5</c:v>
                </c:pt>
                <c:pt idx="635">
                  <c:v>-0.39999999999999858</c:v>
                </c:pt>
                <c:pt idx="636">
                  <c:v>-0.39999999999999858</c:v>
                </c:pt>
                <c:pt idx="637">
                  <c:v>-0.29999999999999893</c:v>
                </c:pt>
                <c:pt idx="638">
                  <c:v>-0.29999999999999893</c:v>
                </c:pt>
                <c:pt idx="639">
                  <c:v>-0.19999999999999929</c:v>
                </c:pt>
                <c:pt idx="640">
                  <c:v>-0.19999999999999929</c:v>
                </c:pt>
                <c:pt idx="641">
                  <c:v>-0.19999999999999929</c:v>
                </c:pt>
                <c:pt idx="642">
                  <c:v>-0.19999999999999929</c:v>
                </c:pt>
                <c:pt idx="643">
                  <c:v>-0.19999999999999929</c:v>
                </c:pt>
                <c:pt idx="644">
                  <c:v>-0.19999999999999929</c:v>
                </c:pt>
                <c:pt idx="645">
                  <c:v>-0.19999999999999929</c:v>
                </c:pt>
                <c:pt idx="646">
                  <c:v>-0.19999999999999929</c:v>
                </c:pt>
                <c:pt idx="647">
                  <c:v>-0.19999999999999929</c:v>
                </c:pt>
                <c:pt idx="648">
                  <c:v>-0.19999999999999929</c:v>
                </c:pt>
                <c:pt idx="649">
                  <c:v>-0.29999999999999893</c:v>
                </c:pt>
                <c:pt idx="650">
                  <c:v>-0.19999999999999929</c:v>
                </c:pt>
                <c:pt idx="651">
                  <c:v>-0.29999999999999893</c:v>
                </c:pt>
                <c:pt idx="652">
                  <c:v>-0.29999999999999893</c:v>
                </c:pt>
                <c:pt idx="653">
                  <c:v>-0.29999999999999893</c:v>
                </c:pt>
                <c:pt idx="654">
                  <c:v>-0.39999999999999858</c:v>
                </c:pt>
                <c:pt idx="655">
                  <c:v>-0.39999999999999858</c:v>
                </c:pt>
                <c:pt idx="656">
                  <c:v>-0.39999999999999858</c:v>
                </c:pt>
                <c:pt idx="657">
                  <c:v>-0.39999999999999858</c:v>
                </c:pt>
                <c:pt idx="658">
                  <c:v>-0.39999999999999858</c:v>
                </c:pt>
                <c:pt idx="659">
                  <c:v>-0.39999999999999858</c:v>
                </c:pt>
                <c:pt idx="660">
                  <c:v>-0.39999999999999858</c:v>
                </c:pt>
                <c:pt idx="661">
                  <c:v>-0.29999999999999893</c:v>
                </c:pt>
                <c:pt idx="662">
                  <c:v>-0.29999999999999893</c:v>
                </c:pt>
                <c:pt idx="663">
                  <c:v>-0.29999999999999893</c:v>
                </c:pt>
                <c:pt idx="664">
                  <c:v>-0.19999999999999929</c:v>
                </c:pt>
                <c:pt idx="665">
                  <c:v>-0.19999999999999929</c:v>
                </c:pt>
                <c:pt idx="666">
                  <c:v>-0.19999999999999929</c:v>
                </c:pt>
                <c:pt idx="667">
                  <c:v>-0.19999999999999929</c:v>
                </c:pt>
                <c:pt idx="668">
                  <c:v>-0.19999999999999929</c:v>
                </c:pt>
                <c:pt idx="669">
                  <c:v>-0.19999999999999929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10</c:v>
                </c:pt>
                <c:pt idx="486">
                  <c:v>10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20</c:v>
                </c:pt>
                <c:pt idx="491">
                  <c:v>30</c:v>
                </c:pt>
                <c:pt idx="492">
                  <c:v>40</c:v>
                </c:pt>
                <c:pt idx="493">
                  <c:v>40</c:v>
                </c:pt>
                <c:pt idx="494">
                  <c:v>50</c:v>
                </c:pt>
                <c:pt idx="495">
                  <c:v>60</c:v>
                </c:pt>
                <c:pt idx="496">
                  <c:v>70</c:v>
                </c:pt>
                <c:pt idx="497">
                  <c:v>80</c:v>
                </c:pt>
                <c:pt idx="498">
                  <c:v>100</c:v>
                </c:pt>
                <c:pt idx="499">
                  <c:v>110</c:v>
                </c:pt>
                <c:pt idx="500">
                  <c:v>120</c:v>
                </c:pt>
                <c:pt idx="501">
                  <c:v>140</c:v>
                </c:pt>
                <c:pt idx="502">
                  <c:v>160</c:v>
                </c:pt>
                <c:pt idx="503">
                  <c:v>180</c:v>
                </c:pt>
                <c:pt idx="504">
                  <c:v>210</c:v>
                </c:pt>
                <c:pt idx="505">
                  <c:v>230</c:v>
                </c:pt>
                <c:pt idx="506">
                  <c:v>250</c:v>
                </c:pt>
                <c:pt idx="507">
                  <c:v>270</c:v>
                </c:pt>
                <c:pt idx="508">
                  <c:v>290</c:v>
                </c:pt>
                <c:pt idx="509">
                  <c:v>320</c:v>
                </c:pt>
                <c:pt idx="510">
                  <c:v>340</c:v>
                </c:pt>
                <c:pt idx="511">
                  <c:v>380</c:v>
                </c:pt>
                <c:pt idx="512">
                  <c:v>410</c:v>
                </c:pt>
                <c:pt idx="513">
                  <c:v>440</c:v>
                </c:pt>
                <c:pt idx="514">
                  <c:v>460</c:v>
                </c:pt>
                <c:pt idx="515">
                  <c:v>500</c:v>
                </c:pt>
                <c:pt idx="516">
                  <c:v>530</c:v>
                </c:pt>
                <c:pt idx="517">
                  <c:v>580</c:v>
                </c:pt>
                <c:pt idx="518">
                  <c:v>620</c:v>
                </c:pt>
                <c:pt idx="519">
                  <c:v>660</c:v>
                </c:pt>
                <c:pt idx="520">
                  <c:v>700</c:v>
                </c:pt>
                <c:pt idx="521">
                  <c:v>750</c:v>
                </c:pt>
                <c:pt idx="522">
                  <c:v>790</c:v>
                </c:pt>
                <c:pt idx="523">
                  <c:v>820</c:v>
                </c:pt>
                <c:pt idx="524">
                  <c:v>840</c:v>
                </c:pt>
                <c:pt idx="525">
                  <c:v>850</c:v>
                </c:pt>
                <c:pt idx="526">
                  <c:v>890</c:v>
                </c:pt>
                <c:pt idx="527">
                  <c:v>950</c:v>
                </c:pt>
                <c:pt idx="528">
                  <c:v>1000</c:v>
                </c:pt>
                <c:pt idx="529">
                  <c:v>1000</c:v>
                </c:pt>
                <c:pt idx="530">
                  <c:v>980</c:v>
                </c:pt>
                <c:pt idx="531">
                  <c:v>980</c:v>
                </c:pt>
                <c:pt idx="532">
                  <c:v>990</c:v>
                </c:pt>
                <c:pt idx="533">
                  <c:v>1020</c:v>
                </c:pt>
                <c:pt idx="534">
                  <c:v>1040</c:v>
                </c:pt>
                <c:pt idx="535">
                  <c:v>1060</c:v>
                </c:pt>
                <c:pt idx="536">
                  <c:v>1060</c:v>
                </c:pt>
                <c:pt idx="537">
                  <c:v>1100</c:v>
                </c:pt>
                <c:pt idx="538">
                  <c:v>1180</c:v>
                </c:pt>
                <c:pt idx="539">
                  <c:v>1280</c:v>
                </c:pt>
                <c:pt idx="540">
                  <c:v>1400</c:v>
                </c:pt>
                <c:pt idx="541">
                  <c:v>1490</c:v>
                </c:pt>
                <c:pt idx="542">
                  <c:v>1570</c:v>
                </c:pt>
                <c:pt idx="543">
                  <c:v>1640</c:v>
                </c:pt>
                <c:pt idx="544">
                  <c:v>1710</c:v>
                </c:pt>
                <c:pt idx="545">
                  <c:v>1700</c:v>
                </c:pt>
                <c:pt idx="546">
                  <c:v>1710</c:v>
                </c:pt>
                <c:pt idx="547">
                  <c:v>1920</c:v>
                </c:pt>
                <c:pt idx="548">
                  <c:v>2080</c:v>
                </c:pt>
                <c:pt idx="549">
                  <c:v>2240</c:v>
                </c:pt>
                <c:pt idx="550">
                  <c:v>2340</c:v>
                </c:pt>
                <c:pt idx="551">
                  <c:v>2460</c:v>
                </c:pt>
                <c:pt idx="552">
                  <c:v>2550</c:v>
                </c:pt>
                <c:pt idx="553">
                  <c:v>2700</c:v>
                </c:pt>
                <c:pt idx="554">
                  <c:v>2840</c:v>
                </c:pt>
                <c:pt idx="555">
                  <c:v>3020</c:v>
                </c:pt>
                <c:pt idx="556">
                  <c:v>3130</c:v>
                </c:pt>
                <c:pt idx="557">
                  <c:v>3170</c:v>
                </c:pt>
                <c:pt idx="558">
                  <c:v>3230</c:v>
                </c:pt>
                <c:pt idx="559">
                  <c:v>3310</c:v>
                </c:pt>
                <c:pt idx="560">
                  <c:v>3450</c:v>
                </c:pt>
                <c:pt idx="561">
                  <c:v>3580</c:v>
                </c:pt>
                <c:pt idx="562">
                  <c:v>3660</c:v>
                </c:pt>
                <c:pt idx="563">
                  <c:v>3680</c:v>
                </c:pt>
                <c:pt idx="564">
                  <c:v>3800</c:v>
                </c:pt>
                <c:pt idx="565">
                  <c:v>3880</c:v>
                </c:pt>
                <c:pt idx="566">
                  <c:v>3860</c:v>
                </c:pt>
                <c:pt idx="567">
                  <c:v>4250</c:v>
                </c:pt>
                <c:pt idx="568">
                  <c:v>4750</c:v>
                </c:pt>
                <c:pt idx="569">
                  <c:v>5110</c:v>
                </c:pt>
                <c:pt idx="570">
                  <c:v>5150</c:v>
                </c:pt>
                <c:pt idx="571">
                  <c:v>5220</c:v>
                </c:pt>
                <c:pt idx="572">
                  <c:v>5420</c:v>
                </c:pt>
                <c:pt idx="573">
                  <c:v>5190</c:v>
                </c:pt>
                <c:pt idx="574">
                  <c:v>5130</c:v>
                </c:pt>
                <c:pt idx="575">
                  <c:v>4910</c:v>
                </c:pt>
                <c:pt idx="576">
                  <c:v>4500</c:v>
                </c:pt>
                <c:pt idx="577">
                  <c:v>4160</c:v>
                </c:pt>
                <c:pt idx="578">
                  <c:v>4000</c:v>
                </c:pt>
                <c:pt idx="579">
                  <c:v>3920</c:v>
                </c:pt>
                <c:pt idx="580">
                  <c:v>3920</c:v>
                </c:pt>
                <c:pt idx="581">
                  <c:v>3850</c:v>
                </c:pt>
                <c:pt idx="582">
                  <c:v>4090</c:v>
                </c:pt>
                <c:pt idx="583">
                  <c:v>4210</c:v>
                </c:pt>
                <c:pt idx="584">
                  <c:v>4380</c:v>
                </c:pt>
                <c:pt idx="585">
                  <c:v>4430</c:v>
                </c:pt>
                <c:pt idx="586">
                  <c:v>4490</c:v>
                </c:pt>
                <c:pt idx="587">
                  <c:v>4410</c:v>
                </c:pt>
                <c:pt idx="588">
                  <c:v>4330</c:v>
                </c:pt>
                <c:pt idx="589">
                  <c:v>4170</c:v>
                </c:pt>
                <c:pt idx="590">
                  <c:v>4140</c:v>
                </c:pt>
                <c:pt idx="591">
                  <c:v>4040</c:v>
                </c:pt>
                <c:pt idx="592">
                  <c:v>3990</c:v>
                </c:pt>
                <c:pt idx="593">
                  <c:v>3990</c:v>
                </c:pt>
                <c:pt idx="594">
                  <c:v>3720</c:v>
                </c:pt>
                <c:pt idx="595">
                  <c:v>3540</c:v>
                </c:pt>
                <c:pt idx="596">
                  <c:v>3330</c:v>
                </c:pt>
                <c:pt idx="597">
                  <c:v>3410</c:v>
                </c:pt>
                <c:pt idx="598">
                  <c:v>3530</c:v>
                </c:pt>
                <c:pt idx="599">
                  <c:v>3920</c:v>
                </c:pt>
                <c:pt idx="600">
                  <c:v>4390</c:v>
                </c:pt>
                <c:pt idx="601">
                  <c:v>4770</c:v>
                </c:pt>
                <c:pt idx="602">
                  <c:v>5020</c:v>
                </c:pt>
                <c:pt idx="603">
                  <c:v>5040</c:v>
                </c:pt>
                <c:pt idx="604">
                  <c:v>4970</c:v>
                </c:pt>
                <c:pt idx="605">
                  <c:v>5030</c:v>
                </c:pt>
                <c:pt idx="606">
                  <c:v>5020</c:v>
                </c:pt>
                <c:pt idx="607">
                  <c:v>5120</c:v>
                </c:pt>
                <c:pt idx="608">
                  <c:v>5400</c:v>
                </c:pt>
                <c:pt idx="609">
                  <c:v>5420</c:v>
                </c:pt>
                <c:pt idx="610">
                  <c:v>5590</c:v>
                </c:pt>
                <c:pt idx="611">
                  <c:v>5830</c:v>
                </c:pt>
                <c:pt idx="612">
                  <c:v>5970</c:v>
                </c:pt>
                <c:pt idx="613">
                  <c:v>6120</c:v>
                </c:pt>
                <c:pt idx="614">
                  <c:v>6650</c:v>
                </c:pt>
                <c:pt idx="615">
                  <c:v>7190</c:v>
                </c:pt>
                <c:pt idx="616">
                  <c:v>7330</c:v>
                </c:pt>
                <c:pt idx="617">
                  <c:v>7760</c:v>
                </c:pt>
                <c:pt idx="618">
                  <c:v>8830</c:v>
                </c:pt>
                <c:pt idx="619">
                  <c:v>9310</c:v>
                </c:pt>
                <c:pt idx="620">
                  <c:v>9950</c:v>
                </c:pt>
                <c:pt idx="621">
                  <c:v>9840</c:v>
                </c:pt>
                <c:pt idx="622">
                  <c:v>9400</c:v>
                </c:pt>
                <c:pt idx="623">
                  <c:v>8850</c:v>
                </c:pt>
                <c:pt idx="624">
                  <c:v>8380</c:v>
                </c:pt>
                <c:pt idx="625">
                  <c:v>8820</c:v>
                </c:pt>
                <c:pt idx="626">
                  <c:v>9410</c:v>
                </c:pt>
                <c:pt idx="627">
                  <c:v>9310</c:v>
                </c:pt>
                <c:pt idx="628">
                  <c:v>9020</c:v>
                </c:pt>
                <c:pt idx="629">
                  <c:v>8910</c:v>
                </c:pt>
                <c:pt idx="630">
                  <c:v>8570</c:v>
                </c:pt>
                <c:pt idx="631">
                  <c:v>8670</c:v>
                </c:pt>
                <c:pt idx="632">
                  <c:v>8370</c:v>
                </c:pt>
                <c:pt idx="633">
                  <c:v>8430</c:v>
                </c:pt>
                <c:pt idx="634">
                  <c:v>7910</c:v>
                </c:pt>
                <c:pt idx="635">
                  <c:v>7970</c:v>
                </c:pt>
                <c:pt idx="636">
                  <c:v>8560</c:v>
                </c:pt>
                <c:pt idx="637">
                  <c:v>8080</c:v>
                </c:pt>
                <c:pt idx="638">
                  <c:v>7230</c:v>
                </c:pt>
                <c:pt idx="639">
                  <c:v>7310</c:v>
                </c:pt>
                <c:pt idx="640">
                  <c:v>7330</c:v>
                </c:pt>
                <c:pt idx="641">
                  <c:v>6760</c:v>
                </c:pt>
                <c:pt idx="642">
                  <c:v>6790</c:v>
                </c:pt>
                <c:pt idx="643">
                  <c:v>7560</c:v>
                </c:pt>
                <c:pt idx="644">
                  <c:v>7540</c:v>
                </c:pt>
                <c:pt idx="645">
                  <c:v>7250</c:v>
                </c:pt>
                <c:pt idx="646">
                  <c:v>7600</c:v>
                </c:pt>
                <c:pt idx="647">
                  <c:v>8060</c:v>
                </c:pt>
                <c:pt idx="648">
                  <c:v>8250</c:v>
                </c:pt>
                <c:pt idx="649">
                  <c:v>8210</c:v>
                </c:pt>
                <c:pt idx="650">
                  <c:v>8270</c:v>
                </c:pt>
                <c:pt idx="651">
                  <c:v>8350</c:v>
                </c:pt>
                <c:pt idx="652">
                  <c:v>8230</c:v>
                </c:pt>
                <c:pt idx="653">
                  <c:v>7770</c:v>
                </c:pt>
                <c:pt idx="654">
                  <c:v>7590</c:v>
                </c:pt>
                <c:pt idx="655">
                  <c:v>8140</c:v>
                </c:pt>
                <c:pt idx="656">
                  <c:v>8250</c:v>
                </c:pt>
                <c:pt idx="657">
                  <c:v>8580</c:v>
                </c:pt>
                <c:pt idx="658">
                  <c:v>7940</c:v>
                </c:pt>
                <c:pt idx="659">
                  <c:v>7990</c:v>
                </c:pt>
                <c:pt idx="660">
                  <c:v>7860</c:v>
                </c:pt>
                <c:pt idx="661">
                  <c:v>7060</c:v>
                </c:pt>
                <c:pt idx="662">
                  <c:v>7000</c:v>
                </c:pt>
                <c:pt idx="663">
                  <c:v>6480</c:v>
                </c:pt>
                <c:pt idx="664">
                  <c:v>6870</c:v>
                </c:pt>
                <c:pt idx="665">
                  <c:v>7170</c:v>
                </c:pt>
                <c:pt idx="666">
                  <c:v>6580</c:v>
                </c:pt>
                <c:pt idx="667">
                  <c:v>5490</c:v>
                </c:pt>
                <c:pt idx="668">
                  <c:v>5360</c:v>
                </c:pt>
                <c:pt idx="669">
                  <c:v>6040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01 décembre 2025 à 11:26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949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0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0 h 00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0.0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0.0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17.6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709 h 54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726.7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123825</xdr:colOff>
      <xdr:row>11</xdr:row>
      <xdr:rowOff>66675</xdr:rowOff>
    </xdr:from>
    <xdr:to>
      <xdr:col>21</xdr:col>
      <xdr:colOff>666750</xdr:colOff>
      <xdr:row>19</xdr:row>
      <xdr:rowOff>95250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9100" y="2190750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76202</xdr:colOff>
      <xdr:row>18</xdr:row>
      <xdr:rowOff>104775</xdr:rowOff>
    </xdr:from>
    <xdr:to>
      <xdr:col>6</xdr:col>
      <xdr:colOff>142875</xdr:colOff>
      <xdr:row>26</xdr:row>
      <xdr:rowOff>90675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54A97E22-8934-3348-456F-4C4550E62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38177" y="3552825"/>
          <a:ext cx="3019423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01 décembre 2025 à 11:26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08h38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01 décembre 2025 à 11:26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4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Y13" sqref="Y1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0</v>
      </c>
      <c r="AI3" s="150">
        <f>Décembre_2025!BA5</f>
        <v>0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85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0</v>
      </c>
      <c r="AI4" s="133">
        <f>$W$1450/60/24</f>
        <v>0</v>
      </c>
      <c r="AM4"/>
    </row>
    <row r="5" spans="2:55" s="16" customFormat="1" ht="15.75" thickBot="1">
      <c r="B5" s="132">
        <f>MIN($E$9:$E$1448)</f>
        <v>6.4</v>
      </c>
      <c r="C5" s="131"/>
      <c r="D5" s="130">
        <f>VLOOKUP($B5,$E$9:$R$2617,14,0)</f>
        <v>8.5416666666666696E-2</v>
      </c>
      <c r="E5" s="129">
        <f>MIN($B$9:$B$1448)</f>
        <v>8.5</v>
      </c>
      <c r="F5" s="128"/>
      <c r="G5" s="127">
        <f>VLOOKUP($E5,$B$9:$R$1448,17,0)</f>
        <v>0</v>
      </c>
      <c r="H5" s="126">
        <f>MAX($B$9:$B$1448)</f>
        <v>10</v>
      </c>
      <c r="I5" s="125"/>
      <c r="J5" s="124">
        <f>VLOOKUP($H5,$B$9:$R$1448,17,0)</f>
        <v>0.359722222222222</v>
      </c>
      <c r="K5" s="91">
        <f>MAX($G$9:$G$1448)</f>
        <v>27.7</v>
      </c>
      <c r="L5" s="107"/>
      <c r="M5" s="123">
        <f>VLOOKUP($K5,$G$9:$R$1448,12,0)</f>
        <v>0.38472222222222202</v>
      </c>
      <c r="N5" s="88">
        <f>MAX($L$9:$L$1448)</f>
        <v>0</v>
      </c>
      <c r="P5" s="122">
        <f>V1450/60/24</f>
        <v>0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17.600000000000001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27.7</v>
      </c>
      <c r="L7" s="90"/>
      <c r="M7" s="89">
        <f>VLOOKUP($K5,$G$9:$R$1448,12,0)</f>
        <v>0.38472222222222202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17.600000000000001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8.5</v>
      </c>
      <c r="C9" s="2">
        <v>79</v>
      </c>
      <c r="D9" s="2">
        <v>5.0999999999999996</v>
      </c>
      <c r="E9" s="2">
        <v>7.8</v>
      </c>
      <c r="F9" s="2">
        <v>5.8</v>
      </c>
      <c r="G9" s="2">
        <v>7.6</v>
      </c>
      <c r="H9" s="2">
        <v>1019.1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726.7</v>
      </c>
      <c r="P9">
        <v>6</v>
      </c>
      <c r="Q9">
        <v>6</v>
      </c>
      <c r="R9" s="5">
        <v>0</v>
      </c>
      <c r="S9" s="61" t="s">
        <v>242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8.6</v>
      </c>
      <c r="C10" s="2">
        <v>79</v>
      </c>
      <c r="D10" s="2">
        <v>5.2</v>
      </c>
      <c r="E10" s="2">
        <v>8.6</v>
      </c>
      <c r="F10" s="2">
        <v>3.6</v>
      </c>
      <c r="G10" s="2">
        <v>5</v>
      </c>
      <c r="H10" s="2">
        <v>1019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726.7</v>
      </c>
      <c r="P10">
        <v>6</v>
      </c>
      <c r="Q10">
        <v>6.1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6" t="s">
        <v>29</v>
      </c>
      <c r="AG10" s="587"/>
      <c r="AH10" s="587"/>
      <c r="AI10" s="587"/>
      <c r="AJ10" s="588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8.6</v>
      </c>
      <c r="C11" s="2">
        <v>79</v>
      </c>
      <c r="D11" s="2">
        <v>5.2</v>
      </c>
      <c r="E11" s="2">
        <v>6.7</v>
      </c>
      <c r="F11" s="2">
        <v>11.5</v>
      </c>
      <c r="G11" s="2">
        <v>11.9</v>
      </c>
      <c r="H11" s="2">
        <v>1019.2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726.7</v>
      </c>
      <c r="P11">
        <v>6.1</v>
      </c>
      <c r="Q11">
        <v>6.1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8.6</v>
      </c>
      <c r="C12" s="2">
        <v>79</v>
      </c>
      <c r="D12" s="2">
        <v>5.2</v>
      </c>
      <c r="E12" s="2">
        <v>8.6</v>
      </c>
      <c r="F12" s="2">
        <v>4</v>
      </c>
      <c r="G12" s="2">
        <v>5.4</v>
      </c>
      <c r="H12" s="2">
        <v>1019.1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726.7</v>
      </c>
      <c r="P12">
        <v>6.1</v>
      </c>
      <c r="Q12">
        <v>6.1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8.6999999999999993</v>
      </c>
      <c r="C13" s="2">
        <v>79</v>
      </c>
      <c r="D13" s="2">
        <v>5.3</v>
      </c>
      <c r="E13" s="2">
        <v>8.6999999999999993</v>
      </c>
      <c r="F13" s="2">
        <v>4.7</v>
      </c>
      <c r="G13" s="2">
        <v>9.6999999999999993</v>
      </c>
      <c r="H13" s="2">
        <v>1019.2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726.7</v>
      </c>
      <c r="P13">
        <v>6.1</v>
      </c>
      <c r="Q13">
        <v>6.2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/>
      <c r="AA13" s="2">
        <f t="shared" ref="AA12:AA19" si="1">Z13-Z12</f>
        <v>-1004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8.6999999999999993</v>
      </c>
      <c r="C14" s="2">
        <v>79</v>
      </c>
      <c r="D14" s="2">
        <v>5.3</v>
      </c>
      <c r="E14" s="2">
        <v>8.1999999999999993</v>
      </c>
      <c r="F14" s="2">
        <v>5.4</v>
      </c>
      <c r="G14" s="2">
        <v>6.1</v>
      </c>
      <c r="H14" s="2">
        <v>1019.2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726.7</v>
      </c>
      <c r="P14">
        <v>6.2</v>
      </c>
      <c r="Q14">
        <v>6.2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/>
      <c r="Z14" s="29"/>
      <c r="AA14" s="2">
        <f t="shared" si="1"/>
        <v>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8.6999999999999993</v>
      </c>
      <c r="C15" s="2">
        <v>79</v>
      </c>
      <c r="D15" s="2">
        <v>5.3</v>
      </c>
      <c r="E15" s="2">
        <v>7.4</v>
      </c>
      <c r="F15" s="2">
        <v>8.3000000000000007</v>
      </c>
      <c r="G15" s="2">
        <v>9</v>
      </c>
      <c r="H15" s="2">
        <v>1019.1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726.7</v>
      </c>
      <c r="P15">
        <v>6.2</v>
      </c>
      <c r="Q15">
        <v>6.2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A15" s="2">
        <f t="shared" si="1"/>
        <v>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8.6999999999999993</v>
      </c>
      <c r="C16" s="2">
        <v>79</v>
      </c>
      <c r="D16" s="2">
        <v>5.3</v>
      </c>
      <c r="E16" s="2">
        <v>8.6999999999999993</v>
      </c>
      <c r="F16" s="2">
        <v>4.3</v>
      </c>
      <c r="G16" s="2">
        <v>5.8</v>
      </c>
      <c r="H16" s="2">
        <v>1019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726.7</v>
      </c>
      <c r="P16">
        <v>6.3</v>
      </c>
      <c r="Q16">
        <v>6.2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A16" s="2">
        <f t="shared" si="1"/>
        <v>0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8.6999999999999993</v>
      </c>
      <c r="C17" s="2">
        <v>78</v>
      </c>
      <c r="D17" s="2">
        <v>5.0999999999999996</v>
      </c>
      <c r="E17" s="2">
        <v>7.4</v>
      </c>
      <c r="F17" s="2">
        <v>8.3000000000000007</v>
      </c>
      <c r="G17" s="2">
        <v>9</v>
      </c>
      <c r="H17" s="2">
        <v>1019.3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726.7</v>
      </c>
      <c r="P17">
        <v>6.3</v>
      </c>
      <c r="Q17">
        <v>6.3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A17" s="2">
        <f t="shared" si="1"/>
        <v>0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8.6</v>
      </c>
      <c r="C18" s="2">
        <v>78</v>
      </c>
      <c r="D18" s="2">
        <v>5</v>
      </c>
      <c r="E18" s="2">
        <v>7.3</v>
      </c>
      <c r="F18" s="2">
        <v>7.9</v>
      </c>
      <c r="G18" s="2">
        <v>8.6</v>
      </c>
      <c r="H18" s="2">
        <v>1019.2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726.7</v>
      </c>
      <c r="P18">
        <v>6.4</v>
      </c>
      <c r="Q18">
        <v>6.3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A18" s="2">
        <f t="shared" si="1"/>
        <v>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8.6</v>
      </c>
      <c r="C19" s="2">
        <v>78</v>
      </c>
      <c r="D19" s="2">
        <v>5</v>
      </c>
      <c r="E19" s="2">
        <v>7.5</v>
      </c>
      <c r="F19" s="2">
        <v>7.2</v>
      </c>
      <c r="G19" s="2">
        <v>7.2</v>
      </c>
      <c r="H19" s="2">
        <v>1019.2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726.7</v>
      </c>
      <c r="P19">
        <v>6.4</v>
      </c>
      <c r="Q19">
        <v>6.2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A19" s="2">
        <f t="shared" si="1"/>
        <v>0</v>
      </c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8.6</v>
      </c>
      <c r="C20" s="2">
        <v>78</v>
      </c>
      <c r="D20" s="2">
        <v>5</v>
      </c>
      <c r="E20" s="2">
        <v>8.1999999999999993</v>
      </c>
      <c r="F20" s="2">
        <v>5</v>
      </c>
      <c r="G20" s="2">
        <v>6.1</v>
      </c>
      <c r="H20" s="2">
        <v>1019.2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726.7</v>
      </c>
      <c r="P20">
        <v>6.4</v>
      </c>
      <c r="Q20">
        <v>6.3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8.6</v>
      </c>
      <c r="C21" s="2">
        <v>78</v>
      </c>
      <c r="D21" s="2">
        <v>5</v>
      </c>
      <c r="E21" s="2">
        <v>7.3</v>
      </c>
      <c r="F21" s="2">
        <v>8.3000000000000007</v>
      </c>
      <c r="G21" s="2">
        <v>8.3000000000000007</v>
      </c>
      <c r="H21" s="2">
        <v>1019.3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726.7</v>
      </c>
      <c r="P21">
        <v>6.4</v>
      </c>
      <c r="Q21">
        <v>6.3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8.6</v>
      </c>
      <c r="C22" s="2">
        <v>78</v>
      </c>
      <c r="D22" s="2">
        <v>5</v>
      </c>
      <c r="E22" s="2">
        <v>7.3</v>
      </c>
      <c r="F22" s="2">
        <v>8.3000000000000007</v>
      </c>
      <c r="G22" s="2">
        <v>9.4</v>
      </c>
      <c r="H22" s="2">
        <v>1019.2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726.7</v>
      </c>
      <c r="P22">
        <v>6.4</v>
      </c>
      <c r="Q22">
        <v>6.3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8.6</v>
      </c>
      <c r="C23" s="2">
        <v>77</v>
      </c>
      <c r="D23" s="2">
        <v>4.8</v>
      </c>
      <c r="E23" s="2">
        <v>8.6</v>
      </c>
      <c r="F23" s="2">
        <v>2.9</v>
      </c>
      <c r="G23" s="2">
        <v>4.7</v>
      </c>
      <c r="H23" s="2">
        <v>1019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726.7</v>
      </c>
      <c r="P23">
        <v>6.5</v>
      </c>
      <c r="Q23">
        <v>6.3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8.5</v>
      </c>
      <c r="C24" s="2">
        <v>77</v>
      </c>
      <c r="D24" s="2">
        <v>4.7</v>
      </c>
      <c r="E24" s="2">
        <v>7.2</v>
      </c>
      <c r="F24" s="2">
        <v>8.3000000000000007</v>
      </c>
      <c r="G24" s="2">
        <v>9.6999999999999993</v>
      </c>
      <c r="H24" s="2">
        <v>1019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726.7</v>
      </c>
      <c r="P24">
        <v>6.5</v>
      </c>
      <c r="Q24">
        <v>6.3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8.6</v>
      </c>
      <c r="C25" s="2">
        <v>77</v>
      </c>
      <c r="D25" s="2">
        <v>4.8</v>
      </c>
      <c r="E25" s="2">
        <v>8.6</v>
      </c>
      <c r="F25" s="2">
        <v>3.6</v>
      </c>
      <c r="G25" s="2">
        <v>4.7</v>
      </c>
      <c r="H25" s="2">
        <v>1019.1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726.7</v>
      </c>
      <c r="P25">
        <v>6.5</v>
      </c>
      <c r="Q25">
        <v>6.3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8.6</v>
      </c>
      <c r="C26" s="2">
        <v>77</v>
      </c>
      <c r="D26" s="2">
        <v>4.8</v>
      </c>
      <c r="E26" s="2">
        <v>8.6</v>
      </c>
      <c r="F26" s="2">
        <v>3.6</v>
      </c>
      <c r="G26" s="2">
        <v>6.5</v>
      </c>
      <c r="H26" s="2">
        <v>1018.9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726.7</v>
      </c>
      <c r="P26">
        <v>6.5</v>
      </c>
      <c r="Q26">
        <v>6.4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8.6</v>
      </c>
      <c r="C27" s="2">
        <v>77</v>
      </c>
      <c r="D27" s="2">
        <v>4.8</v>
      </c>
      <c r="E27" s="2">
        <v>8.6</v>
      </c>
      <c r="F27" s="2">
        <v>4.7</v>
      </c>
      <c r="G27" s="2">
        <v>11.5</v>
      </c>
      <c r="H27" s="2">
        <v>1018.9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726.7</v>
      </c>
      <c r="P27">
        <v>6.5</v>
      </c>
      <c r="Q27">
        <v>6.4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8.6</v>
      </c>
      <c r="C28" s="2">
        <v>77</v>
      </c>
      <c r="D28" s="2">
        <v>4.8</v>
      </c>
      <c r="E28" s="2">
        <v>8</v>
      </c>
      <c r="F28" s="2">
        <v>5.4</v>
      </c>
      <c r="G28" s="2">
        <v>6.8</v>
      </c>
      <c r="H28" s="2">
        <v>1019.1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726.7</v>
      </c>
      <c r="P28">
        <v>6.5</v>
      </c>
      <c r="Q28">
        <v>6.4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8.6</v>
      </c>
      <c r="C29" s="2">
        <v>77</v>
      </c>
      <c r="D29" s="2">
        <v>4.8</v>
      </c>
      <c r="E29" s="2">
        <v>8.6</v>
      </c>
      <c r="F29" s="2">
        <v>3.6</v>
      </c>
      <c r="G29" s="2">
        <v>4.7</v>
      </c>
      <c r="H29" s="2">
        <v>1019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726.7</v>
      </c>
      <c r="P29">
        <v>6.5</v>
      </c>
      <c r="Q29">
        <v>6.4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8.6</v>
      </c>
      <c r="C30" s="2">
        <v>77</v>
      </c>
      <c r="D30" s="2">
        <v>4.8</v>
      </c>
      <c r="E30" s="2">
        <v>7.2</v>
      </c>
      <c r="F30" s="2">
        <v>8.6</v>
      </c>
      <c r="G30" s="2">
        <v>8.6</v>
      </c>
      <c r="H30" s="2">
        <v>1019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726.7</v>
      </c>
      <c r="P30">
        <v>6.5</v>
      </c>
      <c r="Q30">
        <v>6.4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8.6</v>
      </c>
      <c r="C31" s="2">
        <v>77</v>
      </c>
      <c r="D31" s="2">
        <v>4.8</v>
      </c>
      <c r="E31" s="2">
        <v>7.3</v>
      </c>
      <c r="F31" s="2">
        <v>7.9</v>
      </c>
      <c r="G31" s="2">
        <v>9</v>
      </c>
      <c r="H31" s="2">
        <v>1019.1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726.7</v>
      </c>
      <c r="P31">
        <v>6.5</v>
      </c>
      <c r="Q31">
        <v>6.4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8.6</v>
      </c>
      <c r="C32" s="2">
        <v>77</v>
      </c>
      <c r="D32" s="2">
        <v>4.8</v>
      </c>
      <c r="E32" s="2">
        <v>7.6</v>
      </c>
      <c r="F32" s="2">
        <v>6.8</v>
      </c>
      <c r="G32" s="2">
        <v>10.4</v>
      </c>
      <c r="H32" s="2">
        <v>1018.8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726.7</v>
      </c>
      <c r="P32">
        <v>6.5</v>
      </c>
      <c r="Q32">
        <v>6.4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8.6</v>
      </c>
      <c r="C33" s="2">
        <v>77</v>
      </c>
      <c r="D33" s="2">
        <v>4.8</v>
      </c>
      <c r="E33" s="2">
        <v>8.6</v>
      </c>
      <c r="F33" s="2">
        <v>4.3</v>
      </c>
      <c r="G33" s="2">
        <v>4.7</v>
      </c>
      <c r="H33" s="2">
        <v>1019.1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726.7</v>
      </c>
      <c r="P33">
        <v>6.5</v>
      </c>
      <c r="Q33">
        <v>6.4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8.6</v>
      </c>
      <c r="C34" s="2">
        <v>77</v>
      </c>
      <c r="D34" s="2">
        <v>4.8</v>
      </c>
      <c r="E34" s="2">
        <v>8</v>
      </c>
      <c r="F34" s="2">
        <v>5.4</v>
      </c>
      <c r="G34" s="2">
        <v>6.1</v>
      </c>
      <c r="H34" s="2">
        <v>1019.1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726.7</v>
      </c>
      <c r="P34">
        <v>6.5</v>
      </c>
      <c r="Q34">
        <v>6.4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8.6</v>
      </c>
      <c r="C35" s="2">
        <v>76</v>
      </c>
      <c r="D35" s="2">
        <v>4.5999999999999996</v>
      </c>
      <c r="E35" s="2">
        <v>7.3</v>
      </c>
      <c r="F35" s="2">
        <v>8.3000000000000007</v>
      </c>
      <c r="G35" s="2">
        <v>9.4</v>
      </c>
      <c r="H35" s="2">
        <v>1019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726.7</v>
      </c>
      <c r="P35">
        <v>6.5</v>
      </c>
      <c r="Q35">
        <v>6.4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8.6999999999999993</v>
      </c>
      <c r="C36" s="2">
        <v>76</v>
      </c>
      <c r="D36" s="2">
        <v>4.7</v>
      </c>
      <c r="E36" s="2">
        <v>8.6999999999999993</v>
      </c>
      <c r="F36" s="2">
        <v>4.7</v>
      </c>
      <c r="G36" s="2">
        <v>7.6</v>
      </c>
      <c r="H36" s="2">
        <v>1019.1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726.7</v>
      </c>
      <c r="P36">
        <v>6.5</v>
      </c>
      <c r="Q36">
        <v>6.4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8.6</v>
      </c>
      <c r="C37" s="2">
        <v>76</v>
      </c>
      <c r="D37" s="2">
        <v>4.5999999999999996</v>
      </c>
      <c r="E37" s="2">
        <v>8.6</v>
      </c>
      <c r="F37" s="2">
        <v>2.5</v>
      </c>
      <c r="G37" s="2">
        <v>4.7</v>
      </c>
      <c r="H37" s="2">
        <v>1019.2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726.7</v>
      </c>
      <c r="P37">
        <v>6.5</v>
      </c>
      <c r="Q37">
        <v>6.4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8.6</v>
      </c>
      <c r="C38" s="2">
        <v>76</v>
      </c>
      <c r="D38" s="2">
        <v>4.5999999999999996</v>
      </c>
      <c r="E38" s="2">
        <v>6.6</v>
      </c>
      <c r="F38" s="2">
        <v>12.2</v>
      </c>
      <c r="G38" s="2">
        <v>12.2</v>
      </c>
      <c r="H38" s="2">
        <v>1019.2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726.7</v>
      </c>
      <c r="P38">
        <v>6.6</v>
      </c>
      <c r="Q38">
        <v>6.4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8.6</v>
      </c>
      <c r="C39" s="2">
        <v>76</v>
      </c>
      <c r="D39" s="2">
        <v>4.5999999999999996</v>
      </c>
      <c r="E39" s="2">
        <v>7.7</v>
      </c>
      <c r="F39" s="2">
        <v>6.5</v>
      </c>
      <c r="G39" s="2">
        <v>7.6</v>
      </c>
      <c r="H39" s="2">
        <v>1019.1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726.7</v>
      </c>
      <c r="P39">
        <v>6.6</v>
      </c>
      <c r="Q39">
        <v>6.4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8.6</v>
      </c>
      <c r="C40" s="2">
        <v>76</v>
      </c>
      <c r="D40" s="2">
        <v>4.5999999999999996</v>
      </c>
      <c r="E40" s="2">
        <v>8.6</v>
      </c>
      <c r="F40" s="2">
        <v>4.3</v>
      </c>
      <c r="G40" s="2">
        <v>6.1</v>
      </c>
      <c r="H40" s="2">
        <v>1018.9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726.7</v>
      </c>
      <c r="P40">
        <v>6.6</v>
      </c>
      <c r="Q40">
        <v>6.4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8.6</v>
      </c>
      <c r="C41" s="2">
        <v>77</v>
      </c>
      <c r="D41" s="2">
        <v>4.8</v>
      </c>
      <c r="E41" s="2">
        <v>7.7</v>
      </c>
      <c r="F41" s="2">
        <v>6.5</v>
      </c>
      <c r="G41" s="2">
        <v>7.2</v>
      </c>
      <c r="H41" s="2">
        <v>1019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726.7</v>
      </c>
      <c r="P41">
        <v>6.6</v>
      </c>
      <c r="Q41">
        <v>6.4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8.6</v>
      </c>
      <c r="C42" s="2">
        <v>77</v>
      </c>
      <c r="D42" s="2">
        <v>4.8</v>
      </c>
      <c r="E42" s="2">
        <v>7.9</v>
      </c>
      <c r="F42" s="2">
        <v>5.8</v>
      </c>
      <c r="G42" s="2">
        <v>6.1</v>
      </c>
      <c r="H42" s="2">
        <v>1019.1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726.7</v>
      </c>
      <c r="P42">
        <v>6.6</v>
      </c>
      <c r="Q42">
        <v>6.4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8.6</v>
      </c>
      <c r="C43" s="2">
        <v>77</v>
      </c>
      <c r="D43" s="2">
        <v>4.8</v>
      </c>
      <c r="E43" s="2">
        <v>7.9</v>
      </c>
      <c r="F43" s="2">
        <v>5.8</v>
      </c>
      <c r="G43" s="2">
        <v>6.1</v>
      </c>
      <c r="H43" s="2">
        <v>1019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726.7</v>
      </c>
      <c r="P43">
        <v>6.6</v>
      </c>
      <c r="Q43">
        <v>6.4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8.6</v>
      </c>
      <c r="C44" s="2">
        <v>77</v>
      </c>
      <c r="D44" s="2">
        <v>4.8</v>
      </c>
      <c r="E44" s="2">
        <v>7.7</v>
      </c>
      <c r="F44" s="2">
        <v>6.5</v>
      </c>
      <c r="G44" s="2">
        <v>7.9</v>
      </c>
      <c r="H44" s="2">
        <v>1018.9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726.7</v>
      </c>
      <c r="P44">
        <v>6.6</v>
      </c>
      <c r="Q44">
        <v>6.4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8.6</v>
      </c>
      <c r="C45" s="2">
        <v>77</v>
      </c>
      <c r="D45" s="2">
        <v>4.8</v>
      </c>
      <c r="E45" s="2">
        <v>7.5</v>
      </c>
      <c r="F45" s="2">
        <v>7.2</v>
      </c>
      <c r="G45" s="2">
        <v>7.2</v>
      </c>
      <c r="H45" s="2">
        <v>1019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726.7</v>
      </c>
      <c r="P45">
        <v>6.6</v>
      </c>
      <c r="Q45">
        <v>6.4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8.6</v>
      </c>
      <c r="C46" s="2">
        <v>77</v>
      </c>
      <c r="D46" s="2">
        <v>4.8</v>
      </c>
      <c r="E46" s="2">
        <v>8.6</v>
      </c>
      <c r="F46" s="2">
        <v>4.3</v>
      </c>
      <c r="G46" s="2">
        <v>6.5</v>
      </c>
      <c r="H46" s="2">
        <v>1018.9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726.7</v>
      </c>
      <c r="P46">
        <v>6.6</v>
      </c>
      <c r="Q46">
        <v>6.4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8.6</v>
      </c>
      <c r="C47" s="2">
        <v>78</v>
      </c>
      <c r="D47" s="2">
        <v>5</v>
      </c>
      <c r="E47" s="2">
        <v>7.5</v>
      </c>
      <c r="F47" s="2">
        <v>7.2</v>
      </c>
      <c r="G47" s="2">
        <v>11.2</v>
      </c>
      <c r="H47" s="2">
        <v>1019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726.7</v>
      </c>
      <c r="P47">
        <v>6.6</v>
      </c>
      <c r="Q47">
        <v>6.4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8.6</v>
      </c>
      <c r="C48" s="2">
        <v>77</v>
      </c>
      <c r="D48" s="2">
        <v>4.8</v>
      </c>
      <c r="E48" s="2">
        <v>8.6</v>
      </c>
      <c r="F48" s="2">
        <v>1.8</v>
      </c>
      <c r="G48" s="2">
        <v>5</v>
      </c>
      <c r="H48" s="2">
        <v>1018.9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726.7</v>
      </c>
      <c r="P48">
        <v>6.6</v>
      </c>
      <c r="Q48">
        <v>6.4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8.5</v>
      </c>
      <c r="C49" s="2">
        <v>77</v>
      </c>
      <c r="D49" s="2">
        <v>4.7</v>
      </c>
      <c r="E49" s="2">
        <v>8.1</v>
      </c>
      <c r="F49" s="2">
        <v>5</v>
      </c>
      <c r="G49" s="2">
        <v>5.8</v>
      </c>
      <c r="H49" s="2">
        <v>1018.9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726.7</v>
      </c>
      <c r="P49">
        <v>6.6</v>
      </c>
      <c r="Q49">
        <v>6.4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8.5</v>
      </c>
      <c r="C50" s="2">
        <v>77</v>
      </c>
      <c r="D50" s="2">
        <v>4.7</v>
      </c>
      <c r="E50" s="2">
        <v>7.8</v>
      </c>
      <c r="F50" s="2">
        <v>5.8</v>
      </c>
      <c r="G50" s="2">
        <v>7.9</v>
      </c>
      <c r="H50" s="2">
        <v>1018.8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726.7</v>
      </c>
      <c r="P50">
        <v>6.7</v>
      </c>
      <c r="Q50">
        <v>6.4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8.6</v>
      </c>
      <c r="C51" s="2">
        <v>77</v>
      </c>
      <c r="D51" s="2">
        <v>4.8</v>
      </c>
      <c r="E51" s="2">
        <v>7.1</v>
      </c>
      <c r="F51" s="2">
        <v>9.4</v>
      </c>
      <c r="G51" s="2">
        <v>12.2</v>
      </c>
      <c r="H51" s="2">
        <v>1018.9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726.7</v>
      </c>
      <c r="P51">
        <v>6.6</v>
      </c>
      <c r="Q51">
        <v>6.4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8.6</v>
      </c>
      <c r="C52" s="2">
        <v>77</v>
      </c>
      <c r="D52" s="2">
        <v>4.8</v>
      </c>
      <c r="E52" s="2">
        <v>7.3</v>
      </c>
      <c r="F52" s="2">
        <v>8.3000000000000007</v>
      </c>
      <c r="G52" s="2">
        <v>8.6</v>
      </c>
      <c r="H52" s="2">
        <v>1018.9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726.7</v>
      </c>
      <c r="P52">
        <v>6.7</v>
      </c>
      <c r="Q52">
        <v>6.4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8.6</v>
      </c>
      <c r="C53" s="2">
        <v>77</v>
      </c>
      <c r="D53" s="2">
        <v>4.8</v>
      </c>
      <c r="E53" s="2">
        <v>8</v>
      </c>
      <c r="F53" s="2">
        <v>5.4</v>
      </c>
      <c r="G53" s="2">
        <v>9.4</v>
      </c>
      <c r="H53" s="2">
        <v>1018.7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726.7</v>
      </c>
      <c r="P53">
        <v>6.7</v>
      </c>
      <c r="Q53">
        <v>6.4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8.6</v>
      </c>
      <c r="C54" s="2">
        <v>77</v>
      </c>
      <c r="D54" s="2">
        <v>4.8</v>
      </c>
      <c r="E54" s="2">
        <v>8.6</v>
      </c>
      <c r="F54" s="2">
        <v>4.3</v>
      </c>
      <c r="G54" s="2">
        <v>5.4</v>
      </c>
      <c r="H54" s="2">
        <v>1018.9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726.7</v>
      </c>
      <c r="P54">
        <v>6.7</v>
      </c>
      <c r="Q54">
        <v>6.5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8.6</v>
      </c>
      <c r="C55" s="2">
        <v>77</v>
      </c>
      <c r="D55" s="2">
        <v>4.8</v>
      </c>
      <c r="E55" s="2">
        <v>7.5</v>
      </c>
      <c r="F55" s="2">
        <v>7.2</v>
      </c>
      <c r="G55" s="2">
        <v>8.3000000000000007</v>
      </c>
      <c r="H55" s="2">
        <v>1018.7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726.7</v>
      </c>
      <c r="P55">
        <v>6.7</v>
      </c>
      <c r="Q55">
        <v>6.4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8.6</v>
      </c>
      <c r="C56" s="2">
        <v>77</v>
      </c>
      <c r="D56" s="2">
        <v>4.8</v>
      </c>
      <c r="E56" s="2">
        <v>7.9</v>
      </c>
      <c r="F56" s="2">
        <v>5.8</v>
      </c>
      <c r="G56" s="2">
        <v>5.8</v>
      </c>
      <c r="H56" s="2">
        <v>1018.8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726.7</v>
      </c>
      <c r="P56">
        <v>6.7</v>
      </c>
      <c r="Q56">
        <v>6.5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8.6</v>
      </c>
      <c r="C57" s="2">
        <v>77</v>
      </c>
      <c r="D57" s="2">
        <v>4.8</v>
      </c>
      <c r="E57" s="2">
        <v>7.7</v>
      </c>
      <c r="F57" s="2">
        <v>6.5</v>
      </c>
      <c r="G57" s="2">
        <v>10.4</v>
      </c>
      <c r="H57" s="2">
        <v>1019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726.7</v>
      </c>
      <c r="P57">
        <v>6.7</v>
      </c>
      <c r="Q57">
        <v>6.5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8.6</v>
      </c>
      <c r="C58" s="2">
        <v>77</v>
      </c>
      <c r="D58" s="2">
        <v>4.8</v>
      </c>
      <c r="E58" s="2">
        <v>8.6</v>
      </c>
      <c r="F58" s="2">
        <v>4.3</v>
      </c>
      <c r="G58" s="2">
        <v>6.8</v>
      </c>
      <c r="H58" s="2">
        <v>1018.9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726.7</v>
      </c>
      <c r="P58">
        <v>6.7</v>
      </c>
      <c r="Q58">
        <v>6.5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8.6</v>
      </c>
      <c r="C59" s="2">
        <v>77</v>
      </c>
      <c r="D59" s="2">
        <v>4.8</v>
      </c>
      <c r="E59" s="2">
        <v>7.4</v>
      </c>
      <c r="F59" s="2">
        <v>7.6</v>
      </c>
      <c r="G59" s="2">
        <v>8.6</v>
      </c>
      <c r="H59" s="2">
        <v>1018.8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726.7</v>
      </c>
      <c r="P59">
        <v>6.7</v>
      </c>
      <c r="Q59">
        <v>6.5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8.6</v>
      </c>
      <c r="C60" s="2">
        <v>77</v>
      </c>
      <c r="D60" s="2">
        <v>4.8</v>
      </c>
      <c r="E60" s="2">
        <v>8.6</v>
      </c>
      <c r="F60" s="2">
        <v>4.7</v>
      </c>
      <c r="G60" s="2">
        <v>5</v>
      </c>
      <c r="H60" s="2">
        <v>1018.7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726.7</v>
      </c>
      <c r="P60">
        <v>6.7</v>
      </c>
      <c r="Q60">
        <v>6.5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8.6</v>
      </c>
      <c r="C61" s="2">
        <v>77</v>
      </c>
      <c r="D61" s="2">
        <v>4.8</v>
      </c>
      <c r="E61" s="2">
        <v>7.9</v>
      </c>
      <c r="F61" s="2">
        <v>5.8</v>
      </c>
      <c r="G61" s="2">
        <v>9.4</v>
      </c>
      <c r="H61" s="2">
        <v>1018.7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726.7</v>
      </c>
      <c r="P61">
        <v>6.7</v>
      </c>
      <c r="Q61">
        <v>6.5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8.6999999999999993</v>
      </c>
      <c r="C62" s="2">
        <v>77</v>
      </c>
      <c r="D62" s="2">
        <v>4.9000000000000004</v>
      </c>
      <c r="E62" s="2">
        <v>8.3000000000000007</v>
      </c>
      <c r="F62" s="2">
        <v>5</v>
      </c>
      <c r="G62" s="2">
        <v>5</v>
      </c>
      <c r="H62" s="2">
        <v>1018.8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726.7</v>
      </c>
      <c r="P62">
        <v>6.7</v>
      </c>
      <c r="Q62">
        <v>6.5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8.6</v>
      </c>
      <c r="C63" s="2">
        <v>77</v>
      </c>
      <c r="D63" s="2">
        <v>4.8</v>
      </c>
      <c r="E63" s="2">
        <v>8.6</v>
      </c>
      <c r="F63" s="2">
        <v>2.9</v>
      </c>
      <c r="G63" s="2">
        <v>7.9</v>
      </c>
      <c r="H63" s="2">
        <v>1018.8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726.7</v>
      </c>
      <c r="P63">
        <v>6.7</v>
      </c>
      <c r="Q63">
        <v>6.5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8.6</v>
      </c>
      <c r="C64" s="2">
        <v>77</v>
      </c>
      <c r="D64" s="2">
        <v>4.8</v>
      </c>
      <c r="E64" s="2">
        <v>7.1</v>
      </c>
      <c r="F64" s="2">
        <v>9.4</v>
      </c>
      <c r="G64" s="2">
        <v>10.1</v>
      </c>
      <c r="H64" s="2">
        <v>1018.7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726.7</v>
      </c>
      <c r="P64">
        <v>6.7</v>
      </c>
      <c r="Q64">
        <v>6.5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8.6999999999999993</v>
      </c>
      <c r="C65" s="2">
        <v>77</v>
      </c>
      <c r="D65" s="2">
        <v>4.9000000000000004</v>
      </c>
      <c r="E65" s="2">
        <v>8.6999999999999993</v>
      </c>
      <c r="F65" s="2">
        <v>3.6</v>
      </c>
      <c r="G65" s="2">
        <v>7.9</v>
      </c>
      <c r="H65" s="2">
        <v>1018.6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726.7</v>
      </c>
      <c r="P65">
        <v>6.8</v>
      </c>
      <c r="Q65">
        <v>6.5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8.6999999999999993</v>
      </c>
      <c r="C66" s="2">
        <v>77</v>
      </c>
      <c r="D66" s="2">
        <v>4.9000000000000004</v>
      </c>
      <c r="E66" s="2">
        <v>8</v>
      </c>
      <c r="F66" s="2">
        <v>6.1</v>
      </c>
      <c r="G66" s="2">
        <v>6.5</v>
      </c>
      <c r="H66" s="2">
        <v>1018.8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726.7</v>
      </c>
      <c r="P66">
        <v>6.8</v>
      </c>
      <c r="Q66">
        <v>6.5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8.6999999999999993</v>
      </c>
      <c r="C67" s="2">
        <v>77</v>
      </c>
      <c r="D67" s="2">
        <v>4.9000000000000004</v>
      </c>
      <c r="E67" s="2">
        <v>7.3</v>
      </c>
      <c r="F67" s="2">
        <v>8.6</v>
      </c>
      <c r="G67" s="2">
        <v>8.6</v>
      </c>
      <c r="H67" s="2">
        <v>1018.7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726.7</v>
      </c>
      <c r="P67">
        <v>6.8</v>
      </c>
      <c r="Q67">
        <v>6.5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8.8000000000000007</v>
      </c>
      <c r="C68" s="2">
        <v>77</v>
      </c>
      <c r="D68" s="2">
        <v>5</v>
      </c>
      <c r="E68" s="2">
        <v>8.8000000000000007</v>
      </c>
      <c r="F68" s="2">
        <v>3.6</v>
      </c>
      <c r="G68" s="2">
        <v>7.6</v>
      </c>
      <c r="H68" s="2">
        <v>1018.8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726.7</v>
      </c>
      <c r="P68">
        <v>6.8</v>
      </c>
      <c r="Q68">
        <v>6.5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8.6999999999999993</v>
      </c>
      <c r="C69" s="2">
        <v>77</v>
      </c>
      <c r="D69" s="2">
        <v>4.9000000000000004</v>
      </c>
      <c r="E69" s="2">
        <v>8.3000000000000007</v>
      </c>
      <c r="F69" s="2">
        <v>5</v>
      </c>
      <c r="G69" s="2">
        <v>5.4</v>
      </c>
      <c r="H69" s="2">
        <v>1018.8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726.7</v>
      </c>
      <c r="P69">
        <v>6.8</v>
      </c>
      <c r="Q69">
        <v>6.6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8.6999999999999993</v>
      </c>
      <c r="C70" s="2">
        <v>77</v>
      </c>
      <c r="D70" s="2">
        <v>4.9000000000000004</v>
      </c>
      <c r="E70" s="2">
        <v>7.2</v>
      </c>
      <c r="F70" s="2">
        <v>9.6999999999999993</v>
      </c>
      <c r="G70" s="2">
        <v>9.6999999999999993</v>
      </c>
      <c r="H70" s="2">
        <v>1018.8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726.7</v>
      </c>
      <c r="P70">
        <v>6.8</v>
      </c>
      <c r="Q70">
        <v>6.6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8.6999999999999993</v>
      </c>
      <c r="C71" s="2">
        <v>77</v>
      </c>
      <c r="D71" s="2">
        <v>4.9000000000000004</v>
      </c>
      <c r="E71" s="2">
        <v>8</v>
      </c>
      <c r="F71" s="2">
        <v>5.8</v>
      </c>
      <c r="G71" s="2">
        <v>10.4</v>
      </c>
      <c r="H71" s="2">
        <v>1018.6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726.7</v>
      </c>
      <c r="P71">
        <v>6.8</v>
      </c>
      <c r="Q71">
        <v>6.6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8.8000000000000007</v>
      </c>
      <c r="C72" s="2">
        <v>77</v>
      </c>
      <c r="D72" s="2">
        <v>5</v>
      </c>
      <c r="E72" s="2">
        <v>8.1</v>
      </c>
      <c r="F72" s="2">
        <v>5.8</v>
      </c>
      <c r="G72" s="2">
        <v>10.4</v>
      </c>
      <c r="H72" s="2">
        <v>1018.6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726.7</v>
      </c>
      <c r="P72">
        <v>6.8</v>
      </c>
      <c r="Q72">
        <v>6.6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8.8000000000000007</v>
      </c>
      <c r="C73" s="2">
        <v>77</v>
      </c>
      <c r="D73" s="2">
        <v>5</v>
      </c>
      <c r="E73" s="2">
        <v>8.3000000000000007</v>
      </c>
      <c r="F73" s="2">
        <v>5.4</v>
      </c>
      <c r="G73" s="2">
        <v>7.6</v>
      </c>
      <c r="H73" s="2">
        <v>1018.6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726.7</v>
      </c>
      <c r="P73">
        <v>6.9</v>
      </c>
      <c r="Q73">
        <v>6.6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8.6999999999999993</v>
      </c>
      <c r="C74" s="2">
        <v>77</v>
      </c>
      <c r="D74" s="2">
        <v>4.9000000000000004</v>
      </c>
      <c r="E74" s="2">
        <v>7.5</v>
      </c>
      <c r="F74" s="2">
        <v>7.9</v>
      </c>
      <c r="G74" s="2">
        <v>8.6</v>
      </c>
      <c r="H74" s="2">
        <v>1018.6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726.7</v>
      </c>
      <c r="P74">
        <v>6.9</v>
      </c>
      <c r="Q74">
        <v>6.6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8.6999999999999993</v>
      </c>
      <c r="C75" s="2">
        <v>77</v>
      </c>
      <c r="D75" s="2">
        <v>4.9000000000000004</v>
      </c>
      <c r="E75" s="2">
        <v>8</v>
      </c>
      <c r="F75" s="2">
        <v>5.8</v>
      </c>
      <c r="G75" s="2">
        <v>8.6</v>
      </c>
      <c r="H75" s="2">
        <v>1018.7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726.7</v>
      </c>
      <c r="P75">
        <v>6.9</v>
      </c>
      <c r="Q75">
        <v>6.6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8.6999999999999993</v>
      </c>
      <c r="C76" s="2">
        <v>77</v>
      </c>
      <c r="D76" s="2">
        <v>4.9000000000000004</v>
      </c>
      <c r="E76" s="2">
        <v>7.4</v>
      </c>
      <c r="F76" s="2">
        <v>8.3000000000000007</v>
      </c>
      <c r="G76" s="2">
        <v>10.4</v>
      </c>
      <c r="H76" s="2">
        <v>1018.5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726.7</v>
      </c>
      <c r="P76">
        <v>6.9</v>
      </c>
      <c r="Q76">
        <v>6.6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8.6999999999999993</v>
      </c>
      <c r="C77" s="2">
        <v>77</v>
      </c>
      <c r="D77" s="2">
        <v>4.9000000000000004</v>
      </c>
      <c r="E77" s="2">
        <v>8.1999999999999993</v>
      </c>
      <c r="F77" s="2">
        <v>5.4</v>
      </c>
      <c r="G77" s="2">
        <v>7.2</v>
      </c>
      <c r="H77" s="2">
        <v>1018.6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726.7</v>
      </c>
      <c r="P77">
        <v>6.9</v>
      </c>
      <c r="Q77">
        <v>6.6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8.6999999999999993</v>
      </c>
      <c r="C78" s="2">
        <v>77</v>
      </c>
      <c r="D78" s="2">
        <v>4.9000000000000004</v>
      </c>
      <c r="E78" s="2">
        <v>7.3</v>
      </c>
      <c r="F78" s="2">
        <v>8.6</v>
      </c>
      <c r="G78" s="2">
        <v>9.6999999999999993</v>
      </c>
      <c r="H78" s="2">
        <v>1018.6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726.7</v>
      </c>
      <c r="P78">
        <v>6.9</v>
      </c>
      <c r="Q78">
        <v>6.6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8.6999999999999993</v>
      </c>
      <c r="C79" s="2">
        <v>77</v>
      </c>
      <c r="D79" s="2">
        <v>4.9000000000000004</v>
      </c>
      <c r="E79" s="2">
        <v>8.6999999999999993</v>
      </c>
      <c r="F79" s="2">
        <v>1.8</v>
      </c>
      <c r="G79" s="2">
        <v>7.9</v>
      </c>
      <c r="H79" s="2">
        <v>1018.5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726.7</v>
      </c>
      <c r="P79">
        <v>6.9</v>
      </c>
      <c r="Q79">
        <v>6.7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8.6999999999999993</v>
      </c>
      <c r="C80" s="2">
        <v>78</v>
      </c>
      <c r="D80" s="2">
        <v>5.0999999999999996</v>
      </c>
      <c r="E80" s="2">
        <v>8</v>
      </c>
      <c r="F80" s="2">
        <v>6.1</v>
      </c>
      <c r="G80" s="2">
        <v>6.5</v>
      </c>
      <c r="H80" s="2">
        <v>1018.7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726.7</v>
      </c>
      <c r="P80">
        <v>6.9</v>
      </c>
      <c r="Q80">
        <v>6.7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8.6999999999999993</v>
      </c>
      <c r="C81" s="2">
        <v>78</v>
      </c>
      <c r="D81" s="2">
        <v>5.0999999999999996</v>
      </c>
      <c r="E81" s="2">
        <v>8</v>
      </c>
      <c r="F81" s="2">
        <v>5.8</v>
      </c>
      <c r="G81" s="2">
        <v>9.4</v>
      </c>
      <c r="H81" s="2">
        <v>1018.6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726.7</v>
      </c>
      <c r="P81">
        <v>6.9</v>
      </c>
      <c r="Q81">
        <v>6.6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8.6999999999999993</v>
      </c>
      <c r="C82" s="2">
        <v>78</v>
      </c>
      <c r="D82" s="2">
        <v>5.0999999999999996</v>
      </c>
      <c r="E82" s="2">
        <v>7.5</v>
      </c>
      <c r="F82" s="2">
        <v>7.9</v>
      </c>
      <c r="G82" s="2">
        <v>9</v>
      </c>
      <c r="H82" s="2">
        <v>1018.4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726.7</v>
      </c>
      <c r="P82">
        <v>6.9</v>
      </c>
      <c r="Q82">
        <v>6.7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8.8000000000000007</v>
      </c>
      <c r="C83" s="2">
        <v>77</v>
      </c>
      <c r="D83" s="2">
        <v>5</v>
      </c>
      <c r="E83" s="2">
        <v>8.4</v>
      </c>
      <c r="F83" s="2">
        <v>5</v>
      </c>
      <c r="G83" s="2">
        <v>7.9</v>
      </c>
      <c r="H83" s="2">
        <v>1018.3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726.7</v>
      </c>
      <c r="P83">
        <v>6.9</v>
      </c>
      <c r="Q83">
        <v>6.7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8.8000000000000007</v>
      </c>
      <c r="C84" s="2">
        <v>77</v>
      </c>
      <c r="D84" s="2">
        <v>5</v>
      </c>
      <c r="E84" s="2">
        <v>7.8</v>
      </c>
      <c r="F84" s="2">
        <v>6.8</v>
      </c>
      <c r="G84" s="2">
        <v>6.8</v>
      </c>
      <c r="H84" s="2">
        <v>1018.5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726.7</v>
      </c>
      <c r="P84">
        <v>6.9</v>
      </c>
      <c r="Q84">
        <v>6.7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8.8000000000000007</v>
      </c>
      <c r="C85" s="2">
        <v>77</v>
      </c>
      <c r="D85" s="2">
        <v>5</v>
      </c>
      <c r="E85" s="2">
        <v>8.8000000000000007</v>
      </c>
      <c r="F85" s="2">
        <v>4.7</v>
      </c>
      <c r="G85" s="2">
        <v>11.2</v>
      </c>
      <c r="H85" s="2">
        <v>1018.4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726.7</v>
      </c>
      <c r="P85">
        <v>6.9</v>
      </c>
      <c r="Q85">
        <v>6.6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8.8000000000000007</v>
      </c>
      <c r="C86" s="2">
        <v>77</v>
      </c>
      <c r="D86" s="2">
        <v>5</v>
      </c>
      <c r="E86" s="2">
        <v>7.8</v>
      </c>
      <c r="F86" s="2">
        <v>6.8</v>
      </c>
      <c r="G86" s="2">
        <v>14.8</v>
      </c>
      <c r="H86" s="2">
        <v>1018.4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726.7</v>
      </c>
      <c r="P86">
        <v>7</v>
      </c>
      <c r="Q86">
        <v>6.7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8.8000000000000007</v>
      </c>
      <c r="C87" s="2">
        <v>77</v>
      </c>
      <c r="D87" s="2">
        <v>5</v>
      </c>
      <c r="E87" s="2">
        <v>8.8000000000000007</v>
      </c>
      <c r="F87" s="2">
        <v>4.3</v>
      </c>
      <c r="G87" s="2">
        <v>9</v>
      </c>
      <c r="H87" s="2">
        <v>1018.3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726.7</v>
      </c>
      <c r="P87">
        <v>7</v>
      </c>
      <c r="Q87">
        <v>6.6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8.8000000000000007</v>
      </c>
      <c r="C88" s="2">
        <v>77</v>
      </c>
      <c r="D88" s="2">
        <v>5</v>
      </c>
      <c r="E88" s="2">
        <v>7</v>
      </c>
      <c r="F88" s="2">
        <v>11.2</v>
      </c>
      <c r="G88" s="2">
        <v>11.2</v>
      </c>
      <c r="H88" s="2">
        <v>1018.4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726.7</v>
      </c>
      <c r="P88">
        <v>7</v>
      </c>
      <c r="Q88">
        <v>6.7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8.8000000000000007</v>
      </c>
      <c r="C89" s="2">
        <v>77</v>
      </c>
      <c r="D89" s="2">
        <v>5</v>
      </c>
      <c r="E89" s="2">
        <v>7.7</v>
      </c>
      <c r="F89" s="2">
        <v>7.6</v>
      </c>
      <c r="G89" s="2">
        <v>7.6</v>
      </c>
      <c r="H89" s="2">
        <v>1018.5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726.7</v>
      </c>
      <c r="P89">
        <v>7</v>
      </c>
      <c r="Q89">
        <v>6.7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8.9</v>
      </c>
      <c r="C90" s="2">
        <v>77</v>
      </c>
      <c r="D90" s="2">
        <v>5.0999999999999996</v>
      </c>
      <c r="E90" s="2">
        <v>8.9</v>
      </c>
      <c r="F90" s="2">
        <v>4</v>
      </c>
      <c r="G90" s="2">
        <v>6.5</v>
      </c>
      <c r="H90" s="2">
        <v>1018.3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726.7</v>
      </c>
      <c r="P90">
        <v>7</v>
      </c>
      <c r="Q90">
        <v>6.7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8.9</v>
      </c>
      <c r="C91" s="2">
        <v>77</v>
      </c>
      <c r="D91" s="2">
        <v>5.0999999999999996</v>
      </c>
      <c r="E91" s="2">
        <v>8.9</v>
      </c>
      <c r="F91" s="2">
        <v>3.2</v>
      </c>
      <c r="G91" s="2">
        <v>9.4</v>
      </c>
      <c r="H91" s="2">
        <v>1018.2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726.7</v>
      </c>
      <c r="P91">
        <v>7</v>
      </c>
      <c r="Q91">
        <v>6.7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8.9</v>
      </c>
      <c r="C92" s="2">
        <v>77</v>
      </c>
      <c r="D92" s="2">
        <v>5.0999999999999996</v>
      </c>
      <c r="E92" s="2">
        <v>7.2</v>
      </c>
      <c r="F92" s="2">
        <v>10.4</v>
      </c>
      <c r="G92" s="2">
        <v>10.4</v>
      </c>
      <c r="H92" s="2">
        <v>1018.4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726.7</v>
      </c>
      <c r="P92">
        <v>7.1</v>
      </c>
      <c r="Q92">
        <v>6.7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8.9</v>
      </c>
      <c r="C93" s="2">
        <v>77</v>
      </c>
      <c r="D93" s="2">
        <v>5.0999999999999996</v>
      </c>
      <c r="E93" s="2">
        <v>8.1999999999999993</v>
      </c>
      <c r="F93" s="2">
        <v>6.1</v>
      </c>
      <c r="G93" s="2">
        <v>9.4</v>
      </c>
      <c r="H93" s="2">
        <v>1018.2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726.7</v>
      </c>
      <c r="P93">
        <v>7.1</v>
      </c>
      <c r="Q93">
        <v>6.8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8.8000000000000007</v>
      </c>
      <c r="C94" s="2">
        <v>77</v>
      </c>
      <c r="D94" s="2">
        <v>5</v>
      </c>
      <c r="E94" s="2">
        <v>7.5</v>
      </c>
      <c r="F94" s="2">
        <v>8.6</v>
      </c>
      <c r="G94" s="2">
        <v>10.8</v>
      </c>
      <c r="H94" s="2">
        <v>1018.1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726.7</v>
      </c>
      <c r="P94">
        <v>7.1</v>
      </c>
      <c r="Q94">
        <v>6.8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8.8000000000000007</v>
      </c>
      <c r="C95" s="2">
        <v>77</v>
      </c>
      <c r="D95" s="2">
        <v>5</v>
      </c>
      <c r="E95" s="2">
        <v>8.3000000000000007</v>
      </c>
      <c r="F95" s="2">
        <v>5.4</v>
      </c>
      <c r="G95" s="2">
        <v>6.5</v>
      </c>
      <c r="H95" s="2">
        <v>1018.3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726.7</v>
      </c>
      <c r="P95">
        <v>7.1</v>
      </c>
      <c r="Q95">
        <v>6.8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8.9</v>
      </c>
      <c r="C96" s="2">
        <v>77</v>
      </c>
      <c r="D96" s="2">
        <v>5.0999999999999996</v>
      </c>
      <c r="E96" s="2">
        <v>8.1999999999999993</v>
      </c>
      <c r="F96" s="2">
        <v>6.1</v>
      </c>
      <c r="G96" s="2">
        <v>7.6</v>
      </c>
      <c r="H96" s="2">
        <v>1018.2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726.7</v>
      </c>
      <c r="P96">
        <v>7.1</v>
      </c>
      <c r="Q96">
        <v>6.8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8.9</v>
      </c>
      <c r="C97" s="2">
        <v>77</v>
      </c>
      <c r="D97" s="2">
        <v>5.0999999999999996</v>
      </c>
      <c r="E97" s="2">
        <v>8</v>
      </c>
      <c r="F97" s="2">
        <v>6.5</v>
      </c>
      <c r="G97" s="2">
        <v>8.3000000000000007</v>
      </c>
      <c r="H97" s="2">
        <v>1018.3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726.7</v>
      </c>
      <c r="P97">
        <v>7.1</v>
      </c>
      <c r="Q97">
        <v>6.8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8.9</v>
      </c>
      <c r="C98" s="2">
        <v>77</v>
      </c>
      <c r="D98" s="2">
        <v>5.0999999999999996</v>
      </c>
      <c r="E98" s="2">
        <v>8.1999999999999993</v>
      </c>
      <c r="F98" s="2">
        <v>6.1</v>
      </c>
      <c r="G98" s="2">
        <v>7.6</v>
      </c>
      <c r="H98" s="2">
        <v>1018.3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726.7</v>
      </c>
      <c r="P98">
        <v>7.1</v>
      </c>
      <c r="Q98">
        <v>6.8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8.9</v>
      </c>
      <c r="C99" s="2">
        <v>77</v>
      </c>
      <c r="D99" s="2">
        <v>5.0999999999999996</v>
      </c>
      <c r="E99" s="2">
        <v>7.5</v>
      </c>
      <c r="F99" s="2">
        <v>9</v>
      </c>
      <c r="G99" s="2">
        <v>9</v>
      </c>
      <c r="H99" s="2">
        <v>1018.3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726.7</v>
      </c>
      <c r="P99">
        <v>7.1</v>
      </c>
      <c r="Q99">
        <v>6.8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8.8000000000000007</v>
      </c>
      <c r="C100" s="2">
        <v>77</v>
      </c>
      <c r="D100" s="2">
        <v>5</v>
      </c>
      <c r="E100" s="2">
        <v>7</v>
      </c>
      <c r="F100" s="2">
        <v>10.8</v>
      </c>
      <c r="G100" s="2">
        <v>11.5</v>
      </c>
      <c r="H100" s="2">
        <v>1018.4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726.7</v>
      </c>
      <c r="P100">
        <v>7.1</v>
      </c>
      <c r="Q100">
        <v>6.8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8.8000000000000007</v>
      </c>
      <c r="C101" s="2">
        <v>77</v>
      </c>
      <c r="D101" s="2">
        <v>5</v>
      </c>
      <c r="E101" s="2">
        <v>7.8</v>
      </c>
      <c r="F101" s="2">
        <v>7.2</v>
      </c>
      <c r="G101" s="2">
        <v>7.9</v>
      </c>
      <c r="H101" s="2">
        <v>1018.3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726.7</v>
      </c>
      <c r="P101">
        <v>7.2</v>
      </c>
      <c r="Q101">
        <v>6.8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8.8000000000000007</v>
      </c>
      <c r="C102" s="2">
        <v>77</v>
      </c>
      <c r="D102" s="2">
        <v>5</v>
      </c>
      <c r="E102" s="2">
        <v>7.3</v>
      </c>
      <c r="F102" s="2">
        <v>9.6999999999999993</v>
      </c>
      <c r="G102" s="2">
        <v>12.2</v>
      </c>
      <c r="H102" s="2">
        <v>1018.2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726.7</v>
      </c>
      <c r="P102">
        <v>7.2</v>
      </c>
      <c r="Q102">
        <v>6.9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8.8000000000000007</v>
      </c>
      <c r="C103" s="2">
        <v>77</v>
      </c>
      <c r="D103" s="2">
        <v>5</v>
      </c>
      <c r="E103" s="2">
        <v>7.8</v>
      </c>
      <c r="F103" s="2">
        <v>7.2</v>
      </c>
      <c r="G103" s="2">
        <v>8.3000000000000007</v>
      </c>
      <c r="H103" s="2">
        <v>1018.4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726.7</v>
      </c>
      <c r="P103">
        <v>7.1</v>
      </c>
      <c r="Q103">
        <v>6.9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8.8000000000000007</v>
      </c>
      <c r="C104" s="2">
        <v>77</v>
      </c>
      <c r="D104" s="2">
        <v>5</v>
      </c>
      <c r="E104" s="2">
        <v>8.1</v>
      </c>
      <c r="F104" s="2">
        <v>5.8</v>
      </c>
      <c r="G104" s="2">
        <v>7.2</v>
      </c>
      <c r="H104" s="2">
        <v>1018.3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726.7</v>
      </c>
      <c r="P104">
        <v>7.2</v>
      </c>
      <c r="Q104">
        <v>6.9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8.8000000000000007</v>
      </c>
      <c r="C105" s="2">
        <v>77</v>
      </c>
      <c r="D105" s="2">
        <v>5</v>
      </c>
      <c r="E105" s="2">
        <v>7.9</v>
      </c>
      <c r="F105" s="2">
        <v>6.5</v>
      </c>
      <c r="G105" s="2">
        <v>7.2</v>
      </c>
      <c r="H105" s="2">
        <v>1018.2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726.7</v>
      </c>
      <c r="P105">
        <v>7.2</v>
      </c>
      <c r="Q105">
        <v>6.9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8.8000000000000007</v>
      </c>
      <c r="C106" s="2">
        <v>77</v>
      </c>
      <c r="D106" s="2">
        <v>5</v>
      </c>
      <c r="E106" s="2">
        <v>8.8000000000000007</v>
      </c>
      <c r="F106" s="2">
        <v>4.7</v>
      </c>
      <c r="G106" s="2">
        <v>9.6999999999999993</v>
      </c>
      <c r="H106" s="2">
        <v>1018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726.7</v>
      </c>
      <c r="P106">
        <v>7.2</v>
      </c>
      <c r="Q106">
        <v>6.9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8.8000000000000007</v>
      </c>
      <c r="C107" s="2">
        <v>77</v>
      </c>
      <c r="D107" s="2">
        <v>5</v>
      </c>
      <c r="E107" s="2">
        <v>7.1</v>
      </c>
      <c r="F107" s="2">
        <v>10.4</v>
      </c>
      <c r="G107" s="2">
        <v>13.7</v>
      </c>
      <c r="H107" s="2">
        <v>1018.3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726.7</v>
      </c>
      <c r="P107">
        <v>7.2</v>
      </c>
      <c r="Q107">
        <v>6.9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8.8000000000000007</v>
      </c>
      <c r="C108" s="2">
        <v>77</v>
      </c>
      <c r="D108" s="2">
        <v>5</v>
      </c>
      <c r="E108" s="2">
        <v>7.2</v>
      </c>
      <c r="F108" s="2">
        <v>10.1</v>
      </c>
      <c r="G108" s="2">
        <v>17.3</v>
      </c>
      <c r="H108" s="2">
        <v>1018.1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726.7</v>
      </c>
      <c r="P108">
        <v>7.2</v>
      </c>
      <c r="Q108">
        <v>6.9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8.8000000000000007</v>
      </c>
      <c r="C109" s="2">
        <v>77</v>
      </c>
      <c r="D109" s="2">
        <v>5</v>
      </c>
      <c r="E109" s="2">
        <v>7.8</v>
      </c>
      <c r="F109" s="2">
        <v>6.8</v>
      </c>
      <c r="G109" s="2">
        <v>9.4</v>
      </c>
      <c r="H109" s="2">
        <v>1018.2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726.7</v>
      </c>
      <c r="P109">
        <v>7.2</v>
      </c>
      <c r="Q109">
        <v>6.8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8.8000000000000007</v>
      </c>
      <c r="C110" s="2">
        <v>77</v>
      </c>
      <c r="D110" s="2">
        <v>5</v>
      </c>
      <c r="E110" s="2">
        <v>8.1</v>
      </c>
      <c r="F110" s="2">
        <v>5.8</v>
      </c>
      <c r="G110" s="2">
        <v>7.6</v>
      </c>
      <c r="H110" s="2">
        <v>1018.1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726.7</v>
      </c>
      <c r="P110">
        <v>7.2</v>
      </c>
      <c r="Q110">
        <v>6.9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8.8000000000000007</v>
      </c>
      <c r="C111" s="2">
        <v>77</v>
      </c>
      <c r="D111" s="2">
        <v>5</v>
      </c>
      <c r="E111" s="2">
        <v>8.1</v>
      </c>
      <c r="F111" s="2">
        <v>6.1</v>
      </c>
      <c r="G111" s="2">
        <v>6.8</v>
      </c>
      <c r="H111" s="2">
        <v>1018.2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726.7</v>
      </c>
      <c r="P111">
        <v>7.2</v>
      </c>
      <c r="Q111">
        <v>6.9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8.8000000000000007</v>
      </c>
      <c r="C112" s="2">
        <v>77</v>
      </c>
      <c r="D112" s="2">
        <v>5</v>
      </c>
      <c r="E112" s="2">
        <v>7.9</v>
      </c>
      <c r="F112" s="2">
        <v>6.5</v>
      </c>
      <c r="G112" s="2">
        <v>9.6999999999999993</v>
      </c>
      <c r="H112" s="2">
        <v>1018.2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726.7</v>
      </c>
      <c r="P112">
        <v>7.3</v>
      </c>
      <c r="Q112">
        <v>6.9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8.8000000000000007</v>
      </c>
      <c r="C113" s="2">
        <v>77</v>
      </c>
      <c r="D113" s="2">
        <v>5</v>
      </c>
      <c r="E113" s="2">
        <v>8.8000000000000007</v>
      </c>
      <c r="F113" s="2">
        <v>3.6</v>
      </c>
      <c r="G113" s="2">
        <v>6.8</v>
      </c>
      <c r="H113" s="2">
        <v>1017.9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726.7</v>
      </c>
      <c r="P113">
        <v>7.3</v>
      </c>
      <c r="Q113">
        <v>6.9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8.8000000000000007</v>
      </c>
      <c r="C114" s="2">
        <v>77</v>
      </c>
      <c r="D114" s="2">
        <v>5</v>
      </c>
      <c r="E114" s="2">
        <v>7.9</v>
      </c>
      <c r="F114" s="2">
        <v>6.5</v>
      </c>
      <c r="G114" s="2">
        <v>6.5</v>
      </c>
      <c r="H114" s="2">
        <v>1018.2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726.7</v>
      </c>
      <c r="P114">
        <v>7.3</v>
      </c>
      <c r="Q114">
        <v>6.9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8.8000000000000007</v>
      </c>
      <c r="C115" s="2">
        <v>77</v>
      </c>
      <c r="D115" s="2">
        <v>5</v>
      </c>
      <c r="E115" s="2">
        <v>8.8000000000000007</v>
      </c>
      <c r="F115" s="2">
        <v>2.9</v>
      </c>
      <c r="G115" s="2">
        <v>5.4</v>
      </c>
      <c r="H115" s="2">
        <v>1018.3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726.7</v>
      </c>
      <c r="P115">
        <v>7.3</v>
      </c>
      <c r="Q115">
        <v>6.9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8.6999999999999993</v>
      </c>
      <c r="C116" s="2">
        <v>77</v>
      </c>
      <c r="D116" s="2">
        <v>4.9000000000000004</v>
      </c>
      <c r="E116" s="2">
        <v>8.1999999999999993</v>
      </c>
      <c r="F116" s="2">
        <v>5.4</v>
      </c>
      <c r="G116" s="2">
        <v>6.1</v>
      </c>
      <c r="H116" s="2">
        <v>1018.1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726.7</v>
      </c>
      <c r="P116">
        <v>7.2</v>
      </c>
      <c r="Q116">
        <v>6.9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8.6999999999999993</v>
      </c>
      <c r="C117" s="2">
        <v>78</v>
      </c>
      <c r="D117" s="2">
        <v>5.0999999999999996</v>
      </c>
      <c r="E117" s="2">
        <v>7.6</v>
      </c>
      <c r="F117" s="2">
        <v>7.6</v>
      </c>
      <c r="G117" s="2">
        <v>8.3000000000000007</v>
      </c>
      <c r="H117" s="2">
        <v>1018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726.7</v>
      </c>
      <c r="P117">
        <v>7.2</v>
      </c>
      <c r="Q117">
        <v>6.9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8.6999999999999993</v>
      </c>
      <c r="C118" s="2">
        <v>78</v>
      </c>
      <c r="D118" s="2">
        <v>5.0999999999999996</v>
      </c>
      <c r="E118" s="2">
        <v>7.2</v>
      </c>
      <c r="F118" s="2">
        <v>9.6999999999999993</v>
      </c>
      <c r="G118" s="2">
        <v>9.6999999999999993</v>
      </c>
      <c r="H118" s="2">
        <v>1018.2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726.7</v>
      </c>
      <c r="P118">
        <v>7.2</v>
      </c>
      <c r="Q118">
        <v>6.9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8.6999999999999993</v>
      </c>
      <c r="C119" s="2">
        <v>78</v>
      </c>
      <c r="D119" s="2">
        <v>5.0999999999999996</v>
      </c>
      <c r="E119" s="2">
        <v>7.8</v>
      </c>
      <c r="F119" s="2">
        <v>6.5</v>
      </c>
      <c r="G119" s="2">
        <v>8.6</v>
      </c>
      <c r="H119" s="2">
        <v>1018.2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726.7</v>
      </c>
      <c r="P119">
        <v>7.2</v>
      </c>
      <c r="Q119">
        <v>6.9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8.8000000000000007</v>
      </c>
      <c r="C120" s="2">
        <v>78</v>
      </c>
      <c r="D120" s="2">
        <v>5.2</v>
      </c>
      <c r="E120" s="2">
        <v>8.3000000000000007</v>
      </c>
      <c r="F120" s="2">
        <v>5.4</v>
      </c>
      <c r="G120" s="2">
        <v>6.8</v>
      </c>
      <c r="H120" s="2">
        <v>1018.1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726.7</v>
      </c>
      <c r="P120">
        <v>7.2</v>
      </c>
      <c r="Q120">
        <v>6.9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8.8000000000000007</v>
      </c>
      <c r="C121" s="2">
        <v>77</v>
      </c>
      <c r="D121" s="2">
        <v>5</v>
      </c>
      <c r="E121" s="2">
        <v>8.1</v>
      </c>
      <c r="F121" s="2">
        <v>6.1</v>
      </c>
      <c r="G121" s="2">
        <v>7.9</v>
      </c>
      <c r="H121" s="2">
        <v>1018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726.7</v>
      </c>
      <c r="P121">
        <v>7.1</v>
      </c>
      <c r="Q121">
        <v>6.9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8.8000000000000007</v>
      </c>
      <c r="C122" s="2">
        <v>77</v>
      </c>
      <c r="D122" s="2">
        <v>5</v>
      </c>
      <c r="E122" s="2">
        <v>6.7</v>
      </c>
      <c r="F122" s="2">
        <v>13</v>
      </c>
      <c r="G122" s="2">
        <v>16.899999999999999</v>
      </c>
      <c r="H122" s="2">
        <v>1018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726.7</v>
      </c>
      <c r="P122">
        <v>7.2</v>
      </c>
      <c r="Q122">
        <v>6.9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8.8000000000000007</v>
      </c>
      <c r="C123" s="2">
        <v>77</v>
      </c>
      <c r="D123" s="2">
        <v>5</v>
      </c>
      <c r="E123" s="2">
        <v>8.1</v>
      </c>
      <c r="F123" s="2">
        <v>5.8</v>
      </c>
      <c r="G123" s="2">
        <v>6.8</v>
      </c>
      <c r="H123" s="2">
        <v>1018.1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726.7</v>
      </c>
      <c r="P123">
        <v>7.2</v>
      </c>
      <c r="Q123">
        <v>6.9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8.8000000000000007</v>
      </c>
      <c r="C124" s="2">
        <v>77</v>
      </c>
      <c r="D124" s="2">
        <v>5</v>
      </c>
      <c r="E124" s="2">
        <v>7.4</v>
      </c>
      <c r="F124" s="2">
        <v>9</v>
      </c>
      <c r="G124" s="2">
        <v>11.2</v>
      </c>
      <c r="H124" s="2">
        <v>1018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726.7</v>
      </c>
      <c r="P124">
        <v>7.1</v>
      </c>
      <c r="Q124">
        <v>6.9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8.8000000000000007</v>
      </c>
      <c r="C125" s="2">
        <v>77</v>
      </c>
      <c r="D125" s="2">
        <v>5</v>
      </c>
      <c r="E125" s="2">
        <v>8.8000000000000007</v>
      </c>
      <c r="F125" s="2">
        <v>4.3</v>
      </c>
      <c r="G125" s="2">
        <v>6.1</v>
      </c>
      <c r="H125" s="2">
        <v>1018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726.7</v>
      </c>
      <c r="P125">
        <v>7.2</v>
      </c>
      <c r="Q125">
        <v>6.9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8.8000000000000007</v>
      </c>
      <c r="C126" s="2">
        <v>77</v>
      </c>
      <c r="D126" s="2">
        <v>5</v>
      </c>
      <c r="E126" s="2">
        <v>7.9</v>
      </c>
      <c r="F126" s="2">
        <v>6.5</v>
      </c>
      <c r="G126" s="2">
        <v>15.5</v>
      </c>
      <c r="H126" s="2">
        <v>1017.9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726.7</v>
      </c>
      <c r="P126">
        <v>7.2</v>
      </c>
      <c r="Q126">
        <v>6.9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8.8000000000000007</v>
      </c>
      <c r="C127" s="2">
        <v>77</v>
      </c>
      <c r="D127" s="2">
        <v>5</v>
      </c>
      <c r="E127" s="2">
        <v>7.2</v>
      </c>
      <c r="F127" s="2">
        <v>10.1</v>
      </c>
      <c r="G127" s="2">
        <v>11.9</v>
      </c>
      <c r="H127" s="2">
        <v>1018.1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726.7</v>
      </c>
      <c r="P127">
        <v>7.2</v>
      </c>
      <c r="Q127">
        <v>6.9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8.8000000000000007</v>
      </c>
      <c r="C128" s="2">
        <v>77</v>
      </c>
      <c r="D128" s="2">
        <v>5</v>
      </c>
      <c r="E128" s="2">
        <v>7.8</v>
      </c>
      <c r="F128" s="2">
        <v>6.8</v>
      </c>
      <c r="G128" s="2">
        <v>7.6</v>
      </c>
      <c r="H128" s="2">
        <v>1017.9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726.7</v>
      </c>
      <c r="P128">
        <v>7.2</v>
      </c>
      <c r="Q128">
        <v>6.9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8.8000000000000007</v>
      </c>
      <c r="C129" s="2">
        <v>77</v>
      </c>
      <c r="D129" s="2">
        <v>5</v>
      </c>
      <c r="E129" s="2">
        <v>7.9</v>
      </c>
      <c r="F129" s="2">
        <v>6.5</v>
      </c>
      <c r="G129" s="2">
        <v>11.9</v>
      </c>
      <c r="H129" s="2">
        <v>1018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726.7</v>
      </c>
      <c r="P129">
        <v>7.2</v>
      </c>
      <c r="Q129">
        <v>6.9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8.8000000000000007</v>
      </c>
      <c r="C130" s="2">
        <v>77</v>
      </c>
      <c r="D130" s="2">
        <v>5</v>
      </c>
      <c r="E130" s="2">
        <v>8.1</v>
      </c>
      <c r="F130" s="2">
        <v>5.8</v>
      </c>
      <c r="G130" s="2">
        <v>7.9</v>
      </c>
      <c r="H130" s="2">
        <v>1018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726.7</v>
      </c>
      <c r="P130">
        <v>7.2</v>
      </c>
      <c r="Q130">
        <v>6.9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8.8000000000000007</v>
      </c>
      <c r="C131" s="2">
        <v>77</v>
      </c>
      <c r="D131" s="2">
        <v>5</v>
      </c>
      <c r="E131" s="2">
        <v>8.1</v>
      </c>
      <c r="F131" s="2">
        <v>6.1</v>
      </c>
      <c r="G131" s="2">
        <v>9.6999999999999993</v>
      </c>
      <c r="H131" s="2">
        <v>1018.2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726.7</v>
      </c>
      <c r="P131">
        <v>7.2</v>
      </c>
      <c r="Q131">
        <v>6.9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8.8000000000000007</v>
      </c>
      <c r="C132" s="2">
        <v>77</v>
      </c>
      <c r="D132" s="2">
        <v>5</v>
      </c>
      <c r="E132" s="2">
        <v>6.4</v>
      </c>
      <c r="F132" s="2">
        <v>15.1</v>
      </c>
      <c r="G132" s="2">
        <v>15.8</v>
      </c>
      <c r="H132" s="2">
        <v>1018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726.7</v>
      </c>
      <c r="P132">
        <v>7.3</v>
      </c>
      <c r="Q132">
        <v>6.9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8.8000000000000007</v>
      </c>
      <c r="C133" s="2">
        <v>77</v>
      </c>
      <c r="D133" s="2">
        <v>5</v>
      </c>
      <c r="E133" s="2">
        <v>7.6</v>
      </c>
      <c r="F133" s="2">
        <v>8.3000000000000007</v>
      </c>
      <c r="G133" s="2">
        <v>11.5</v>
      </c>
      <c r="H133" s="2">
        <v>1017.9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726.7</v>
      </c>
      <c r="P133">
        <v>7.3</v>
      </c>
      <c r="Q133">
        <v>6.9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8.8000000000000007</v>
      </c>
      <c r="C134" s="2">
        <v>77</v>
      </c>
      <c r="D134" s="2">
        <v>5</v>
      </c>
      <c r="E134" s="2">
        <v>7.5</v>
      </c>
      <c r="F134" s="2">
        <v>8.6</v>
      </c>
      <c r="G134" s="2">
        <v>10.8</v>
      </c>
      <c r="H134" s="2">
        <v>1017.8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726.7</v>
      </c>
      <c r="P134">
        <v>7.3</v>
      </c>
      <c r="Q134">
        <v>6.9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8.8000000000000007</v>
      </c>
      <c r="C135" s="2">
        <v>77</v>
      </c>
      <c r="D135" s="2">
        <v>5</v>
      </c>
      <c r="E135" s="2">
        <v>7.4</v>
      </c>
      <c r="F135" s="2">
        <v>9</v>
      </c>
      <c r="G135" s="2">
        <v>9</v>
      </c>
      <c r="H135" s="2">
        <v>1017.8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726.7</v>
      </c>
      <c r="P135">
        <v>7.3</v>
      </c>
      <c r="Q135">
        <v>6.9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8.8000000000000007</v>
      </c>
      <c r="C136" s="2">
        <v>77</v>
      </c>
      <c r="D136" s="2">
        <v>5</v>
      </c>
      <c r="E136" s="2">
        <v>7.5</v>
      </c>
      <c r="F136" s="2">
        <v>8.6</v>
      </c>
      <c r="G136" s="2">
        <v>10.8</v>
      </c>
      <c r="H136" s="2">
        <v>1017.8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726.7</v>
      </c>
      <c r="P136">
        <v>7.3</v>
      </c>
      <c r="Q136">
        <v>6.9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8.8000000000000007</v>
      </c>
      <c r="C137" s="2">
        <v>77</v>
      </c>
      <c r="D137" s="2">
        <v>5</v>
      </c>
      <c r="E137" s="2">
        <v>6.9</v>
      </c>
      <c r="F137" s="2">
        <v>11.5</v>
      </c>
      <c r="G137" s="2">
        <v>11.9</v>
      </c>
      <c r="H137" s="2">
        <v>1017.8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726.7</v>
      </c>
      <c r="P137">
        <v>7.3</v>
      </c>
      <c r="Q137">
        <v>6.9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8.9</v>
      </c>
      <c r="C138" s="2">
        <v>77</v>
      </c>
      <c r="D138" s="2">
        <v>5.0999999999999996</v>
      </c>
      <c r="E138" s="2">
        <v>7.4</v>
      </c>
      <c r="F138" s="2">
        <v>9.6999999999999993</v>
      </c>
      <c r="G138" s="2">
        <v>14</v>
      </c>
      <c r="H138" s="2">
        <v>1017.8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726.7</v>
      </c>
      <c r="P138">
        <v>7.3</v>
      </c>
      <c r="Q138">
        <v>6.9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8.9</v>
      </c>
      <c r="C139" s="2">
        <v>77</v>
      </c>
      <c r="D139" s="2">
        <v>5.0999999999999996</v>
      </c>
      <c r="E139" s="2">
        <v>6.9</v>
      </c>
      <c r="F139" s="2">
        <v>12.2</v>
      </c>
      <c r="G139" s="2">
        <v>13.7</v>
      </c>
      <c r="H139" s="2">
        <v>1017.7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726.7</v>
      </c>
      <c r="P139">
        <v>7.4</v>
      </c>
      <c r="Q139">
        <v>6.9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8.9</v>
      </c>
      <c r="C140" s="2">
        <v>77</v>
      </c>
      <c r="D140" s="2">
        <v>5.0999999999999996</v>
      </c>
      <c r="E140" s="2">
        <v>7.4</v>
      </c>
      <c r="F140" s="2">
        <v>10.1</v>
      </c>
      <c r="G140" s="2">
        <v>10.1</v>
      </c>
      <c r="H140" s="2">
        <v>1017.8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726.7</v>
      </c>
      <c r="P140">
        <v>7.4</v>
      </c>
      <c r="Q140">
        <v>7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8.9</v>
      </c>
      <c r="C141" s="2">
        <v>77</v>
      </c>
      <c r="D141" s="2">
        <v>5.0999999999999996</v>
      </c>
      <c r="E141" s="2">
        <v>7.4</v>
      </c>
      <c r="F141" s="2">
        <v>9.6999999999999993</v>
      </c>
      <c r="G141" s="2">
        <v>17.600000000000001</v>
      </c>
      <c r="H141" s="2">
        <v>1017.5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726.7</v>
      </c>
      <c r="P141">
        <v>7.4</v>
      </c>
      <c r="Q141">
        <v>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8.9</v>
      </c>
      <c r="C142" s="2">
        <v>77</v>
      </c>
      <c r="D142" s="2">
        <v>5.0999999999999996</v>
      </c>
      <c r="E142" s="2">
        <v>8</v>
      </c>
      <c r="F142" s="2">
        <v>6.8</v>
      </c>
      <c r="G142" s="2">
        <v>10.4</v>
      </c>
      <c r="H142" s="2">
        <v>1017.6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726.7</v>
      </c>
      <c r="P142">
        <v>7.4</v>
      </c>
      <c r="Q142">
        <v>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8.9</v>
      </c>
      <c r="C143" s="2">
        <v>77</v>
      </c>
      <c r="D143" s="2">
        <v>5.0999999999999996</v>
      </c>
      <c r="E143" s="2">
        <v>8</v>
      </c>
      <c r="F143" s="2">
        <v>6.8</v>
      </c>
      <c r="G143" s="2">
        <v>8.3000000000000007</v>
      </c>
      <c r="H143" s="2">
        <v>1017.8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726.7</v>
      </c>
      <c r="P143">
        <v>7.4</v>
      </c>
      <c r="Q143">
        <v>7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8.9</v>
      </c>
      <c r="C144" s="2">
        <v>78</v>
      </c>
      <c r="D144" s="2">
        <v>5.3</v>
      </c>
      <c r="E144" s="2">
        <v>8.9</v>
      </c>
      <c r="F144" s="2">
        <v>4.3</v>
      </c>
      <c r="G144" s="2">
        <v>9.6999999999999993</v>
      </c>
      <c r="H144" s="2">
        <v>1017.6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726.7</v>
      </c>
      <c r="P144">
        <v>7.4</v>
      </c>
      <c r="Q144">
        <v>7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8.8000000000000007</v>
      </c>
      <c r="C145" s="2">
        <v>78</v>
      </c>
      <c r="D145" s="2">
        <v>5.2</v>
      </c>
      <c r="E145" s="2">
        <v>8.4</v>
      </c>
      <c r="F145" s="2">
        <v>5</v>
      </c>
      <c r="G145" s="2">
        <v>6.8</v>
      </c>
      <c r="H145" s="2">
        <v>1017.7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726.7</v>
      </c>
      <c r="P145">
        <v>7.4</v>
      </c>
      <c r="Q145">
        <v>7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8.8000000000000007</v>
      </c>
      <c r="C146" s="2">
        <v>78</v>
      </c>
      <c r="D146" s="2">
        <v>5.2</v>
      </c>
      <c r="E146" s="2">
        <v>8.8000000000000007</v>
      </c>
      <c r="F146" s="2">
        <v>3.6</v>
      </c>
      <c r="G146" s="2">
        <v>7.6</v>
      </c>
      <c r="H146" s="2">
        <v>1017.6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726.7</v>
      </c>
      <c r="P146">
        <v>7.4</v>
      </c>
      <c r="Q146">
        <v>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8.8000000000000007</v>
      </c>
      <c r="C147" s="2">
        <v>78</v>
      </c>
      <c r="D147" s="2">
        <v>5.2</v>
      </c>
      <c r="E147" s="2">
        <v>8.8000000000000007</v>
      </c>
      <c r="F147" s="2">
        <v>3.6</v>
      </c>
      <c r="G147" s="2">
        <v>9.6999999999999993</v>
      </c>
      <c r="H147" s="2">
        <v>1017.8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726.7</v>
      </c>
      <c r="P147">
        <v>7.4</v>
      </c>
      <c r="Q147">
        <v>7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8.8000000000000007</v>
      </c>
      <c r="C148" s="2">
        <v>79</v>
      </c>
      <c r="D148" s="2">
        <v>5.4</v>
      </c>
      <c r="E148" s="2">
        <v>7.8</v>
      </c>
      <c r="F148" s="2">
        <v>7.2</v>
      </c>
      <c r="G148" s="2">
        <v>9</v>
      </c>
      <c r="H148" s="2">
        <v>1017.7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726.7</v>
      </c>
      <c r="P148">
        <v>7.4</v>
      </c>
      <c r="Q148">
        <v>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8.8000000000000007</v>
      </c>
      <c r="C149" s="2">
        <v>79</v>
      </c>
      <c r="D149" s="2">
        <v>5.4</v>
      </c>
      <c r="E149" s="2">
        <v>6.5</v>
      </c>
      <c r="F149" s="2">
        <v>14.4</v>
      </c>
      <c r="G149" s="2">
        <v>15.5</v>
      </c>
      <c r="H149" s="2">
        <v>1017.6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726.7</v>
      </c>
      <c r="P149">
        <v>7.4</v>
      </c>
      <c r="Q149">
        <v>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8.8000000000000007</v>
      </c>
      <c r="C150" s="2">
        <v>79</v>
      </c>
      <c r="D150" s="2">
        <v>5.4</v>
      </c>
      <c r="E150" s="2">
        <v>7.6</v>
      </c>
      <c r="F150" s="2">
        <v>8.3000000000000007</v>
      </c>
      <c r="G150" s="2">
        <v>9.6999999999999993</v>
      </c>
      <c r="H150" s="2">
        <v>1017.7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726.7</v>
      </c>
      <c r="P150">
        <v>7.4</v>
      </c>
      <c r="Q150">
        <v>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8.8000000000000007</v>
      </c>
      <c r="C151" s="2">
        <v>79</v>
      </c>
      <c r="D151" s="2">
        <v>5.4</v>
      </c>
      <c r="E151" s="2">
        <v>6.9</v>
      </c>
      <c r="F151" s="2">
        <v>11.5</v>
      </c>
      <c r="G151" s="2">
        <v>18</v>
      </c>
      <c r="H151" s="2">
        <v>1017.7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726.7</v>
      </c>
      <c r="P151">
        <v>7.4</v>
      </c>
      <c r="Q151">
        <v>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8.9</v>
      </c>
      <c r="C152" s="2">
        <v>79</v>
      </c>
      <c r="D152" s="2">
        <v>5.5</v>
      </c>
      <c r="E152" s="2">
        <v>8.4</v>
      </c>
      <c r="F152" s="2">
        <v>5.4</v>
      </c>
      <c r="G152" s="2">
        <v>8.6</v>
      </c>
      <c r="H152" s="2">
        <v>1017.6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726.7</v>
      </c>
      <c r="P152">
        <v>7.4</v>
      </c>
      <c r="Q152">
        <v>7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8.9</v>
      </c>
      <c r="C153" s="2">
        <v>79</v>
      </c>
      <c r="D153" s="2">
        <v>5.5</v>
      </c>
      <c r="E153" s="2">
        <v>7.8</v>
      </c>
      <c r="F153" s="2">
        <v>7.6</v>
      </c>
      <c r="G153" s="2">
        <v>8.6</v>
      </c>
      <c r="H153" s="2">
        <v>1017.7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726.7</v>
      </c>
      <c r="P153">
        <v>7.4</v>
      </c>
      <c r="Q153">
        <v>7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8.9</v>
      </c>
      <c r="C154" s="2">
        <v>79</v>
      </c>
      <c r="D154" s="2">
        <v>5.5</v>
      </c>
      <c r="E154" s="2">
        <v>7.6</v>
      </c>
      <c r="F154" s="2">
        <v>8.6</v>
      </c>
      <c r="G154" s="2">
        <v>8.6</v>
      </c>
      <c r="H154" s="2">
        <v>1017.8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726.7</v>
      </c>
      <c r="P154">
        <v>7.4</v>
      </c>
      <c r="Q154">
        <v>7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8.8000000000000007</v>
      </c>
      <c r="C155" s="2">
        <v>79</v>
      </c>
      <c r="D155" s="2">
        <v>5.4</v>
      </c>
      <c r="E155" s="2">
        <v>7.4</v>
      </c>
      <c r="F155" s="2">
        <v>9</v>
      </c>
      <c r="G155" s="2">
        <v>9.4</v>
      </c>
      <c r="H155" s="2">
        <v>1017.7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726.7</v>
      </c>
      <c r="P155">
        <v>7.4</v>
      </c>
      <c r="Q155">
        <v>7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8.8000000000000007</v>
      </c>
      <c r="C156" s="2">
        <v>79</v>
      </c>
      <c r="D156" s="2">
        <v>5.4</v>
      </c>
      <c r="E156" s="2">
        <v>8.8000000000000007</v>
      </c>
      <c r="F156" s="2">
        <v>4.7</v>
      </c>
      <c r="G156" s="2">
        <v>8.3000000000000007</v>
      </c>
      <c r="H156" s="2">
        <v>1017.6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726.7</v>
      </c>
      <c r="P156">
        <v>7.4</v>
      </c>
      <c r="Q156">
        <v>7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8.8000000000000007</v>
      </c>
      <c r="C157" s="2">
        <v>79</v>
      </c>
      <c r="D157" s="2">
        <v>5.4</v>
      </c>
      <c r="E157" s="2">
        <v>7.4</v>
      </c>
      <c r="F157" s="2">
        <v>9</v>
      </c>
      <c r="G157" s="2">
        <v>14.8</v>
      </c>
      <c r="H157" s="2">
        <v>1017.6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726.7</v>
      </c>
      <c r="P157">
        <v>7.4</v>
      </c>
      <c r="Q157">
        <v>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8.9</v>
      </c>
      <c r="C158" s="2">
        <v>79</v>
      </c>
      <c r="D158" s="2">
        <v>5.5</v>
      </c>
      <c r="E158" s="2">
        <v>7.7</v>
      </c>
      <c r="F158" s="2">
        <v>7.9</v>
      </c>
      <c r="G158" s="2">
        <v>18.399999999999999</v>
      </c>
      <c r="H158" s="2">
        <v>1017.6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726.7</v>
      </c>
      <c r="P158">
        <v>7.4</v>
      </c>
      <c r="Q158">
        <v>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9</v>
      </c>
      <c r="C159" s="2">
        <v>79</v>
      </c>
      <c r="D159" s="2">
        <v>5.6</v>
      </c>
      <c r="E159" s="2">
        <v>8.1999999999999993</v>
      </c>
      <c r="F159" s="2">
        <v>6.5</v>
      </c>
      <c r="G159" s="2">
        <v>9.4</v>
      </c>
      <c r="H159" s="2">
        <v>1017.5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726.7</v>
      </c>
      <c r="P159">
        <v>7.4</v>
      </c>
      <c r="Q159">
        <v>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9</v>
      </c>
      <c r="C160" s="2">
        <v>79</v>
      </c>
      <c r="D160" s="2">
        <v>5.6</v>
      </c>
      <c r="E160" s="2">
        <v>7.7</v>
      </c>
      <c r="F160" s="2">
        <v>9</v>
      </c>
      <c r="G160" s="2">
        <v>9.6999999999999993</v>
      </c>
      <c r="H160" s="2">
        <v>1017.7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726.7</v>
      </c>
      <c r="P160">
        <v>7.4</v>
      </c>
      <c r="Q160">
        <v>7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9</v>
      </c>
      <c r="C161" s="2">
        <v>79</v>
      </c>
      <c r="D161" s="2">
        <v>5.6</v>
      </c>
      <c r="E161" s="2">
        <v>8.5</v>
      </c>
      <c r="F161" s="2">
        <v>5.4</v>
      </c>
      <c r="G161" s="2">
        <v>7.2</v>
      </c>
      <c r="H161" s="2">
        <v>1017.5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726.7</v>
      </c>
      <c r="P161">
        <v>7.4</v>
      </c>
      <c r="Q161">
        <v>7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9</v>
      </c>
      <c r="C162" s="2">
        <v>79</v>
      </c>
      <c r="D162" s="2">
        <v>5.6</v>
      </c>
      <c r="E162" s="2">
        <v>9</v>
      </c>
      <c r="F162" s="2">
        <v>4.7</v>
      </c>
      <c r="G162" s="2">
        <v>7.6</v>
      </c>
      <c r="H162" s="2">
        <v>1017.6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726.7</v>
      </c>
      <c r="P162">
        <v>7.5</v>
      </c>
      <c r="Q162">
        <v>7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9</v>
      </c>
      <c r="C163" s="2">
        <v>79</v>
      </c>
      <c r="D163" s="2">
        <v>5.6</v>
      </c>
      <c r="E163" s="2">
        <v>7.8</v>
      </c>
      <c r="F163" s="2">
        <v>8.3000000000000007</v>
      </c>
      <c r="G163" s="2">
        <v>10.4</v>
      </c>
      <c r="H163" s="2">
        <v>1017.7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726.7</v>
      </c>
      <c r="P163">
        <v>7.4</v>
      </c>
      <c r="Q163">
        <v>7.1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9</v>
      </c>
      <c r="C164" s="2">
        <v>79</v>
      </c>
      <c r="D164" s="2">
        <v>5.6</v>
      </c>
      <c r="E164" s="2">
        <v>7.8</v>
      </c>
      <c r="F164" s="2">
        <v>7.9</v>
      </c>
      <c r="G164" s="2">
        <v>9</v>
      </c>
      <c r="H164" s="2">
        <v>1017.6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726.7</v>
      </c>
      <c r="P164">
        <v>7.5</v>
      </c>
      <c r="Q164">
        <v>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9</v>
      </c>
      <c r="C165" s="2">
        <v>79</v>
      </c>
      <c r="D165" s="2">
        <v>5.6</v>
      </c>
      <c r="E165" s="2">
        <v>8</v>
      </c>
      <c r="F165" s="2">
        <v>7.2</v>
      </c>
      <c r="G165" s="2">
        <v>8.3000000000000007</v>
      </c>
      <c r="H165" s="2">
        <v>1017.7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726.7</v>
      </c>
      <c r="P165">
        <v>7.5</v>
      </c>
      <c r="Q165">
        <v>7.1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9</v>
      </c>
      <c r="C166" s="2">
        <v>79</v>
      </c>
      <c r="D166" s="2">
        <v>5.6</v>
      </c>
      <c r="E166" s="2">
        <v>8.4</v>
      </c>
      <c r="F166" s="2">
        <v>5.8</v>
      </c>
      <c r="G166" s="2">
        <v>5.8</v>
      </c>
      <c r="H166" s="2">
        <v>1017.5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726.7</v>
      </c>
      <c r="P166">
        <v>7.5</v>
      </c>
      <c r="Q166">
        <v>7.1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9</v>
      </c>
      <c r="C167" s="2">
        <v>79</v>
      </c>
      <c r="D167" s="2">
        <v>5.6</v>
      </c>
      <c r="E167" s="2">
        <v>8.3000000000000007</v>
      </c>
      <c r="F167" s="2">
        <v>6.1</v>
      </c>
      <c r="G167" s="2">
        <v>8.3000000000000007</v>
      </c>
      <c r="H167" s="2">
        <v>1017.7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726.7</v>
      </c>
      <c r="P167">
        <v>7.5</v>
      </c>
      <c r="Q167">
        <v>7.1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9</v>
      </c>
      <c r="C168" s="2">
        <v>79</v>
      </c>
      <c r="D168" s="2">
        <v>5.6</v>
      </c>
      <c r="E168" s="2">
        <v>9</v>
      </c>
      <c r="F168" s="2">
        <v>2.9</v>
      </c>
      <c r="G168" s="2">
        <v>9</v>
      </c>
      <c r="H168" s="2">
        <v>1017.5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726.7</v>
      </c>
      <c r="P168">
        <v>7.5</v>
      </c>
      <c r="Q168">
        <v>7.1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9</v>
      </c>
      <c r="C169" s="2">
        <v>80</v>
      </c>
      <c r="D169" s="2">
        <v>5.7</v>
      </c>
      <c r="E169" s="2">
        <v>8.1999999999999993</v>
      </c>
      <c r="F169" s="2">
        <v>6.5</v>
      </c>
      <c r="G169" s="2">
        <v>12.6</v>
      </c>
      <c r="H169" s="2">
        <v>1017.6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726.7</v>
      </c>
      <c r="P169">
        <v>7.5</v>
      </c>
      <c r="Q169">
        <v>7.1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9.1</v>
      </c>
      <c r="C170" s="2">
        <v>79</v>
      </c>
      <c r="D170" s="2">
        <v>5.6</v>
      </c>
      <c r="E170" s="2">
        <v>7.7</v>
      </c>
      <c r="F170" s="2">
        <v>9.4</v>
      </c>
      <c r="G170" s="2">
        <v>9.4</v>
      </c>
      <c r="H170" s="2">
        <v>1017.7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726.7</v>
      </c>
      <c r="P170">
        <v>7.6</v>
      </c>
      <c r="Q170">
        <v>7.2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9.1</v>
      </c>
      <c r="C171" s="2">
        <v>79</v>
      </c>
      <c r="D171" s="2">
        <v>5.6</v>
      </c>
      <c r="E171" s="2">
        <v>8.3000000000000007</v>
      </c>
      <c r="F171" s="2">
        <v>6.5</v>
      </c>
      <c r="G171" s="2">
        <v>8.3000000000000007</v>
      </c>
      <c r="H171" s="2">
        <v>1017.6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726.7</v>
      </c>
      <c r="P171">
        <v>7.6</v>
      </c>
      <c r="Q171">
        <v>7.2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9.1</v>
      </c>
      <c r="C172" s="2">
        <v>79</v>
      </c>
      <c r="D172" s="2">
        <v>5.6</v>
      </c>
      <c r="E172" s="2">
        <v>8.6</v>
      </c>
      <c r="F172" s="2">
        <v>5.4</v>
      </c>
      <c r="G172" s="2">
        <v>7.6</v>
      </c>
      <c r="H172" s="2">
        <v>1017.4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726.7</v>
      </c>
      <c r="P172">
        <v>7.6</v>
      </c>
      <c r="Q172">
        <v>7.2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9.1</v>
      </c>
      <c r="C173" s="2">
        <v>79</v>
      </c>
      <c r="D173" s="2">
        <v>5.6</v>
      </c>
      <c r="E173" s="2">
        <v>7.4</v>
      </c>
      <c r="F173" s="2">
        <v>11.2</v>
      </c>
      <c r="G173" s="2">
        <v>13.7</v>
      </c>
      <c r="H173" s="2">
        <v>1017.5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726.7</v>
      </c>
      <c r="P173">
        <v>7.7</v>
      </c>
      <c r="Q173">
        <v>7.2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9.1</v>
      </c>
      <c r="C174" s="2">
        <v>79</v>
      </c>
      <c r="D174" s="2">
        <v>5.6</v>
      </c>
      <c r="E174" s="2">
        <v>8.6999999999999993</v>
      </c>
      <c r="F174" s="2">
        <v>5</v>
      </c>
      <c r="G174" s="2">
        <v>11.9</v>
      </c>
      <c r="H174" s="2">
        <v>1017.4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726.7</v>
      </c>
      <c r="P174">
        <v>7.7</v>
      </c>
      <c r="Q174">
        <v>7.3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9.1</v>
      </c>
      <c r="C175" s="2">
        <v>79</v>
      </c>
      <c r="D175" s="2">
        <v>5.6</v>
      </c>
      <c r="E175" s="2">
        <v>7.5</v>
      </c>
      <c r="F175" s="2">
        <v>10.4</v>
      </c>
      <c r="G175" s="2">
        <v>18</v>
      </c>
      <c r="H175" s="2">
        <v>1017.4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726.7</v>
      </c>
      <c r="P175">
        <v>7.7</v>
      </c>
      <c r="Q175">
        <v>7.3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9.1</v>
      </c>
      <c r="C176" s="2">
        <v>78</v>
      </c>
      <c r="D176" s="2">
        <v>5.5</v>
      </c>
      <c r="E176" s="2">
        <v>7.6</v>
      </c>
      <c r="F176" s="2">
        <v>9.6999999999999993</v>
      </c>
      <c r="G176" s="2">
        <v>10.1</v>
      </c>
      <c r="H176" s="2">
        <v>1017.7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726.7</v>
      </c>
      <c r="P176">
        <v>7.8</v>
      </c>
      <c r="Q176">
        <v>7.3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9.1</v>
      </c>
      <c r="C177" s="2">
        <v>79</v>
      </c>
      <c r="D177" s="2">
        <v>5.6</v>
      </c>
      <c r="E177" s="2">
        <v>7.7</v>
      </c>
      <c r="F177" s="2">
        <v>9.4</v>
      </c>
      <c r="G177" s="2">
        <v>12.2</v>
      </c>
      <c r="H177" s="2">
        <v>1017.5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726.7</v>
      </c>
      <c r="P177">
        <v>7.8</v>
      </c>
      <c r="Q177">
        <v>7.3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9.1</v>
      </c>
      <c r="C178" s="2">
        <v>79</v>
      </c>
      <c r="D178" s="2">
        <v>5.6</v>
      </c>
      <c r="E178" s="2">
        <v>6.5</v>
      </c>
      <c r="F178" s="2">
        <v>17.600000000000001</v>
      </c>
      <c r="G178" s="2">
        <v>21.6</v>
      </c>
      <c r="H178" s="2">
        <v>1017.5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726.7</v>
      </c>
      <c r="P178">
        <v>7.8</v>
      </c>
      <c r="Q178">
        <v>7.4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9.1999999999999993</v>
      </c>
      <c r="C179" s="2">
        <v>79</v>
      </c>
      <c r="D179" s="2">
        <v>5.7</v>
      </c>
      <c r="E179" s="2">
        <v>7.7</v>
      </c>
      <c r="F179" s="2">
        <v>9.6999999999999993</v>
      </c>
      <c r="G179" s="2">
        <v>13.3</v>
      </c>
      <c r="H179" s="2">
        <v>1017.5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726.7</v>
      </c>
      <c r="P179">
        <v>7.8</v>
      </c>
      <c r="Q179">
        <v>7.4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9.1</v>
      </c>
      <c r="C180" s="2">
        <v>79</v>
      </c>
      <c r="D180" s="2">
        <v>5.6</v>
      </c>
      <c r="E180" s="2">
        <v>7.6</v>
      </c>
      <c r="F180" s="2">
        <v>10.1</v>
      </c>
      <c r="G180" s="2">
        <v>16.600000000000001</v>
      </c>
      <c r="H180" s="2">
        <v>1017.5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726.7</v>
      </c>
      <c r="P180">
        <v>7.8</v>
      </c>
      <c r="Q180">
        <v>7.4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9.1</v>
      </c>
      <c r="C181" s="2">
        <v>79</v>
      </c>
      <c r="D181" s="2">
        <v>5.6</v>
      </c>
      <c r="E181" s="2">
        <v>7</v>
      </c>
      <c r="F181" s="2">
        <v>13.7</v>
      </c>
      <c r="G181" s="2">
        <v>17.600000000000001</v>
      </c>
      <c r="H181" s="2">
        <v>1017.4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726.7</v>
      </c>
      <c r="P181">
        <v>7.9</v>
      </c>
      <c r="Q181">
        <v>7.4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9.1999999999999993</v>
      </c>
      <c r="C182" s="2">
        <v>79</v>
      </c>
      <c r="D182" s="2">
        <v>5.7</v>
      </c>
      <c r="E182" s="2">
        <v>8.1999999999999993</v>
      </c>
      <c r="F182" s="2">
        <v>7.2</v>
      </c>
      <c r="G182" s="2">
        <v>11.5</v>
      </c>
      <c r="H182" s="2">
        <v>1017.3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726.7</v>
      </c>
      <c r="P182">
        <v>7.9</v>
      </c>
      <c r="Q182">
        <v>7.4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9.1999999999999993</v>
      </c>
      <c r="C183" s="2">
        <v>79</v>
      </c>
      <c r="D183" s="2">
        <v>5.7</v>
      </c>
      <c r="E183" s="2">
        <v>7.7</v>
      </c>
      <c r="F183" s="2">
        <v>9.6999999999999993</v>
      </c>
      <c r="G183" s="2">
        <v>12.2</v>
      </c>
      <c r="H183" s="2">
        <v>1017.4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726.7</v>
      </c>
      <c r="P183">
        <v>7.9</v>
      </c>
      <c r="Q183">
        <v>7.4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9.1999999999999993</v>
      </c>
      <c r="C184" s="2">
        <v>79</v>
      </c>
      <c r="D184" s="2">
        <v>5.7</v>
      </c>
      <c r="E184" s="2">
        <v>7.7</v>
      </c>
      <c r="F184" s="2">
        <v>9.6999999999999993</v>
      </c>
      <c r="G184" s="2">
        <v>16.899999999999999</v>
      </c>
      <c r="H184" s="2">
        <v>1017.4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726.7</v>
      </c>
      <c r="P184">
        <v>8</v>
      </c>
      <c r="Q184">
        <v>7.5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9.1999999999999993</v>
      </c>
      <c r="C185" s="2">
        <v>80</v>
      </c>
      <c r="D185" s="2">
        <v>5.9</v>
      </c>
      <c r="E185" s="2">
        <v>7.9</v>
      </c>
      <c r="F185" s="2">
        <v>8.6</v>
      </c>
      <c r="G185" s="2">
        <v>10.1</v>
      </c>
      <c r="H185" s="2">
        <v>1017.4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726.7</v>
      </c>
      <c r="P185">
        <v>8</v>
      </c>
      <c r="Q185">
        <v>7.5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9.1999999999999993</v>
      </c>
      <c r="C186" s="2">
        <v>80</v>
      </c>
      <c r="D186" s="2">
        <v>5.9</v>
      </c>
      <c r="E186" s="2">
        <v>7.6</v>
      </c>
      <c r="F186" s="2">
        <v>10.4</v>
      </c>
      <c r="G186" s="2">
        <v>15.8</v>
      </c>
      <c r="H186" s="2">
        <v>1017.4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726.7</v>
      </c>
      <c r="P186">
        <v>8.1</v>
      </c>
      <c r="Q186">
        <v>7.5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9.1999999999999993</v>
      </c>
      <c r="C187" s="2">
        <v>80</v>
      </c>
      <c r="D187" s="2">
        <v>5.9</v>
      </c>
      <c r="E187" s="2">
        <v>7.5</v>
      </c>
      <c r="F187" s="2">
        <v>10.8</v>
      </c>
      <c r="G187" s="2">
        <v>13</v>
      </c>
      <c r="H187" s="2">
        <v>1017.2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726.7</v>
      </c>
      <c r="P187">
        <v>8.1</v>
      </c>
      <c r="Q187">
        <v>7.5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9.1999999999999993</v>
      </c>
      <c r="C188" s="2">
        <v>79</v>
      </c>
      <c r="D188" s="2">
        <v>5.7</v>
      </c>
      <c r="E188" s="2">
        <v>8.1</v>
      </c>
      <c r="F188" s="2">
        <v>7.6</v>
      </c>
      <c r="G188" s="2">
        <v>14.8</v>
      </c>
      <c r="H188" s="2">
        <v>1017.4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726.7</v>
      </c>
      <c r="P188">
        <v>8.1999999999999993</v>
      </c>
      <c r="Q188">
        <v>7.5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9.1999999999999993</v>
      </c>
      <c r="C189" s="2">
        <v>79</v>
      </c>
      <c r="D189" s="2">
        <v>5.7</v>
      </c>
      <c r="E189" s="2">
        <v>9.1999999999999993</v>
      </c>
      <c r="F189" s="2">
        <v>4.3</v>
      </c>
      <c r="G189" s="2">
        <v>12.2</v>
      </c>
      <c r="H189" s="2">
        <v>1017.2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726.7</v>
      </c>
      <c r="P189">
        <v>8.3000000000000007</v>
      </c>
      <c r="Q189">
        <v>7.6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9.3000000000000007</v>
      </c>
      <c r="C190" s="2">
        <v>79</v>
      </c>
      <c r="D190" s="2">
        <v>5.8</v>
      </c>
      <c r="E190" s="2">
        <v>7.4</v>
      </c>
      <c r="F190" s="2">
        <v>12.6</v>
      </c>
      <c r="G190" s="2">
        <v>15.5</v>
      </c>
      <c r="H190" s="2">
        <v>1017.2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726.7</v>
      </c>
      <c r="P190">
        <v>8.3000000000000007</v>
      </c>
      <c r="Q190">
        <v>7.6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9.3000000000000007</v>
      </c>
      <c r="C191" s="2">
        <v>79</v>
      </c>
      <c r="D191" s="2">
        <v>5.8</v>
      </c>
      <c r="E191" s="2">
        <v>7.7</v>
      </c>
      <c r="F191" s="2">
        <v>10.4</v>
      </c>
      <c r="G191" s="2">
        <v>15.5</v>
      </c>
      <c r="H191" s="2">
        <v>1017.2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726.7</v>
      </c>
      <c r="P191">
        <v>8.4</v>
      </c>
      <c r="Q191">
        <v>7.7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9.3000000000000007</v>
      </c>
      <c r="C192" s="2">
        <v>79</v>
      </c>
      <c r="D192" s="2">
        <v>5.8</v>
      </c>
      <c r="E192" s="2">
        <v>9</v>
      </c>
      <c r="F192" s="2">
        <v>5</v>
      </c>
      <c r="G192" s="2">
        <v>7.2</v>
      </c>
      <c r="H192" s="2">
        <v>1017.2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726.7</v>
      </c>
      <c r="P192">
        <v>8.4</v>
      </c>
      <c r="Q192">
        <v>7.7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9.3000000000000007</v>
      </c>
      <c r="C193" s="2">
        <v>80</v>
      </c>
      <c r="D193" s="2">
        <v>6</v>
      </c>
      <c r="E193" s="2">
        <v>7.3</v>
      </c>
      <c r="F193" s="2">
        <v>13</v>
      </c>
      <c r="G193" s="2">
        <v>15.8</v>
      </c>
      <c r="H193" s="2">
        <v>1017.3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726.7</v>
      </c>
      <c r="P193">
        <v>8.5</v>
      </c>
      <c r="Q193">
        <v>7.8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9.3000000000000007</v>
      </c>
      <c r="C194" s="2">
        <v>80</v>
      </c>
      <c r="D194" s="2">
        <v>6</v>
      </c>
      <c r="E194" s="2">
        <v>8</v>
      </c>
      <c r="F194" s="2">
        <v>8.6</v>
      </c>
      <c r="G194" s="2">
        <v>8.6</v>
      </c>
      <c r="H194" s="2">
        <v>1017.2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726.7</v>
      </c>
      <c r="P194">
        <v>8.5</v>
      </c>
      <c r="Q194">
        <v>7.8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9.3000000000000007</v>
      </c>
      <c r="C195" s="2">
        <v>80</v>
      </c>
      <c r="D195" s="2">
        <v>6</v>
      </c>
      <c r="E195" s="2">
        <v>8.6999999999999993</v>
      </c>
      <c r="F195" s="2">
        <v>5.8</v>
      </c>
      <c r="G195" s="2">
        <v>11.2</v>
      </c>
      <c r="H195" s="2">
        <v>1017.4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726.7</v>
      </c>
      <c r="P195">
        <v>8.5</v>
      </c>
      <c r="Q195">
        <v>7.9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9.3000000000000007</v>
      </c>
      <c r="C196" s="2">
        <v>80</v>
      </c>
      <c r="D196" s="2">
        <v>6</v>
      </c>
      <c r="E196" s="2">
        <v>8.3000000000000007</v>
      </c>
      <c r="F196" s="2">
        <v>7.6</v>
      </c>
      <c r="G196" s="2">
        <v>11.2</v>
      </c>
      <c r="H196" s="2">
        <v>1017.2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726.7</v>
      </c>
      <c r="P196">
        <v>8.6</v>
      </c>
      <c r="Q196">
        <v>7.9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9.3000000000000007</v>
      </c>
      <c r="C197" s="2">
        <v>80</v>
      </c>
      <c r="D197" s="2">
        <v>6</v>
      </c>
      <c r="E197" s="2">
        <v>8</v>
      </c>
      <c r="F197" s="2">
        <v>9</v>
      </c>
      <c r="G197" s="2">
        <v>15.1</v>
      </c>
      <c r="H197" s="2">
        <v>1017.3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726.7</v>
      </c>
      <c r="P197">
        <v>8.6</v>
      </c>
      <c r="Q197">
        <v>7.9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9.3000000000000007</v>
      </c>
      <c r="C198" s="2">
        <v>80</v>
      </c>
      <c r="D198" s="2">
        <v>6</v>
      </c>
      <c r="E198" s="2">
        <v>7.8</v>
      </c>
      <c r="F198" s="2">
        <v>10.1</v>
      </c>
      <c r="G198" s="2">
        <v>11.9</v>
      </c>
      <c r="H198" s="2">
        <v>1017.3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726.7</v>
      </c>
      <c r="P198">
        <v>8.5</v>
      </c>
      <c r="Q198">
        <v>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9.3000000000000007</v>
      </c>
      <c r="C199" s="2">
        <v>80</v>
      </c>
      <c r="D199" s="2">
        <v>6</v>
      </c>
      <c r="E199" s="2">
        <v>9.3000000000000007</v>
      </c>
      <c r="F199" s="2">
        <v>2.5</v>
      </c>
      <c r="G199" s="2">
        <v>9</v>
      </c>
      <c r="H199" s="2">
        <v>1017.3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726.7</v>
      </c>
      <c r="P199">
        <v>8.5</v>
      </c>
      <c r="Q199">
        <v>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9.1999999999999993</v>
      </c>
      <c r="C200" s="2">
        <v>80</v>
      </c>
      <c r="D200" s="2">
        <v>5.9</v>
      </c>
      <c r="E200" s="2">
        <v>8</v>
      </c>
      <c r="F200" s="2">
        <v>7.9</v>
      </c>
      <c r="G200" s="2">
        <v>13.3</v>
      </c>
      <c r="H200" s="2">
        <v>1017.1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726.7</v>
      </c>
      <c r="P200">
        <v>8.5</v>
      </c>
      <c r="Q200">
        <v>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9.1999999999999993</v>
      </c>
      <c r="C201" s="2">
        <v>80</v>
      </c>
      <c r="D201" s="2">
        <v>5.9</v>
      </c>
      <c r="E201" s="2">
        <v>9.1999999999999993</v>
      </c>
      <c r="F201" s="2">
        <v>3.6</v>
      </c>
      <c r="G201" s="2">
        <v>10.1</v>
      </c>
      <c r="H201" s="2">
        <v>1017.3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726.7</v>
      </c>
      <c r="P201">
        <v>8.5</v>
      </c>
      <c r="Q201">
        <v>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9.1999999999999993</v>
      </c>
      <c r="C202" s="2">
        <v>81</v>
      </c>
      <c r="D202" s="2">
        <v>6.1</v>
      </c>
      <c r="E202" s="2">
        <v>8.3000000000000007</v>
      </c>
      <c r="F202" s="2">
        <v>6.8</v>
      </c>
      <c r="G202" s="2">
        <v>11.2</v>
      </c>
      <c r="H202" s="2">
        <v>1017.2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726.7</v>
      </c>
      <c r="P202">
        <v>8.5</v>
      </c>
      <c r="Q202">
        <v>8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9.1999999999999993</v>
      </c>
      <c r="C203" s="2">
        <v>81</v>
      </c>
      <c r="D203" s="2">
        <v>6.1</v>
      </c>
      <c r="E203" s="2">
        <v>8.3000000000000007</v>
      </c>
      <c r="F203" s="2">
        <v>6.8</v>
      </c>
      <c r="G203" s="2">
        <v>11.5</v>
      </c>
      <c r="H203" s="2">
        <v>1017.4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726.7</v>
      </c>
      <c r="P203">
        <v>8.4</v>
      </c>
      <c r="Q203">
        <v>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9.1999999999999993</v>
      </c>
      <c r="C204" s="2">
        <v>81</v>
      </c>
      <c r="D204" s="2">
        <v>6.1</v>
      </c>
      <c r="E204" s="2">
        <v>8</v>
      </c>
      <c r="F204" s="2">
        <v>8.3000000000000007</v>
      </c>
      <c r="G204" s="2">
        <v>8.3000000000000007</v>
      </c>
      <c r="H204" s="2">
        <v>1017.3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726.7</v>
      </c>
      <c r="P204">
        <v>8.5</v>
      </c>
      <c r="Q204">
        <v>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9.1999999999999993</v>
      </c>
      <c r="C205" s="2">
        <v>81</v>
      </c>
      <c r="D205" s="2">
        <v>6.1</v>
      </c>
      <c r="E205" s="2">
        <v>7.8</v>
      </c>
      <c r="F205" s="2">
        <v>9.4</v>
      </c>
      <c r="G205" s="2">
        <v>10.8</v>
      </c>
      <c r="H205" s="2">
        <v>1017.2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726.7</v>
      </c>
      <c r="P205">
        <v>8.4</v>
      </c>
      <c r="Q205">
        <v>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9.1999999999999993</v>
      </c>
      <c r="C206" s="2">
        <v>81</v>
      </c>
      <c r="D206" s="2">
        <v>6.1</v>
      </c>
      <c r="E206" s="2">
        <v>6.9</v>
      </c>
      <c r="F206" s="2">
        <v>15.1</v>
      </c>
      <c r="G206" s="2">
        <v>18.399999999999999</v>
      </c>
      <c r="H206" s="2">
        <v>1017.2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726.7</v>
      </c>
      <c r="P206">
        <v>8.4</v>
      </c>
      <c r="Q206">
        <v>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9.1999999999999993</v>
      </c>
      <c r="C207" s="2">
        <v>81</v>
      </c>
      <c r="D207" s="2">
        <v>6.1</v>
      </c>
      <c r="E207" s="2">
        <v>8.8000000000000007</v>
      </c>
      <c r="F207" s="2">
        <v>5</v>
      </c>
      <c r="G207" s="2">
        <v>10.8</v>
      </c>
      <c r="H207" s="2">
        <v>1017.2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726.7</v>
      </c>
      <c r="P207">
        <v>8.4</v>
      </c>
      <c r="Q207">
        <v>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9.1999999999999993</v>
      </c>
      <c r="C208" s="2">
        <v>81</v>
      </c>
      <c r="D208" s="2">
        <v>6.1</v>
      </c>
      <c r="E208" s="2">
        <v>7.2</v>
      </c>
      <c r="F208" s="2">
        <v>13.3</v>
      </c>
      <c r="G208" s="2">
        <v>14.4</v>
      </c>
      <c r="H208" s="2">
        <v>1017.1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726.7</v>
      </c>
      <c r="P208">
        <v>8.4</v>
      </c>
      <c r="Q208">
        <v>8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9.1999999999999993</v>
      </c>
      <c r="C209" s="2">
        <v>81</v>
      </c>
      <c r="D209" s="2">
        <v>6.1</v>
      </c>
      <c r="E209" s="2">
        <v>8</v>
      </c>
      <c r="F209" s="2">
        <v>7.9</v>
      </c>
      <c r="G209" s="2">
        <v>9.4</v>
      </c>
      <c r="H209" s="2">
        <v>1017.1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726.7</v>
      </c>
      <c r="P209">
        <v>8.4</v>
      </c>
      <c r="Q209">
        <v>8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9.1999999999999993</v>
      </c>
      <c r="C210" s="2">
        <v>81</v>
      </c>
      <c r="D210" s="2">
        <v>6.1</v>
      </c>
      <c r="E210" s="2">
        <v>7.4</v>
      </c>
      <c r="F210" s="2">
        <v>11.9</v>
      </c>
      <c r="G210" s="2">
        <v>15.8</v>
      </c>
      <c r="H210" s="2">
        <v>1017.2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726.7</v>
      </c>
      <c r="P210">
        <v>8.4</v>
      </c>
      <c r="Q210">
        <v>8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9.1999999999999993</v>
      </c>
      <c r="C211" s="2">
        <v>81</v>
      </c>
      <c r="D211" s="2">
        <v>6.1</v>
      </c>
      <c r="E211" s="2">
        <v>8</v>
      </c>
      <c r="F211" s="2">
        <v>7.9</v>
      </c>
      <c r="G211" s="2">
        <v>8.6</v>
      </c>
      <c r="H211" s="2">
        <v>1017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726.7</v>
      </c>
      <c r="P211">
        <v>8.4</v>
      </c>
      <c r="Q211">
        <v>8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9.1999999999999993</v>
      </c>
      <c r="C212" s="2">
        <v>81</v>
      </c>
      <c r="D212" s="2">
        <v>6.1</v>
      </c>
      <c r="E212" s="2">
        <v>7.7</v>
      </c>
      <c r="F212" s="2">
        <v>10.1</v>
      </c>
      <c r="G212" s="2">
        <v>12.2</v>
      </c>
      <c r="H212" s="2">
        <v>1017.2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726.7</v>
      </c>
      <c r="P212">
        <v>8.4</v>
      </c>
      <c r="Q212">
        <v>8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9.1999999999999993</v>
      </c>
      <c r="C213" s="2">
        <v>82</v>
      </c>
      <c r="D213" s="2">
        <v>6.3</v>
      </c>
      <c r="E213" s="2">
        <v>8.1999999999999993</v>
      </c>
      <c r="F213" s="2">
        <v>7.2</v>
      </c>
      <c r="G213" s="2">
        <v>11.2</v>
      </c>
      <c r="H213" s="2">
        <v>1017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726.7</v>
      </c>
      <c r="P213">
        <v>8.3000000000000007</v>
      </c>
      <c r="Q213">
        <v>8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9.1999999999999993</v>
      </c>
      <c r="C214" s="2">
        <v>82</v>
      </c>
      <c r="D214" s="2">
        <v>6.3</v>
      </c>
      <c r="E214" s="2">
        <v>8.5</v>
      </c>
      <c r="F214" s="2">
        <v>6.1</v>
      </c>
      <c r="G214" s="2">
        <v>12.2</v>
      </c>
      <c r="H214" s="2">
        <v>1016.9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726.7</v>
      </c>
      <c r="P214">
        <v>8.3000000000000007</v>
      </c>
      <c r="Q214">
        <v>7.9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9.1999999999999993</v>
      </c>
      <c r="C215" s="2">
        <v>82</v>
      </c>
      <c r="D215" s="2">
        <v>6.3</v>
      </c>
      <c r="E215" s="2">
        <v>7.4</v>
      </c>
      <c r="F215" s="2">
        <v>11.5</v>
      </c>
      <c r="G215" s="2">
        <v>14.4</v>
      </c>
      <c r="H215" s="2">
        <v>1017.2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726.7</v>
      </c>
      <c r="P215">
        <v>8.3000000000000007</v>
      </c>
      <c r="Q215">
        <v>7.9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9.3000000000000007</v>
      </c>
      <c r="C216" s="2">
        <v>82</v>
      </c>
      <c r="D216" s="2">
        <v>6.4</v>
      </c>
      <c r="E216" s="2">
        <v>8</v>
      </c>
      <c r="F216" s="2">
        <v>8.6</v>
      </c>
      <c r="G216" s="2">
        <v>10.1</v>
      </c>
      <c r="H216" s="2">
        <v>1017.1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726.7</v>
      </c>
      <c r="P216">
        <v>8.3000000000000007</v>
      </c>
      <c r="Q216">
        <v>7.9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9.1999999999999993</v>
      </c>
      <c r="C217" s="2">
        <v>82</v>
      </c>
      <c r="D217" s="2">
        <v>6.3</v>
      </c>
      <c r="E217" s="2">
        <v>7.8</v>
      </c>
      <c r="F217" s="2">
        <v>9.4</v>
      </c>
      <c r="G217" s="2">
        <v>10.4</v>
      </c>
      <c r="H217" s="2">
        <v>1017.1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726.7</v>
      </c>
      <c r="P217">
        <v>8.3000000000000007</v>
      </c>
      <c r="Q217">
        <v>7.9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9.1999999999999993</v>
      </c>
      <c r="C218" s="2">
        <v>82</v>
      </c>
      <c r="D218" s="2">
        <v>6.3</v>
      </c>
      <c r="E218" s="2">
        <v>7.4</v>
      </c>
      <c r="F218" s="2">
        <v>11.5</v>
      </c>
      <c r="G218" s="2">
        <v>14.8</v>
      </c>
      <c r="H218" s="2">
        <v>1017.1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726.7</v>
      </c>
      <c r="P218">
        <v>8.3000000000000007</v>
      </c>
      <c r="Q218">
        <v>7.9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9.1999999999999993</v>
      </c>
      <c r="C219" s="2">
        <v>82</v>
      </c>
      <c r="D219" s="2">
        <v>6.3</v>
      </c>
      <c r="E219" s="2">
        <v>9.1999999999999993</v>
      </c>
      <c r="F219" s="2">
        <v>4</v>
      </c>
      <c r="G219" s="2">
        <v>13.3</v>
      </c>
      <c r="H219" s="2">
        <v>1017.1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726.7</v>
      </c>
      <c r="P219">
        <v>8.1999999999999993</v>
      </c>
      <c r="Q219">
        <v>7.9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9.1999999999999993</v>
      </c>
      <c r="C220" s="2">
        <v>82</v>
      </c>
      <c r="D220" s="2">
        <v>6.3</v>
      </c>
      <c r="E220" s="2">
        <v>9.1999999999999993</v>
      </c>
      <c r="F220" s="2">
        <v>3.2</v>
      </c>
      <c r="G220" s="2">
        <v>9.4</v>
      </c>
      <c r="H220" s="2">
        <v>1016.9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726.7</v>
      </c>
      <c r="P220">
        <v>8.1999999999999993</v>
      </c>
      <c r="Q220">
        <v>7.9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9.1999999999999993</v>
      </c>
      <c r="C221" s="2">
        <v>82</v>
      </c>
      <c r="D221" s="2">
        <v>6.3</v>
      </c>
      <c r="E221" s="2">
        <v>8.6</v>
      </c>
      <c r="F221" s="2">
        <v>5.8</v>
      </c>
      <c r="G221" s="2">
        <v>11.5</v>
      </c>
      <c r="H221" s="2">
        <v>1017.2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726.7</v>
      </c>
      <c r="P221">
        <v>8.1999999999999993</v>
      </c>
      <c r="Q221">
        <v>7.9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9.1999999999999993</v>
      </c>
      <c r="C222" s="2">
        <v>82</v>
      </c>
      <c r="D222" s="2">
        <v>6.3</v>
      </c>
      <c r="E222" s="2">
        <v>8.6999999999999993</v>
      </c>
      <c r="F222" s="2">
        <v>5.4</v>
      </c>
      <c r="G222" s="2">
        <v>9</v>
      </c>
      <c r="H222" s="2">
        <v>1017.2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726.7</v>
      </c>
      <c r="P222">
        <v>8.1999999999999993</v>
      </c>
      <c r="Q222">
        <v>7.9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9.1999999999999993</v>
      </c>
      <c r="C223" s="2">
        <v>83</v>
      </c>
      <c r="D223" s="2">
        <v>6.4</v>
      </c>
      <c r="E223" s="2">
        <v>7.5</v>
      </c>
      <c r="F223" s="2">
        <v>11.2</v>
      </c>
      <c r="G223" s="2">
        <v>14.4</v>
      </c>
      <c r="H223" s="2">
        <v>1017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726.7</v>
      </c>
      <c r="P223">
        <v>8.1999999999999993</v>
      </c>
      <c r="Q223">
        <v>7.8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9.1999999999999993</v>
      </c>
      <c r="C224" s="2">
        <v>83</v>
      </c>
      <c r="D224" s="2">
        <v>6.4</v>
      </c>
      <c r="E224" s="2">
        <v>7.7</v>
      </c>
      <c r="F224" s="2">
        <v>9.6999999999999993</v>
      </c>
      <c r="G224" s="2">
        <v>9.6999999999999993</v>
      </c>
      <c r="H224" s="2">
        <v>1017.1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726.7</v>
      </c>
      <c r="P224">
        <v>8.1999999999999993</v>
      </c>
      <c r="Q224">
        <v>7.8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9.1999999999999993</v>
      </c>
      <c r="C225" s="2">
        <v>83</v>
      </c>
      <c r="D225" s="2">
        <v>6.4</v>
      </c>
      <c r="E225" s="2">
        <v>8.4</v>
      </c>
      <c r="F225" s="2">
        <v>6.5</v>
      </c>
      <c r="G225" s="2">
        <v>14.4</v>
      </c>
      <c r="H225" s="2">
        <v>1017.1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726.7</v>
      </c>
      <c r="P225">
        <v>8.1999999999999993</v>
      </c>
      <c r="Q225">
        <v>7.8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9.1</v>
      </c>
      <c r="C226" s="2">
        <v>83</v>
      </c>
      <c r="D226" s="2">
        <v>6.3</v>
      </c>
      <c r="E226" s="2">
        <v>8.4</v>
      </c>
      <c r="F226" s="2">
        <v>6.1</v>
      </c>
      <c r="G226" s="2">
        <v>9</v>
      </c>
      <c r="H226" s="2">
        <v>1017.3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726.7</v>
      </c>
      <c r="P226">
        <v>8.1</v>
      </c>
      <c r="Q226">
        <v>7.8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9.1</v>
      </c>
      <c r="C227" s="2">
        <v>83</v>
      </c>
      <c r="D227" s="2">
        <v>6.3</v>
      </c>
      <c r="E227" s="2">
        <v>8.1999999999999993</v>
      </c>
      <c r="F227" s="2">
        <v>6.8</v>
      </c>
      <c r="G227" s="2">
        <v>8.3000000000000007</v>
      </c>
      <c r="H227" s="2">
        <v>1016.9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726.7</v>
      </c>
      <c r="P227">
        <v>8.1</v>
      </c>
      <c r="Q227">
        <v>7.8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9.1</v>
      </c>
      <c r="C228" s="2">
        <v>83</v>
      </c>
      <c r="D228" s="2">
        <v>6.3</v>
      </c>
      <c r="E228" s="2">
        <v>9.1</v>
      </c>
      <c r="F228" s="2">
        <v>2.9</v>
      </c>
      <c r="G228" s="2">
        <v>12.2</v>
      </c>
      <c r="H228" s="2">
        <v>1017.1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726.7</v>
      </c>
      <c r="P228">
        <v>8.1</v>
      </c>
      <c r="Q228">
        <v>7.8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9.1</v>
      </c>
      <c r="C229" s="2">
        <v>83</v>
      </c>
      <c r="D229" s="2">
        <v>6.3</v>
      </c>
      <c r="E229" s="2">
        <v>7.5</v>
      </c>
      <c r="F229" s="2">
        <v>10.4</v>
      </c>
      <c r="G229" s="2">
        <v>12.2</v>
      </c>
      <c r="H229" s="2">
        <v>1017.1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726.7</v>
      </c>
      <c r="P229">
        <v>8.1</v>
      </c>
      <c r="Q229">
        <v>7.8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9.1</v>
      </c>
      <c r="C230" s="2">
        <v>83</v>
      </c>
      <c r="D230" s="2">
        <v>6.3</v>
      </c>
      <c r="E230" s="2">
        <v>7.2</v>
      </c>
      <c r="F230" s="2">
        <v>11.9</v>
      </c>
      <c r="G230" s="2">
        <v>12.2</v>
      </c>
      <c r="H230" s="2">
        <v>1017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726.7</v>
      </c>
      <c r="P230">
        <v>8.1</v>
      </c>
      <c r="Q230">
        <v>7.8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9.1</v>
      </c>
      <c r="C231" s="2">
        <v>83</v>
      </c>
      <c r="D231" s="2">
        <v>6.3</v>
      </c>
      <c r="E231" s="2">
        <v>7.6</v>
      </c>
      <c r="F231" s="2">
        <v>9.6999999999999993</v>
      </c>
      <c r="G231" s="2">
        <v>10.8</v>
      </c>
      <c r="H231" s="2">
        <v>1016.9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726.7</v>
      </c>
      <c r="P231">
        <v>8.1</v>
      </c>
      <c r="Q231">
        <v>7.8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9.1999999999999993</v>
      </c>
      <c r="C232" s="2">
        <v>83</v>
      </c>
      <c r="D232" s="2">
        <v>6.4</v>
      </c>
      <c r="E232" s="2">
        <v>9.1999999999999993</v>
      </c>
      <c r="F232" s="2">
        <v>3.6</v>
      </c>
      <c r="G232" s="2">
        <v>8.3000000000000007</v>
      </c>
      <c r="H232" s="2">
        <v>1016.9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726.7</v>
      </c>
      <c r="P232">
        <v>8</v>
      </c>
      <c r="Q232">
        <v>7.8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9.1</v>
      </c>
      <c r="C233" s="2">
        <v>83</v>
      </c>
      <c r="D233" s="2">
        <v>6.3</v>
      </c>
      <c r="E233" s="2">
        <v>8.1</v>
      </c>
      <c r="F233" s="2">
        <v>7.2</v>
      </c>
      <c r="G233" s="2">
        <v>8.3000000000000007</v>
      </c>
      <c r="H233" s="2">
        <v>1017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726.7</v>
      </c>
      <c r="P233">
        <v>8.1</v>
      </c>
      <c r="Q233">
        <v>7.8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9.1</v>
      </c>
      <c r="C234" s="2">
        <v>83</v>
      </c>
      <c r="D234" s="2">
        <v>6.3</v>
      </c>
      <c r="E234" s="2">
        <v>7.8</v>
      </c>
      <c r="F234" s="2">
        <v>9</v>
      </c>
      <c r="G234" s="2">
        <v>12.2</v>
      </c>
      <c r="H234" s="2">
        <v>1017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726.7</v>
      </c>
      <c r="P234">
        <v>8</v>
      </c>
      <c r="Q234">
        <v>7.8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9.1999999999999993</v>
      </c>
      <c r="C235" s="2">
        <v>83</v>
      </c>
      <c r="D235" s="2">
        <v>6.4</v>
      </c>
      <c r="E235" s="2">
        <v>7.5</v>
      </c>
      <c r="F235" s="2">
        <v>10.8</v>
      </c>
      <c r="G235" s="2">
        <v>12.2</v>
      </c>
      <c r="H235" s="2">
        <v>1017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726.7</v>
      </c>
      <c r="P235">
        <v>8</v>
      </c>
      <c r="Q235">
        <v>7.7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9.1999999999999993</v>
      </c>
      <c r="C236" s="2">
        <v>83</v>
      </c>
      <c r="D236" s="2">
        <v>6.4</v>
      </c>
      <c r="E236" s="2">
        <v>8.6999999999999993</v>
      </c>
      <c r="F236" s="2">
        <v>5.4</v>
      </c>
      <c r="G236" s="2">
        <v>9.6999999999999993</v>
      </c>
      <c r="H236" s="2">
        <v>1016.9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726.7</v>
      </c>
      <c r="P236">
        <v>8</v>
      </c>
      <c r="Q236">
        <v>7.7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9.1999999999999993</v>
      </c>
      <c r="C237" s="2">
        <v>83</v>
      </c>
      <c r="D237" s="2">
        <v>6.4</v>
      </c>
      <c r="E237" s="2">
        <v>7</v>
      </c>
      <c r="F237" s="2">
        <v>14</v>
      </c>
      <c r="G237" s="2">
        <v>16.2</v>
      </c>
      <c r="H237" s="2">
        <v>1017.1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726.7</v>
      </c>
      <c r="P237">
        <v>8</v>
      </c>
      <c r="Q237">
        <v>7.7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9.1999999999999993</v>
      </c>
      <c r="C238" s="2">
        <v>83</v>
      </c>
      <c r="D238" s="2">
        <v>6.4</v>
      </c>
      <c r="E238" s="2">
        <v>7.4</v>
      </c>
      <c r="F238" s="2">
        <v>11.5</v>
      </c>
      <c r="G238" s="2">
        <v>15.1</v>
      </c>
      <c r="H238" s="2">
        <v>1016.9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726.7</v>
      </c>
      <c r="P238">
        <v>8</v>
      </c>
      <c r="Q238">
        <v>7.7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9.1999999999999993</v>
      </c>
      <c r="C239" s="2">
        <v>83</v>
      </c>
      <c r="D239" s="2">
        <v>6.4</v>
      </c>
      <c r="E239" s="2">
        <v>7.3</v>
      </c>
      <c r="F239" s="2">
        <v>12.2</v>
      </c>
      <c r="G239" s="2">
        <v>15.5</v>
      </c>
      <c r="H239" s="2">
        <v>1017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726.7</v>
      </c>
      <c r="P239">
        <v>8</v>
      </c>
      <c r="Q239">
        <v>7.7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9.1999999999999993</v>
      </c>
      <c r="C240" s="2">
        <v>83</v>
      </c>
      <c r="D240" s="2">
        <v>6.4</v>
      </c>
      <c r="E240" s="2">
        <v>7.4</v>
      </c>
      <c r="F240" s="2">
        <v>11.9</v>
      </c>
      <c r="G240" s="2">
        <v>12.6</v>
      </c>
      <c r="H240" s="2">
        <v>1017.1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726.7</v>
      </c>
      <c r="P240">
        <v>8</v>
      </c>
      <c r="Q240">
        <v>7.8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9.1999999999999993</v>
      </c>
      <c r="C241" s="2">
        <v>83</v>
      </c>
      <c r="D241" s="2">
        <v>6.4</v>
      </c>
      <c r="E241" s="2">
        <v>7.8</v>
      </c>
      <c r="F241" s="2">
        <v>9.4</v>
      </c>
      <c r="G241" s="2">
        <v>9.4</v>
      </c>
      <c r="H241" s="2">
        <v>1017.1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726.7</v>
      </c>
      <c r="P241">
        <v>8</v>
      </c>
      <c r="Q241">
        <v>7.7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9.1999999999999993</v>
      </c>
      <c r="C242" s="2">
        <v>83</v>
      </c>
      <c r="D242" s="2">
        <v>6.4</v>
      </c>
      <c r="E242" s="2">
        <v>9.1999999999999993</v>
      </c>
      <c r="F242" s="2">
        <v>3.2</v>
      </c>
      <c r="G242" s="2">
        <v>13.3</v>
      </c>
      <c r="H242" s="2">
        <v>1017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726.7</v>
      </c>
      <c r="P242">
        <v>8</v>
      </c>
      <c r="Q242">
        <v>7.7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9.1999999999999993</v>
      </c>
      <c r="C243" s="2">
        <v>83</v>
      </c>
      <c r="D243" s="2">
        <v>6.4</v>
      </c>
      <c r="E243" s="2">
        <v>9.1999999999999993</v>
      </c>
      <c r="F243" s="2">
        <v>3.6</v>
      </c>
      <c r="G243" s="2">
        <v>11.5</v>
      </c>
      <c r="H243" s="2">
        <v>1017.1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726.7</v>
      </c>
      <c r="P243">
        <v>8</v>
      </c>
      <c r="Q243">
        <v>7.8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9.1999999999999993</v>
      </c>
      <c r="C244" s="2">
        <v>83</v>
      </c>
      <c r="D244" s="2">
        <v>6.4</v>
      </c>
      <c r="E244" s="2">
        <v>7</v>
      </c>
      <c r="F244" s="2">
        <v>14.4</v>
      </c>
      <c r="G244" s="2">
        <v>17.3</v>
      </c>
      <c r="H244" s="2">
        <v>1017.1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726.7</v>
      </c>
      <c r="P244">
        <v>8.1</v>
      </c>
      <c r="Q244">
        <v>7.8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9.1999999999999993</v>
      </c>
      <c r="C245" s="2">
        <v>83</v>
      </c>
      <c r="D245" s="2">
        <v>6.4</v>
      </c>
      <c r="E245" s="2">
        <v>7.2</v>
      </c>
      <c r="F245" s="2">
        <v>13</v>
      </c>
      <c r="G245" s="2">
        <v>15.1</v>
      </c>
      <c r="H245" s="2">
        <v>1017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726.7</v>
      </c>
      <c r="P245">
        <v>8.1</v>
      </c>
      <c r="Q245">
        <v>7.8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9.3000000000000007</v>
      </c>
      <c r="C246" s="2">
        <v>83</v>
      </c>
      <c r="D246" s="2">
        <v>6.5</v>
      </c>
      <c r="E246" s="2">
        <v>8.3000000000000007</v>
      </c>
      <c r="F246" s="2">
        <v>7.6</v>
      </c>
      <c r="G246" s="2">
        <v>8.3000000000000007</v>
      </c>
      <c r="H246" s="2">
        <v>1017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726.7</v>
      </c>
      <c r="P246">
        <v>8.1</v>
      </c>
      <c r="Q246">
        <v>7.8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9.3000000000000007</v>
      </c>
      <c r="C247" s="2">
        <v>83</v>
      </c>
      <c r="D247" s="2">
        <v>6.5</v>
      </c>
      <c r="E247" s="2">
        <v>8.1999999999999993</v>
      </c>
      <c r="F247" s="2">
        <v>8.3000000000000007</v>
      </c>
      <c r="G247" s="2">
        <v>8.6</v>
      </c>
      <c r="H247" s="2">
        <v>1017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726.7</v>
      </c>
      <c r="P247">
        <v>8.1</v>
      </c>
      <c r="Q247">
        <v>7.8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9.3000000000000007</v>
      </c>
      <c r="C248" s="2">
        <v>83</v>
      </c>
      <c r="D248" s="2">
        <v>6.5</v>
      </c>
      <c r="E248" s="2">
        <v>9.3000000000000007</v>
      </c>
      <c r="F248" s="2">
        <v>4.7</v>
      </c>
      <c r="G248" s="2">
        <v>10.8</v>
      </c>
      <c r="H248" s="2">
        <v>1017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726.7</v>
      </c>
      <c r="P248">
        <v>8.1999999999999993</v>
      </c>
      <c r="Q248">
        <v>7.8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9.3000000000000007</v>
      </c>
      <c r="C249" s="2">
        <v>83</v>
      </c>
      <c r="D249" s="2">
        <v>6.5</v>
      </c>
      <c r="E249" s="2">
        <v>8.3000000000000007</v>
      </c>
      <c r="F249" s="2">
        <v>7.2</v>
      </c>
      <c r="G249" s="2">
        <v>10.8</v>
      </c>
      <c r="H249" s="2">
        <v>1017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726.7</v>
      </c>
      <c r="P249">
        <v>8.1999999999999993</v>
      </c>
      <c r="Q249">
        <v>7.8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9.3000000000000007</v>
      </c>
      <c r="C250" s="2">
        <v>83</v>
      </c>
      <c r="D250" s="2">
        <v>6.5</v>
      </c>
      <c r="E250" s="2">
        <v>8.1999999999999993</v>
      </c>
      <c r="F250" s="2">
        <v>7.9</v>
      </c>
      <c r="G250" s="2">
        <v>7.9</v>
      </c>
      <c r="H250" s="2">
        <v>1017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726.7</v>
      </c>
      <c r="P250">
        <v>8.3000000000000007</v>
      </c>
      <c r="Q250">
        <v>7.8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9.3000000000000007</v>
      </c>
      <c r="C251" s="2">
        <v>83</v>
      </c>
      <c r="D251" s="2">
        <v>6.5</v>
      </c>
      <c r="E251" s="2">
        <v>8</v>
      </c>
      <c r="F251" s="2">
        <v>8.6</v>
      </c>
      <c r="G251" s="2">
        <v>8.6</v>
      </c>
      <c r="H251" s="2">
        <v>1016.9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726.7</v>
      </c>
      <c r="P251">
        <v>8.3000000000000007</v>
      </c>
      <c r="Q251">
        <v>7.9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9.3000000000000007</v>
      </c>
      <c r="C252" s="2">
        <v>83</v>
      </c>
      <c r="D252" s="2">
        <v>6.5</v>
      </c>
      <c r="E252" s="2">
        <v>7.1</v>
      </c>
      <c r="F252" s="2">
        <v>14.8</v>
      </c>
      <c r="G252" s="2">
        <v>22.3</v>
      </c>
      <c r="H252" s="2">
        <v>1017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726.7</v>
      </c>
      <c r="P252">
        <v>8.3000000000000007</v>
      </c>
      <c r="Q252">
        <v>7.9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9.3000000000000007</v>
      </c>
      <c r="C253" s="2">
        <v>83</v>
      </c>
      <c r="D253" s="2">
        <v>6.5</v>
      </c>
      <c r="E253" s="2">
        <v>7.3</v>
      </c>
      <c r="F253" s="2">
        <v>13</v>
      </c>
      <c r="G253" s="2">
        <v>19.8</v>
      </c>
      <c r="H253" s="2">
        <v>1017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726.7</v>
      </c>
      <c r="P253">
        <v>8.4</v>
      </c>
      <c r="Q253">
        <v>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9.3000000000000007</v>
      </c>
      <c r="C254" s="2">
        <v>83</v>
      </c>
      <c r="D254" s="2">
        <v>6.5</v>
      </c>
      <c r="E254" s="2">
        <v>7.9</v>
      </c>
      <c r="F254" s="2">
        <v>9.4</v>
      </c>
      <c r="G254" s="2">
        <v>9.4</v>
      </c>
      <c r="H254" s="2">
        <v>1016.9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726.7</v>
      </c>
      <c r="P254">
        <v>8.4</v>
      </c>
      <c r="Q254">
        <v>8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9.3000000000000007</v>
      </c>
      <c r="C255" s="2">
        <v>83</v>
      </c>
      <c r="D255" s="2">
        <v>6.5</v>
      </c>
      <c r="E255" s="2">
        <v>8.3000000000000007</v>
      </c>
      <c r="F255" s="2">
        <v>7.2</v>
      </c>
      <c r="G255" s="2">
        <v>7.6</v>
      </c>
      <c r="H255" s="2">
        <v>1016.9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726.7</v>
      </c>
      <c r="P255">
        <v>8.4</v>
      </c>
      <c r="Q255">
        <v>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9.1999999999999993</v>
      </c>
      <c r="C256" s="2">
        <v>83</v>
      </c>
      <c r="D256" s="2">
        <v>6.4</v>
      </c>
      <c r="E256" s="2">
        <v>8</v>
      </c>
      <c r="F256" s="2">
        <v>7.9</v>
      </c>
      <c r="G256" s="2">
        <v>9.4</v>
      </c>
      <c r="H256" s="2">
        <v>1016.9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726.7</v>
      </c>
      <c r="P256">
        <v>8.4</v>
      </c>
      <c r="Q256">
        <v>8.1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9.1999999999999993</v>
      </c>
      <c r="C257" s="2">
        <v>83</v>
      </c>
      <c r="D257" s="2">
        <v>6.4</v>
      </c>
      <c r="E257" s="2">
        <v>9.1999999999999993</v>
      </c>
      <c r="F257" s="2">
        <v>4.7</v>
      </c>
      <c r="G257" s="2">
        <v>8.6</v>
      </c>
      <c r="H257" s="2">
        <v>1016.9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726.7</v>
      </c>
      <c r="P257">
        <v>8.5</v>
      </c>
      <c r="Q257">
        <v>8.1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9.1999999999999993</v>
      </c>
      <c r="C258" s="2">
        <v>83</v>
      </c>
      <c r="D258" s="2">
        <v>6.4</v>
      </c>
      <c r="E258" s="2">
        <v>8.5</v>
      </c>
      <c r="F258" s="2">
        <v>6.1</v>
      </c>
      <c r="G258" s="2">
        <v>7.9</v>
      </c>
      <c r="H258" s="2">
        <v>1017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726.7</v>
      </c>
      <c r="P258">
        <v>8.4</v>
      </c>
      <c r="Q258">
        <v>8.1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9.1999999999999993</v>
      </c>
      <c r="C259" s="2">
        <v>83</v>
      </c>
      <c r="D259" s="2">
        <v>6.4</v>
      </c>
      <c r="E259" s="2">
        <v>7.5</v>
      </c>
      <c r="F259" s="2">
        <v>10.8</v>
      </c>
      <c r="G259" s="2">
        <v>12.6</v>
      </c>
      <c r="H259" s="2">
        <v>1016.9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726.7</v>
      </c>
      <c r="P259">
        <v>8.4</v>
      </c>
      <c r="Q259">
        <v>8.1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9.1999999999999993</v>
      </c>
      <c r="C260" s="2">
        <v>83</v>
      </c>
      <c r="D260" s="2">
        <v>6.4</v>
      </c>
      <c r="E260" s="2">
        <v>7.4</v>
      </c>
      <c r="F260" s="2">
        <v>11.5</v>
      </c>
      <c r="G260" s="2">
        <v>15.1</v>
      </c>
      <c r="H260" s="2">
        <v>1016.9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726.7</v>
      </c>
      <c r="P260">
        <v>8.4</v>
      </c>
      <c r="Q260">
        <v>8.1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9.1999999999999993</v>
      </c>
      <c r="C261" s="2">
        <v>83</v>
      </c>
      <c r="D261" s="2">
        <v>6.4</v>
      </c>
      <c r="E261" s="2">
        <v>8.1999999999999993</v>
      </c>
      <c r="F261" s="2">
        <v>7.2</v>
      </c>
      <c r="G261" s="2">
        <v>14</v>
      </c>
      <c r="H261" s="2">
        <v>1016.8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726.7</v>
      </c>
      <c r="P261">
        <v>8.4</v>
      </c>
      <c r="Q261">
        <v>8.1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9.1999999999999993</v>
      </c>
      <c r="C262" s="2">
        <v>83</v>
      </c>
      <c r="D262" s="2">
        <v>6.4</v>
      </c>
      <c r="E262" s="2">
        <v>8.8000000000000007</v>
      </c>
      <c r="F262" s="2">
        <v>5</v>
      </c>
      <c r="G262" s="2">
        <v>10.1</v>
      </c>
      <c r="H262" s="2">
        <v>1016.8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726.7</v>
      </c>
      <c r="P262">
        <v>8.4</v>
      </c>
      <c r="Q262">
        <v>8.1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9.1999999999999993</v>
      </c>
      <c r="C263" s="2">
        <v>83</v>
      </c>
      <c r="D263" s="2">
        <v>6.4</v>
      </c>
      <c r="E263" s="2">
        <v>9.1999999999999993</v>
      </c>
      <c r="F263" s="2">
        <v>4.3</v>
      </c>
      <c r="G263" s="2">
        <v>9</v>
      </c>
      <c r="H263" s="2">
        <v>1016.8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726.7</v>
      </c>
      <c r="P263">
        <v>8.3000000000000007</v>
      </c>
      <c r="Q263">
        <v>8.1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9.1999999999999993</v>
      </c>
      <c r="C264" s="2">
        <v>83</v>
      </c>
      <c r="D264" s="2">
        <v>6.4</v>
      </c>
      <c r="E264" s="2">
        <v>7.5</v>
      </c>
      <c r="F264" s="2">
        <v>11.2</v>
      </c>
      <c r="G264" s="2">
        <v>14</v>
      </c>
      <c r="H264" s="2">
        <v>1016.7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726.7</v>
      </c>
      <c r="P264">
        <v>8.3000000000000007</v>
      </c>
      <c r="Q264">
        <v>8.1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9.1999999999999993</v>
      </c>
      <c r="C265" s="2">
        <v>83</v>
      </c>
      <c r="D265" s="2">
        <v>6.4</v>
      </c>
      <c r="E265" s="2">
        <v>7.7</v>
      </c>
      <c r="F265" s="2">
        <v>10.1</v>
      </c>
      <c r="G265" s="2">
        <v>10.1</v>
      </c>
      <c r="H265" s="2">
        <v>1016.8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726.7</v>
      </c>
      <c r="P265">
        <v>8.3000000000000007</v>
      </c>
      <c r="Q265">
        <v>8.1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9.3000000000000007</v>
      </c>
      <c r="C266" s="2">
        <v>83</v>
      </c>
      <c r="D266" s="2">
        <v>6.5</v>
      </c>
      <c r="E266" s="2">
        <v>8</v>
      </c>
      <c r="F266" s="2">
        <v>8.6</v>
      </c>
      <c r="G266" s="2">
        <v>11.2</v>
      </c>
      <c r="H266" s="2">
        <v>1016.8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726.7</v>
      </c>
      <c r="P266">
        <v>8.3000000000000007</v>
      </c>
      <c r="Q266">
        <v>8.1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9.3000000000000007</v>
      </c>
      <c r="C267" s="2">
        <v>84</v>
      </c>
      <c r="D267" s="2">
        <v>6.7</v>
      </c>
      <c r="E267" s="2">
        <v>7.3</v>
      </c>
      <c r="F267" s="2">
        <v>13</v>
      </c>
      <c r="G267" s="2">
        <v>16.2</v>
      </c>
      <c r="H267" s="2">
        <v>1016.7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726.7</v>
      </c>
      <c r="P267">
        <v>8.3000000000000007</v>
      </c>
      <c r="Q267">
        <v>8.1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9.3000000000000007</v>
      </c>
      <c r="C268" s="2">
        <v>83</v>
      </c>
      <c r="D268" s="2">
        <v>6.5</v>
      </c>
      <c r="E268" s="2">
        <v>8</v>
      </c>
      <c r="F268" s="2">
        <v>8.6</v>
      </c>
      <c r="G268" s="2">
        <v>9</v>
      </c>
      <c r="H268" s="2">
        <v>1016.6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726.7</v>
      </c>
      <c r="P268">
        <v>8.3000000000000007</v>
      </c>
      <c r="Q268">
        <v>8.1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9.3000000000000007</v>
      </c>
      <c r="C269" s="2">
        <v>83</v>
      </c>
      <c r="D269" s="2">
        <v>6.5</v>
      </c>
      <c r="E269" s="2">
        <v>7.3</v>
      </c>
      <c r="F269" s="2">
        <v>13</v>
      </c>
      <c r="G269" s="2">
        <v>13.3</v>
      </c>
      <c r="H269" s="2">
        <v>1016.7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726.7</v>
      </c>
      <c r="P269">
        <v>8.4</v>
      </c>
      <c r="Q269">
        <v>8.1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9.3000000000000007</v>
      </c>
      <c r="C270" s="2">
        <v>84</v>
      </c>
      <c r="D270" s="2">
        <v>6.7</v>
      </c>
      <c r="E270" s="2">
        <v>9</v>
      </c>
      <c r="F270" s="2">
        <v>5</v>
      </c>
      <c r="G270" s="2">
        <v>11.5</v>
      </c>
      <c r="H270" s="2">
        <v>1016.7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726.7</v>
      </c>
      <c r="P270">
        <v>8.4</v>
      </c>
      <c r="Q270">
        <v>8.1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9.3000000000000007</v>
      </c>
      <c r="C271" s="2">
        <v>84</v>
      </c>
      <c r="D271" s="2">
        <v>6.7</v>
      </c>
      <c r="E271" s="2">
        <v>7.9</v>
      </c>
      <c r="F271" s="2">
        <v>9.6999999999999993</v>
      </c>
      <c r="G271" s="2">
        <v>10.4</v>
      </c>
      <c r="H271" s="2">
        <v>1016.6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726.7</v>
      </c>
      <c r="P271">
        <v>8.4</v>
      </c>
      <c r="Q271">
        <v>8.1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9.3000000000000007</v>
      </c>
      <c r="C272" s="2">
        <v>83</v>
      </c>
      <c r="D272" s="2">
        <v>6.5</v>
      </c>
      <c r="E272" s="2">
        <v>9.3000000000000007</v>
      </c>
      <c r="F272" s="2">
        <v>4.7</v>
      </c>
      <c r="G272" s="2">
        <v>8.3000000000000007</v>
      </c>
      <c r="H272" s="2">
        <v>1016.4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726.7</v>
      </c>
      <c r="P272">
        <v>8.4</v>
      </c>
      <c r="Q272">
        <v>8.1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9.3000000000000007</v>
      </c>
      <c r="C273" s="2">
        <v>83</v>
      </c>
      <c r="D273" s="2">
        <v>6.5</v>
      </c>
      <c r="E273" s="2">
        <v>7.6</v>
      </c>
      <c r="F273" s="2">
        <v>10.8</v>
      </c>
      <c r="G273" s="2">
        <v>11.5</v>
      </c>
      <c r="H273" s="2">
        <v>1016.6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726.7</v>
      </c>
      <c r="P273">
        <v>8.4</v>
      </c>
      <c r="Q273">
        <v>8.1999999999999993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9.3000000000000007</v>
      </c>
      <c r="C274" s="2">
        <v>83</v>
      </c>
      <c r="D274" s="2">
        <v>6.5</v>
      </c>
      <c r="E274" s="2">
        <v>8</v>
      </c>
      <c r="F274" s="2">
        <v>9</v>
      </c>
      <c r="G274" s="2">
        <v>11.2</v>
      </c>
      <c r="H274" s="2">
        <v>1016.6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726.7</v>
      </c>
      <c r="P274">
        <v>8.5</v>
      </c>
      <c r="Q274">
        <v>8.1999999999999993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9.3000000000000007</v>
      </c>
      <c r="C275" s="2">
        <v>83</v>
      </c>
      <c r="D275" s="2">
        <v>6.5</v>
      </c>
      <c r="E275" s="2">
        <v>7.7</v>
      </c>
      <c r="F275" s="2">
        <v>10.4</v>
      </c>
      <c r="G275" s="2">
        <v>14.4</v>
      </c>
      <c r="H275" s="2">
        <v>1016.7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726.7</v>
      </c>
      <c r="P275">
        <v>8.5</v>
      </c>
      <c r="Q275">
        <v>8.1999999999999993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9.3000000000000007</v>
      </c>
      <c r="C276" s="2">
        <v>83</v>
      </c>
      <c r="D276" s="2">
        <v>6.5</v>
      </c>
      <c r="E276" s="2">
        <v>7.9</v>
      </c>
      <c r="F276" s="2">
        <v>9.4</v>
      </c>
      <c r="G276" s="2">
        <v>11.5</v>
      </c>
      <c r="H276" s="2">
        <v>1016.7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726.7</v>
      </c>
      <c r="P276">
        <v>8.5</v>
      </c>
      <c r="Q276">
        <v>8.1999999999999993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9.3000000000000007</v>
      </c>
      <c r="C277" s="2">
        <v>83</v>
      </c>
      <c r="D277" s="2">
        <v>6.5</v>
      </c>
      <c r="E277" s="2">
        <v>8</v>
      </c>
      <c r="F277" s="2">
        <v>8.6</v>
      </c>
      <c r="G277" s="2">
        <v>10.4</v>
      </c>
      <c r="H277" s="2">
        <v>1016.5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726.7</v>
      </c>
      <c r="P277">
        <v>8.5</v>
      </c>
      <c r="Q277">
        <v>8.1999999999999993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9.3000000000000007</v>
      </c>
      <c r="C278" s="2">
        <v>83</v>
      </c>
      <c r="D278" s="2">
        <v>6.5</v>
      </c>
      <c r="E278" s="2">
        <v>9.3000000000000007</v>
      </c>
      <c r="F278" s="2">
        <v>3.2</v>
      </c>
      <c r="G278" s="2">
        <v>6.1</v>
      </c>
      <c r="H278" s="2">
        <v>1016.5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726.7</v>
      </c>
      <c r="P278">
        <v>8.5</v>
      </c>
      <c r="Q278">
        <v>8.1999999999999993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9.3000000000000007</v>
      </c>
      <c r="C279" s="2">
        <v>84</v>
      </c>
      <c r="D279" s="2">
        <v>6.7</v>
      </c>
      <c r="E279" s="2">
        <v>8.1999999999999993</v>
      </c>
      <c r="F279" s="2">
        <v>8.3000000000000007</v>
      </c>
      <c r="G279" s="2">
        <v>11.5</v>
      </c>
      <c r="H279" s="2">
        <v>1016.7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726.7</v>
      </c>
      <c r="P279">
        <v>8.5</v>
      </c>
      <c r="Q279">
        <v>8.1999999999999993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9.3000000000000007</v>
      </c>
      <c r="C280" s="2">
        <v>84</v>
      </c>
      <c r="D280" s="2">
        <v>6.7</v>
      </c>
      <c r="E280" s="2">
        <v>7.9</v>
      </c>
      <c r="F280" s="2">
        <v>9.6999999999999993</v>
      </c>
      <c r="G280" s="2">
        <v>14</v>
      </c>
      <c r="H280" s="2">
        <v>1016.5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726.7</v>
      </c>
      <c r="P280">
        <v>8.5</v>
      </c>
      <c r="Q280">
        <v>8.1999999999999993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9.3000000000000007</v>
      </c>
      <c r="C281" s="2">
        <v>84</v>
      </c>
      <c r="D281" s="2">
        <v>6.7</v>
      </c>
      <c r="E281" s="2">
        <v>6.8</v>
      </c>
      <c r="F281" s="2">
        <v>16.899999999999999</v>
      </c>
      <c r="G281" s="2">
        <v>20.2</v>
      </c>
      <c r="H281" s="2">
        <v>1016.4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726.7</v>
      </c>
      <c r="P281">
        <v>8.5</v>
      </c>
      <c r="Q281">
        <v>8.1999999999999993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9.3000000000000007</v>
      </c>
      <c r="C282" s="2">
        <v>84</v>
      </c>
      <c r="D282" s="2">
        <v>6.7</v>
      </c>
      <c r="E282" s="2">
        <v>7.2</v>
      </c>
      <c r="F282" s="2">
        <v>13.7</v>
      </c>
      <c r="G282" s="2">
        <v>16.899999999999999</v>
      </c>
      <c r="H282" s="2">
        <v>1016.5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726.7</v>
      </c>
      <c r="P282">
        <v>8.6</v>
      </c>
      <c r="Q282">
        <v>8.3000000000000007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9.3000000000000007</v>
      </c>
      <c r="C283" s="2">
        <v>84</v>
      </c>
      <c r="D283" s="2">
        <v>6.7</v>
      </c>
      <c r="E283" s="2">
        <v>8.1999999999999993</v>
      </c>
      <c r="F283" s="2">
        <v>8.3000000000000007</v>
      </c>
      <c r="G283" s="2">
        <v>10.4</v>
      </c>
      <c r="H283" s="2">
        <v>1016.6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726.7</v>
      </c>
      <c r="P283">
        <v>8.6</v>
      </c>
      <c r="Q283">
        <v>8.3000000000000007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9.3000000000000007</v>
      </c>
      <c r="C284" s="2">
        <v>84</v>
      </c>
      <c r="D284" s="2">
        <v>6.7</v>
      </c>
      <c r="E284" s="2">
        <v>7.6</v>
      </c>
      <c r="F284" s="2">
        <v>10.8</v>
      </c>
      <c r="G284" s="2">
        <v>10.8</v>
      </c>
      <c r="H284" s="2">
        <v>1016.6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726.7</v>
      </c>
      <c r="P284">
        <v>8.6</v>
      </c>
      <c r="Q284">
        <v>8.3000000000000007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9.3000000000000007</v>
      </c>
      <c r="C285" s="2">
        <v>84</v>
      </c>
      <c r="D285" s="2">
        <v>6.7</v>
      </c>
      <c r="E285" s="2">
        <v>7.6</v>
      </c>
      <c r="F285" s="2">
        <v>11.2</v>
      </c>
      <c r="G285" s="2">
        <v>14.8</v>
      </c>
      <c r="H285" s="2">
        <v>1016.6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726.7</v>
      </c>
      <c r="P285">
        <v>8.6999999999999993</v>
      </c>
      <c r="Q285">
        <v>8.3000000000000007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9.3000000000000007</v>
      </c>
      <c r="C286" s="2">
        <v>84</v>
      </c>
      <c r="D286" s="2">
        <v>6.7</v>
      </c>
      <c r="E286" s="2">
        <v>8.5</v>
      </c>
      <c r="F286" s="2">
        <v>6.5</v>
      </c>
      <c r="G286" s="2">
        <v>7.6</v>
      </c>
      <c r="H286" s="2">
        <v>1016.4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726.7</v>
      </c>
      <c r="P286">
        <v>8.6999999999999993</v>
      </c>
      <c r="Q286">
        <v>8.4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9.3000000000000007</v>
      </c>
      <c r="C287" s="2">
        <v>84</v>
      </c>
      <c r="D287" s="2">
        <v>6.7</v>
      </c>
      <c r="E287" s="2">
        <v>9</v>
      </c>
      <c r="F287" s="2">
        <v>5</v>
      </c>
      <c r="G287" s="2">
        <v>9.4</v>
      </c>
      <c r="H287" s="2">
        <v>1016.5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726.7</v>
      </c>
      <c r="P287">
        <v>8.6999999999999993</v>
      </c>
      <c r="Q287">
        <v>8.4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9.3000000000000007</v>
      </c>
      <c r="C288" s="2">
        <v>84</v>
      </c>
      <c r="D288" s="2">
        <v>6.7</v>
      </c>
      <c r="E288" s="2">
        <v>8</v>
      </c>
      <c r="F288" s="2">
        <v>9</v>
      </c>
      <c r="G288" s="2">
        <v>15.1</v>
      </c>
      <c r="H288" s="2">
        <v>1016.1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726.7</v>
      </c>
      <c r="P288">
        <v>8.8000000000000007</v>
      </c>
      <c r="Q288">
        <v>8.4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9.3000000000000007</v>
      </c>
      <c r="C289" s="2">
        <v>84</v>
      </c>
      <c r="D289" s="2">
        <v>6.7</v>
      </c>
      <c r="E289" s="2">
        <v>9.3000000000000007</v>
      </c>
      <c r="F289" s="2">
        <v>4.3</v>
      </c>
      <c r="G289" s="2">
        <v>5.8</v>
      </c>
      <c r="H289" s="2">
        <v>1016.3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726.7</v>
      </c>
      <c r="P289">
        <v>8.8000000000000007</v>
      </c>
      <c r="Q289">
        <v>8.4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9.3000000000000007</v>
      </c>
      <c r="C290" s="2">
        <v>84</v>
      </c>
      <c r="D290" s="2">
        <v>6.7</v>
      </c>
      <c r="E290" s="2">
        <v>7.9</v>
      </c>
      <c r="F290" s="2">
        <v>9.4</v>
      </c>
      <c r="G290" s="2">
        <v>15.1</v>
      </c>
      <c r="H290" s="2">
        <v>1016.5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726.7</v>
      </c>
      <c r="P290">
        <v>8.8000000000000007</v>
      </c>
      <c r="Q290">
        <v>8.4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9.3000000000000007</v>
      </c>
      <c r="C291" s="2">
        <v>84</v>
      </c>
      <c r="D291" s="2">
        <v>6.7</v>
      </c>
      <c r="E291" s="2">
        <v>7.9</v>
      </c>
      <c r="F291" s="2">
        <v>9.4</v>
      </c>
      <c r="G291" s="2">
        <v>10.1</v>
      </c>
      <c r="H291" s="2">
        <v>1016.3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726.7</v>
      </c>
      <c r="P291">
        <v>8.9</v>
      </c>
      <c r="Q291">
        <v>8.5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9.4</v>
      </c>
      <c r="C292" s="2">
        <v>84</v>
      </c>
      <c r="D292" s="2">
        <v>6.8</v>
      </c>
      <c r="E292" s="2">
        <v>8.1999999999999993</v>
      </c>
      <c r="F292" s="2">
        <v>8.6</v>
      </c>
      <c r="G292" s="2">
        <v>11.2</v>
      </c>
      <c r="H292" s="2">
        <v>1016.2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726.7</v>
      </c>
      <c r="P292">
        <v>8.9</v>
      </c>
      <c r="Q292">
        <v>8.5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9.4</v>
      </c>
      <c r="C293" s="2">
        <v>84</v>
      </c>
      <c r="D293" s="2">
        <v>6.8</v>
      </c>
      <c r="E293" s="2">
        <v>8.3000000000000007</v>
      </c>
      <c r="F293" s="2">
        <v>8.3000000000000007</v>
      </c>
      <c r="G293" s="2">
        <v>12.2</v>
      </c>
      <c r="H293" s="2">
        <v>1016.4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726.7</v>
      </c>
      <c r="P293">
        <v>8.9</v>
      </c>
      <c r="Q293">
        <v>8.5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9.4</v>
      </c>
      <c r="C294" s="2">
        <v>84</v>
      </c>
      <c r="D294" s="2">
        <v>6.8</v>
      </c>
      <c r="E294" s="2">
        <v>7.8</v>
      </c>
      <c r="F294" s="2">
        <v>10.8</v>
      </c>
      <c r="G294" s="2">
        <v>16.600000000000001</v>
      </c>
      <c r="H294" s="2">
        <v>1016.4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726.7</v>
      </c>
      <c r="P294">
        <v>8.9</v>
      </c>
      <c r="Q294">
        <v>8.6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9.4</v>
      </c>
      <c r="C295" s="2">
        <v>84</v>
      </c>
      <c r="D295" s="2">
        <v>6.8</v>
      </c>
      <c r="E295" s="2">
        <v>7.7</v>
      </c>
      <c r="F295" s="2">
        <v>11.2</v>
      </c>
      <c r="G295" s="2">
        <v>18</v>
      </c>
      <c r="H295" s="2">
        <v>1016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726.7</v>
      </c>
      <c r="P295">
        <v>9</v>
      </c>
      <c r="Q295">
        <v>8.6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9.4</v>
      </c>
      <c r="C296" s="2">
        <v>84</v>
      </c>
      <c r="D296" s="2">
        <v>6.8</v>
      </c>
      <c r="E296" s="2">
        <v>7.8</v>
      </c>
      <c r="F296" s="2">
        <v>10.8</v>
      </c>
      <c r="G296" s="2">
        <v>15.5</v>
      </c>
      <c r="H296" s="2">
        <v>1016.4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726.7</v>
      </c>
      <c r="P296">
        <v>9</v>
      </c>
      <c r="Q296">
        <v>8.6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9.4</v>
      </c>
      <c r="C297" s="2">
        <v>84</v>
      </c>
      <c r="D297" s="2">
        <v>6.8</v>
      </c>
      <c r="E297" s="2">
        <v>8.4</v>
      </c>
      <c r="F297" s="2">
        <v>7.6</v>
      </c>
      <c r="G297" s="2">
        <v>9.4</v>
      </c>
      <c r="H297" s="2">
        <v>1016.3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726.7</v>
      </c>
      <c r="P297">
        <v>9</v>
      </c>
      <c r="Q297">
        <v>8.6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9.4</v>
      </c>
      <c r="C298" s="2">
        <v>84</v>
      </c>
      <c r="D298" s="2">
        <v>6.8</v>
      </c>
      <c r="E298" s="2">
        <v>9.4</v>
      </c>
      <c r="F298" s="2">
        <v>3.6</v>
      </c>
      <c r="G298" s="2">
        <v>9.6999999999999993</v>
      </c>
      <c r="H298" s="2">
        <v>1016.1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726.7</v>
      </c>
      <c r="P298">
        <v>9</v>
      </c>
      <c r="Q298">
        <v>8.6999999999999993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9.4</v>
      </c>
      <c r="C299" s="2">
        <v>84</v>
      </c>
      <c r="D299" s="2">
        <v>6.8</v>
      </c>
      <c r="E299" s="2">
        <v>8</v>
      </c>
      <c r="F299" s="2">
        <v>9.6999999999999993</v>
      </c>
      <c r="G299" s="2">
        <v>10.4</v>
      </c>
      <c r="H299" s="2">
        <v>1016.2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726.7</v>
      </c>
      <c r="P299">
        <v>9</v>
      </c>
      <c r="Q299">
        <v>8.6999999999999993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9.4</v>
      </c>
      <c r="C300" s="2">
        <v>84</v>
      </c>
      <c r="D300" s="2">
        <v>6.8</v>
      </c>
      <c r="E300" s="2">
        <v>8.1</v>
      </c>
      <c r="F300" s="2">
        <v>9</v>
      </c>
      <c r="G300" s="2">
        <v>11.5</v>
      </c>
      <c r="H300" s="2">
        <v>1016.1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726.7</v>
      </c>
      <c r="P300">
        <v>9</v>
      </c>
      <c r="Q300">
        <v>8.6999999999999993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9.4</v>
      </c>
      <c r="C301" s="2">
        <v>84</v>
      </c>
      <c r="D301" s="2">
        <v>6.8</v>
      </c>
      <c r="E301" s="2">
        <v>8.3000000000000007</v>
      </c>
      <c r="F301" s="2">
        <v>7.9</v>
      </c>
      <c r="G301" s="2">
        <v>9</v>
      </c>
      <c r="H301" s="2">
        <v>1016.3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726.7</v>
      </c>
      <c r="P301">
        <v>8.9</v>
      </c>
      <c r="Q301">
        <v>8.6999999999999993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9.3000000000000007</v>
      </c>
      <c r="C302" s="2">
        <v>84</v>
      </c>
      <c r="D302" s="2">
        <v>6.7</v>
      </c>
      <c r="E302" s="2">
        <v>8.8000000000000007</v>
      </c>
      <c r="F302" s="2">
        <v>5.4</v>
      </c>
      <c r="G302" s="2">
        <v>13</v>
      </c>
      <c r="H302" s="2">
        <v>1016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726.7</v>
      </c>
      <c r="P302">
        <v>8.9</v>
      </c>
      <c r="Q302">
        <v>8.6999999999999993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9.3000000000000007</v>
      </c>
      <c r="C303" s="2">
        <v>84</v>
      </c>
      <c r="D303" s="2">
        <v>6.7</v>
      </c>
      <c r="E303" s="2">
        <v>7.5</v>
      </c>
      <c r="F303" s="2">
        <v>11.5</v>
      </c>
      <c r="G303" s="2">
        <v>16.899999999999999</v>
      </c>
      <c r="H303" s="2">
        <v>1016.3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726.7</v>
      </c>
      <c r="P303">
        <v>8.9</v>
      </c>
      <c r="Q303">
        <v>8.6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9.3000000000000007</v>
      </c>
      <c r="C304" s="2">
        <v>84</v>
      </c>
      <c r="D304" s="2">
        <v>6.7</v>
      </c>
      <c r="E304" s="2">
        <v>8.1999999999999993</v>
      </c>
      <c r="F304" s="2">
        <v>7.9</v>
      </c>
      <c r="G304" s="2">
        <v>16.2</v>
      </c>
      <c r="H304" s="2">
        <v>1016.3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726.7</v>
      </c>
      <c r="P304">
        <v>8.8000000000000007</v>
      </c>
      <c r="Q304">
        <v>8.6999999999999993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9.3000000000000007</v>
      </c>
      <c r="C305" s="2">
        <v>84</v>
      </c>
      <c r="D305" s="2">
        <v>6.7</v>
      </c>
      <c r="E305" s="2">
        <v>8.1999999999999993</v>
      </c>
      <c r="F305" s="2">
        <v>7.9</v>
      </c>
      <c r="G305" s="2">
        <v>13</v>
      </c>
      <c r="H305" s="2">
        <v>1016.2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726.7</v>
      </c>
      <c r="P305">
        <v>8.8000000000000007</v>
      </c>
      <c r="Q305">
        <v>8.6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9.3000000000000007</v>
      </c>
      <c r="C306" s="2">
        <v>84</v>
      </c>
      <c r="D306" s="2">
        <v>6.7</v>
      </c>
      <c r="E306" s="2">
        <v>7.8</v>
      </c>
      <c r="F306" s="2">
        <v>10.1</v>
      </c>
      <c r="G306" s="2">
        <v>11.9</v>
      </c>
      <c r="H306" s="2">
        <v>1016.2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726.7</v>
      </c>
      <c r="P306">
        <v>8.6999999999999993</v>
      </c>
      <c r="Q306">
        <v>8.6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9.3000000000000007</v>
      </c>
      <c r="C307" s="2">
        <v>84</v>
      </c>
      <c r="D307" s="2">
        <v>6.7</v>
      </c>
      <c r="E307" s="2">
        <v>7.6</v>
      </c>
      <c r="F307" s="2">
        <v>10.8</v>
      </c>
      <c r="G307" s="2">
        <v>14</v>
      </c>
      <c r="H307" s="2">
        <v>1016.1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726.7</v>
      </c>
      <c r="P307">
        <v>8.6999999999999993</v>
      </c>
      <c r="Q307">
        <v>8.5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9.3000000000000007</v>
      </c>
      <c r="C308" s="2">
        <v>84</v>
      </c>
      <c r="D308" s="2">
        <v>6.7</v>
      </c>
      <c r="E308" s="2">
        <v>8.1999999999999993</v>
      </c>
      <c r="F308" s="2">
        <v>8.3000000000000007</v>
      </c>
      <c r="G308" s="2">
        <v>8.6</v>
      </c>
      <c r="H308" s="2">
        <v>1016.1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726.7</v>
      </c>
      <c r="P308">
        <v>8.6999999999999993</v>
      </c>
      <c r="Q308">
        <v>8.5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9.3000000000000007</v>
      </c>
      <c r="C309" s="2">
        <v>84</v>
      </c>
      <c r="D309" s="2">
        <v>6.7</v>
      </c>
      <c r="E309" s="2">
        <v>7.4</v>
      </c>
      <c r="F309" s="2">
        <v>12.6</v>
      </c>
      <c r="G309" s="2">
        <v>16.899999999999999</v>
      </c>
      <c r="H309" s="2">
        <v>1016.2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726.7</v>
      </c>
      <c r="P309">
        <v>8.6</v>
      </c>
      <c r="Q309">
        <v>8.5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9.3000000000000007</v>
      </c>
      <c r="C310" s="2">
        <v>84</v>
      </c>
      <c r="D310" s="2">
        <v>6.7</v>
      </c>
      <c r="E310" s="2">
        <v>7.6</v>
      </c>
      <c r="F310" s="2">
        <v>11.2</v>
      </c>
      <c r="G310" s="2">
        <v>13.7</v>
      </c>
      <c r="H310" s="2">
        <v>1016.1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726.7</v>
      </c>
      <c r="P310">
        <v>8.6</v>
      </c>
      <c r="Q310">
        <v>8.4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9.3000000000000007</v>
      </c>
      <c r="C311" s="2">
        <v>84</v>
      </c>
      <c r="D311" s="2">
        <v>6.7</v>
      </c>
      <c r="E311" s="2">
        <v>7.1</v>
      </c>
      <c r="F311" s="2">
        <v>14.4</v>
      </c>
      <c r="G311" s="2">
        <v>18.7</v>
      </c>
      <c r="H311" s="2">
        <v>1016.1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726.7</v>
      </c>
      <c r="P311">
        <v>8.6</v>
      </c>
      <c r="Q311">
        <v>8.4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9.4</v>
      </c>
      <c r="C312" s="2">
        <v>84</v>
      </c>
      <c r="D312" s="2">
        <v>6.8</v>
      </c>
      <c r="E312" s="2">
        <v>7.4</v>
      </c>
      <c r="F312" s="2">
        <v>13</v>
      </c>
      <c r="G312" s="2">
        <v>18.7</v>
      </c>
      <c r="H312" s="2">
        <v>1016.1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726.7</v>
      </c>
      <c r="P312">
        <v>8.5</v>
      </c>
      <c r="Q312">
        <v>8.4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9.4</v>
      </c>
      <c r="C313" s="2">
        <v>84</v>
      </c>
      <c r="D313" s="2">
        <v>6.8</v>
      </c>
      <c r="E313" s="2">
        <v>8.5</v>
      </c>
      <c r="F313" s="2">
        <v>7.2</v>
      </c>
      <c r="G313" s="2">
        <v>11.5</v>
      </c>
      <c r="H313" s="2">
        <v>1016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726.7</v>
      </c>
      <c r="P313">
        <v>8.5</v>
      </c>
      <c r="Q313">
        <v>8.4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9.4</v>
      </c>
      <c r="C314" s="2">
        <v>84</v>
      </c>
      <c r="D314" s="2">
        <v>6.8</v>
      </c>
      <c r="E314" s="2">
        <v>8.1999999999999993</v>
      </c>
      <c r="F314" s="2">
        <v>8.6</v>
      </c>
      <c r="G314" s="2">
        <v>8.6</v>
      </c>
      <c r="H314" s="2">
        <v>1016.2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726.7</v>
      </c>
      <c r="P314">
        <v>8.5</v>
      </c>
      <c r="Q314">
        <v>8.4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9.4</v>
      </c>
      <c r="C315" s="2">
        <v>84</v>
      </c>
      <c r="D315" s="2">
        <v>6.8</v>
      </c>
      <c r="E315" s="2">
        <v>7.3</v>
      </c>
      <c r="F315" s="2">
        <v>14</v>
      </c>
      <c r="G315" s="2">
        <v>18.399999999999999</v>
      </c>
      <c r="H315" s="2">
        <v>1016.2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726.7</v>
      </c>
      <c r="P315">
        <v>8.5</v>
      </c>
      <c r="Q315">
        <v>8.4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9.4</v>
      </c>
      <c r="C316" s="2">
        <v>84</v>
      </c>
      <c r="D316" s="2">
        <v>6.8</v>
      </c>
      <c r="E316" s="2">
        <v>7.7</v>
      </c>
      <c r="F316" s="2">
        <v>11.2</v>
      </c>
      <c r="G316" s="2">
        <v>14.4</v>
      </c>
      <c r="H316" s="2">
        <v>1016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726.7</v>
      </c>
      <c r="P316">
        <v>8.5</v>
      </c>
      <c r="Q316">
        <v>8.4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9.4</v>
      </c>
      <c r="C317" s="2">
        <v>84</v>
      </c>
      <c r="D317" s="2">
        <v>6.8</v>
      </c>
      <c r="E317" s="2">
        <v>8.5</v>
      </c>
      <c r="F317" s="2">
        <v>7.2</v>
      </c>
      <c r="G317" s="2">
        <v>9</v>
      </c>
      <c r="H317" s="2">
        <v>1016.2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726.7</v>
      </c>
      <c r="P317">
        <v>8.5</v>
      </c>
      <c r="Q317">
        <v>8.3000000000000007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9.4</v>
      </c>
      <c r="C318" s="2">
        <v>84</v>
      </c>
      <c r="D318" s="2">
        <v>6.8</v>
      </c>
      <c r="E318" s="2">
        <v>9.4</v>
      </c>
      <c r="F318" s="2">
        <v>2.2000000000000002</v>
      </c>
      <c r="G318" s="2">
        <v>10.4</v>
      </c>
      <c r="H318" s="2">
        <v>1016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726.7</v>
      </c>
      <c r="P318">
        <v>8.5</v>
      </c>
      <c r="Q318">
        <v>8.3000000000000007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9.3000000000000007</v>
      </c>
      <c r="C319" s="2">
        <v>84</v>
      </c>
      <c r="D319" s="2">
        <v>6.7</v>
      </c>
      <c r="E319" s="2">
        <v>9.3000000000000007</v>
      </c>
      <c r="F319" s="2">
        <v>3.2</v>
      </c>
      <c r="G319" s="2">
        <v>6.5</v>
      </c>
      <c r="H319" s="2">
        <v>1016.1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726.7</v>
      </c>
      <c r="P319">
        <v>8.5</v>
      </c>
      <c r="Q319">
        <v>8.3000000000000007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9.4</v>
      </c>
      <c r="C320" s="2">
        <v>84</v>
      </c>
      <c r="D320" s="2">
        <v>6.8</v>
      </c>
      <c r="E320" s="2">
        <v>8.5</v>
      </c>
      <c r="F320" s="2">
        <v>7.2</v>
      </c>
      <c r="G320" s="2">
        <v>13.3</v>
      </c>
      <c r="H320" s="2">
        <v>1016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726.7</v>
      </c>
      <c r="P320">
        <v>8.5</v>
      </c>
      <c r="Q320">
        <v>8.3000000000000007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9.4</v>
      </c>
      <c r="C321" s="2">
        <v>84</v>
      </c>
      <c r="D321" s="2">
        <v>6.8</v>
      </c>
      <c r="E321" s="2">
        <v>8</v>
      </c>
      <c r="F321" s="2">
        <v>9.4</v>
      </c>
      <c r="G321" s="2">
        <v>9.6999999999999993</v>
      </c>
      <c r="H321" s="2">
        <v>1016.2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726.7</v>
      </c>
      <c r="P321">
        <v>8.5</v>
      </c>
      <c r="Q321">
        <v>8.3000000000000007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9.4</v>
      </c>
      <c r="C322" s="2">
        <v>84</v>
      </c>
      <c r="D322" s="2">
        <v>6.8</v>
      </c>
      <c r="E322" s="2">
        <v>7.9</v>
      </c>
      <c r="F322" s="2">
        <v>10.1</v>
      </c>
      <c r="G322" s="2">
        <v>15.8</v>
      </c>
      <c r="H322" s="2">
        <v>1016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726.7</v>
      </c>
      <c r="P322">
        <v>8.5</v>
      </c>
      <c r="Q322">
        <v>8.4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9.4</v>
      </c>
      <c r="C323" s="2">
        <v>84</v>
      </c>
      <c r="D323" s="2">
        <v>6.8</v>
      </c>
      <c r="E323" s="2">
        <v>8.5</v>
      </c>
      <c r="F323" s="2">
        <v>7.2</v>
      </c>
      <c r="G323" s="2">
        <v>11.9</v>
      </c>
      <c r="H323" s="2">
        <v>1016.2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726.7</v>
      </c>
      <c r="P323">
        <v>8.6</v>
      </c>
      <c r="Q323">
        <v>8.4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9.4</v>
      </c>
      <c r="C324" s="2">
        <v>84</v>
      </c>
      <c r="D324" s="2">
        <v>6.8</v>
      </c>
      <c r="E324" s="2">
        <v>9.4</v>
      </c>
      <c r="F324" s="2">
        <v>3.6</v>
      </c>
      <c r="G324" s="2">
        <v>10.8</v>
      </c>
      <c r="H324" s="2">
        <v>1016.3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726.7</v>
      </c>
      <c r="P324">
        <v>8.6</v>
      </c>
      <c r="Q324">
        <v>8.4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9.4</v>
      </c>
      <c r="C325" s="2">
        <v>84</v>
      </c>
      <c r="D325" s="2">
        <v>6.8</v>
      </c>
      <c r="E325" s="2">
        <v>8.6</v>
      </c>
      <c r="F325" s="2">
        <v>6.5</v>
      </c>
      <c r="G325" s="2">
        <v>9</v>
      </c>
      <c r="H325" s="2">
        <v>1016.2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726.7</v>
      </c>
      <c r="P325">
        <v>8.6</v>
      </c>
      <c r="Q325">
        <v>8.4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9.5</v>
      </c>
      <c r="C326" s="2">
        <v>84</v>
      </c>
      <c r="D326" s="2">
        <v>6.9</v>
      </c>
      <c r="E326" s="2">
        <v>8.5</v>
      </c>
      <c r="F326" s="2">
        <v>7.6</v>
      </c>
      <c r="G326" s="2">
        <v>8.6</v>
      </c>
      <c r="H326" s="2">
        <v>1016.3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726.7</v>
      </c>
      <c r="P326">
        <v>8.6999999999999993</v>
      </c>
      <c r="Q326">
        <v>8.4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9.5</v>
      </c>
      <c r="C327" s="2">
        <v>84</v>
      </c>
      <c r="D327" s="2">
        <v>6.9</v>
      </c>
      <c r="E327" s="2">
        <v>8.1</v>
      </c>
      <c r="F327" s="2">
        <v>9.4</v>
      </c>
      <c r="G327" s="2">
        <v>14.8</v>
      </c>
      <c r="H327" s="2">
        <v>1016.1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726.7</v>
      </c>
      <c r="P327">
        <v>8.6999999999999993</v>
      </c>
      <c r="Q327">
        <v>8.4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9.5</v>
      </c>
      <c r="C328" s="2">
        <v>84</v>
      </c>
      <c r="D328" s="2">
        <v>6.9</v>
      </c>
      <c r="E328" s="2">
        <v>8.6999999999999993</v>
      </c>
      <c r="F328" s="2">
        <v>6.5</v>
      </c>
      <c r="G328" s="2">
        <v>6.5</v>
      </c>
      <c r="H328" s="2">
        <v>1016.2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726.7</v>
      </c>
      <c r="P328">
        <v>8.8000000000000007</v>
      </c>
      <c r="Q328">
        <v>8.5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9.5</v>
      </c>
      <c r="C329" s="2">
        <v>84</v>
      </c>
      <c r="D329" s="2">
        <v>6.9</v>
      </c>
      <c r="E329" s="2">
        <v>9.1</v>
      </c>
      <c r="F329" s="2">
        <v>5.4</v>
      </c>
      <c r="G329" s="2">
        <v>7.2</v>
      </c>
      <c r="H329" s="2">
        <v>1016.2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726.7</v>
      </c>
      <c r="P329">
        <v>8.8000000000000007</v>
      </c>
      <c r="Q329">
        <v>8.5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9.5</v>
      </c>
      <c r="C330" s="2">
        <v>84</v>
      </c>
      <c r="D330" s="2">
        <v>6.9</v>
      </c>
      <c r="E330" s="2">
        <v>8.3000000000000007</v>
      </c>
      <c r="F330" s="2">
        <v>8.6</v>
      </c>
      <c r="G330" s="2">
        <v>11.2</v>
      </c>
      <c r="H330" s="2">
        <v>1016.3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726.7</v>
      </c>
      <c r="P330">
        <v>8.9</v>
      </c>
      <c r="Q330">
        <v>8.6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9.5</v>
      </c>
      <c r="C331" s="2">
        <v>84</v>
      </c>
      <c r="D331" s="2">
        <v>6.9</v>
      </c>
      <c r="E331" s="2">
        <v>9.1999999999999993</v>
      </c>
      <c r="F331" s="2">
        <v>5</v>
      </c>
      <c r="G331" s="2">
        <v>9.6999999999999993</v>
      </c>
      <c r="H331" s="2">
        <v>1016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726.7</v>
      </c>
      <c r="P331">
        <v>8.9</v>
      </c>
      <c r="Q331">
        <v>8.6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9.5</v>
      </c>
      <c r="C332" s="2">
        <v>84</v>
      </c>
      <c r="D332" s="2">
        <v>6.9</v>
      </c>
      <c r="E332" s="2">
        <v>8.9</v>
      </c>
      <c r="F332" s="2">
        <v>6.1</v>
      </c>
      <c r="G332" s="2">
        <v>10.4</v>
      </c>
      <c r="H332" s="2">
        <v>1016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726.7</v>
      </c>
      <c r="P332">
        <v>8.9</v>
      </c>
      <c r="Q332">
        <v>8.6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9.5</v>
      </c>
      <c r="C333" s="2">
        <v>84</v>
      </c>
      <c r="D333" s="2">
        <v>6.9</v>
      </c>
      <c r="E333" s="2">
        <v>7.8</v>
      </c>
      <c r="F333" s="2">
        <v>11.2</v>
      </c>
      <c r="G333" s="2">
        <v>17.3</v>
      </c>
      <c r="H333" s="2">
        <v>1016.1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726.7</v>
      </c>
      <c r="P333">
        <v>8.9</v>
      </c>
      <c r="Q333">
        <v>8.6999999999999993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9.5</v>
      </c>
      <c r="C334" s="2">
        <v>84</v>
      </c>
      <c r="D334" s="2">
        <v>6.9</v>
      </c>
      <c r="E334" s="2">
        <v>7.8</v>
      </c>
      <c r="F334" s="2">
        <v>11.5</v>
      </c>
      <c r="G334" s="2">
        <v>12.6</v>
      </c>
      <c r="H334" s="2">
        <v>1016.5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726.7</v>
      </c>
      <c r="P334">
        <v>9</v>
      </c>
      <c r="Q334">
        <v>8.6999999999999993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9.6</v>
      </c>
      <c r="C335" s="2">
        <v>84</v>
      </c>
      <c r="D335" s="2">
        <v>7</v>
      </c>
      <c r="E335" s="2">
        <v>8.6</v>
      </c>
      <c r="F335" s="2">
        <v>7.6</v>
      </c>
      <c r="G335" s="2">
        <v>10.8</v>
      </c>
      <c r="H335" s="2">
        <v>1016.2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726.7</v>
      </c>
      <c r="P335">
        <v>9</v>
      </c>
      <c r="Q335">
        <v>8.6999999999999993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9.6</v>
      </c>
      <c r="C336" s="2">
        <v>84</v>
      </c>
      <c r="D336" s="2">
        <v>7</v>
      </c>
      <c r="E336" s="2">
        <v>8.4</v>
      </c>
      <c r="F336" s="2">
        <v>9</v>
      </c>
      <c r="G336" s="2">
        <v>11.2</v>
      </c>
      <c r="H336" s="2">
        <v>1016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726.7</v>
      </c>
      <c r="P336">
        <v>9</v>
      </c>
      <c r="Q336">
        <v>8.8000000000000007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9.6</v>
      </c>
      <c r="C337" s="2">
        <v>84</v>
      </c>
      <c r="D337" s="2">
        <v>7</v>
      </c>
      <c r="E337" s="2">
        <v>8.3000000000000007</v>
      </c>
      <c r="F337" s="2">
        <v>9.4</v>
      </c>
      <c r="G337" s="2">
        <v>9.4</v>
      </c>
      <c r="H337" s="2">
        <v>1016.1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726.7</v>
      </c>
      <c r="P337">
        <v>9</v>
      </c>
      <c r="Q337">
        <v>8.8000000000000007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9.6</v>
      </c>
      <c r="C338" s="2">
        <v>84</v>
      </c>
      <c r="D338" s="2">
        <v>7</v>
      </c>
      <c r="E338" s="2">
        <v>7.7</v>
      </c>
      <c r="F338" s="2">
        <v>12.6</v>
      </c>
      <c r="G338" s="2">
        <v>13.7</v>
      </c>
      <c r="H338" s="2">
        <v>1016.1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726.7</v>
      </c>
      <c r="P338">
        <v>9.1</v>
      </c>
      <c r="Q338">
        <v>8.8000000000000007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9.6</v>
      </c>
      <c r="C339" s="2">
        <v>84</v>
      </c>
      <c r="D339" s="2">
        <v>7</v>
      </c>
      <c r="E339" s="2">
        <v>9.3000000000000007</v>
      </c>
      <c r="F339" s="2">
        <v>5</v>
      </c>
      <c r="G339" s="2">
        <v>6.8</v>
      </c>
      <c r="H339" s="2">
        <v>1016.1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726.7</v>
      </c>
      <c r="P339">
        <v>9.1</v>
      </c>
      <c r="Q339">
        <v>8.8000000000000007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9.6</v>
      </c>
      <c r="C340" s="2">
        <v>84</v>
      </c>
      <c r="D340" s="2">
        <v>7</v>
      </c>
      <c r="E340" s="2">
        <v>8</v>
      </c>
      <c r="F340" s="2">
        <v>11.2</v>
      </c>
      <c r="G340" s="2">
        <v>18.399999999999999</v>
      </c>
      <c r="H340" s="2">
        <v>1016.1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726.7</v>
      </c>
      <c r="P340">
        <v>9.1</v>
      </c>
      <c r="Q340">
        <v>8.8000000000000007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9.6</v>
      </c>
      <c r="C341" s="2">
        <v>84</v>
      </c>
      <c r="D341" s="2">
        <v>7</v>
      </c>
      <c r="E341" s="2">
        <v>9.6</v>
      </c>
      <c r="F341" s="2">
        <v>4.3</v>
      </c>
      <c r="G341" s="2">
        <v>11.9</v>
      </c>
      <c r="H341" s="2">
        <v>1016.2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726.7</v>
      </c>
      <c r="P341">
        <v>9.1</v>
      </c>
      <c r="Q341">
        <v>8.9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9.6</v>
      </c>
      <c r="C342" s="2">
        <v>84</v>
      </c>
      <c r="D342" s="2">
        <v>7</v>
      </c>
      <c r="E342" s="2">
        <v>8.3000000000000007</v>
      </c>
      <c r="F342" s="2">
        <v>9.4</v>
      </c>
      <c r="G342" s="2">
        <v>14.4</v>
      </c>
      <c r="H342" s="2">
        <v>1016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726.7</v>
      </c>
      <c r="P342">
        <v>9.1999999999999993</v>
      </c>
      <c r="Q342">
        <v>8.9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9.6</v>
      </c>
      <c r="C343" s="2">
        <v>84</v>
      </c>
      <c r="D343" s="2">
        <v>7</v>
      </c>
      <c r="E343" s="2">
        <v>8.1999999999999993</v>
      </c>
      <c r="F343" s="2">
        <v>9.6999999999999993</v>
      </c>
      <c r="G343" s="2">
        <v>10.4</v>
      </c>
      <c r="H343" s="2">
        <v>1016.1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726.7</v>
      </c>
      <c r="P343">
        <v>9.1999999999999993</v>
      </c>
      <c r="Q343">
        <v>8.9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9.6</v>
      </c>
      <c r="C344" s="2">
        <v>84</v>
      </c>
      <c r="D344" s="2">
        <v>7</v>
      </c>
      <c r="E344" s="2">
        <v>9.6</v>
      </c>
      <c r="F344" s="2">
        <v>4.7</v>
      </c>
      <c r="G344" s="2">
        <v>7.9</v>
      </c>
      <c r="H344" s="2">
        <v>1016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726.7</v>
      </c>
      <c r="P344">
        <v>9.1999999999999993</v>
      </c>
      <c r="Q344">
        <v>8.9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9.5</v>
      </c>
      <c r="C345" s="2">
        <v>84</v>
      </c>
      <c r="D345" s="2">
        <v>6.9</v>
      </c>
      <c r="E345" s="2">
        <v>8.1</v>
      </c>
      <c r="F345" s="2">
        <v>9.6999999999999993</v>
      </c>
      <c r="G345" s="2">
        <v>9.6999999999999993</v>
      </c>
      <c r="H345" s="2">
        <v>1016.1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726.7</v>
      </c>
      <c r="P345">
        <v>9.1999999999999993</v>
      </c>
      <c r="Q345">
        <v>8.9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9.5</v>
      </c>
      <c r="C346" s="2">
        <v>84</v>
      </c>
      <c r="D346" s="2">
        <v>6.9</v>
      </c>
      <c r="E346" s="2">
        <v>8.5</v>
      </c>
      <c r="F346" s="2">
        <v>7.6</v>
      </c>
      <c r="G346" s="2">
        <v>8.6</v>
      </c>
      <c r="H346" s="2">
        <v>1016.3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726.7</v>
      </c>
      <c r="P346">
        <v>9.1999999999999993</v>
      </c>
      <c r="Q346">
        <v>8.9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9.5</v>
      </c>
      <c r="C347" s="2">
        <v>84</v>
      </c>
      <c r="D347" s="2">
        <v>6.9</v>
      </c>
      <c r="E347" s="2">
        <v>7.8</v>
      </c>
      <c r="F347" s="2">
        <v>11.2</v>
      </c>
      <c r="G347" s="2">
        <v>12.6</v>
      </c>
      <c r="H347" s="2">
        <v>1016.1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726.7</v>
      </c>
      <c r="P347">
        <v>9.1999999999999993</v>
      </c>
      <c r="Q347">
        <v>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9.5</v>
      </c>
      <c r="C348" s="2">
        <v>84</v>
      </c>
      <c r="D348" s="2">
        <v>6.9</v>
      </c>
      <c r="E348" s="2">
        <v>8.6999999999999993</v>
      </c>
      <c r="F348" s="2">
        <v>6.5</v>
      </c>
      <c r="G348" s="2">
        <v>8.3000000000000007</v>
      </c>
      <c r="H348" s="2">
        <v>1016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726.7</v>
      </c>
      <c r="P348">
        <v>9.1999999999999993</v>
      </c>
      <c r="Q348">
        <v>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9.5</v>
      </c>
      <c r="C349" s="2">
        <v>84</v>
      </c>
      <c r="D349" s="2">
        <v>6.9</v>
      </c>
      <c r="E349" s="2">
        <v>8.1</v>
      </c>
      <c r="F349" s="2">
        <v>10.1</v>
      </c>
      <c r="G349" s="2">
        <v>12.2</v>
      </c>
      <c r="H349" s="2">
        <v>1016.1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726.7</v>
      </c>
      <c r="P349">
        <v>9.1999999999999993</v>
      </c>
      <c r="Q349">
        <v>9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9.5</v>
      </c>
      <c r="C350" s="2">
        <v>84</v>
      </c>
      <c r="D350" s="2">
        <v>6.9</v>
      </c>
      <c r="E350" s="2">
        <v>7.8</v>
      </c>
      <c r="F350" s="2">
        <v>11.2</v>
      </c>
      <c r="G350" s="2">
        <v>13.7</v>
      </c>
      <c r="H350" s="2">
        <v>1016.1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726.7</v>
      </c>
      <c r="P350">
        <v>9.1999999999999993</v>
      </c>
      <c r="Q350">
        <v>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9.5</v>
      </c>
      <c r="C351" s="2">
        <v>84</v>
      </c>
      <c r="D351" s="2">
        <v>6.9</v>
      </c>
      <c r="E351" s="2">
        <v>8.9</v>
      </c>
      <c r="F351" s="2">
        <v>5.8</v>
      </c>
      <c r="G351" s="2">
        <v>11.9</v>
      </c>
      <c r="H351" s="2">
        <v>1016.2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726.7</v>
      </c>
      <c r="P351">
        <v>9.1999999999999993</v>
      </c>
      <c r="Q351">
        <v>9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9.5</v>
      </c>
      <c r="C352" s="2">
        <v>84</v>
      </c>
      <c r="D352" s="2">
        <v>6.9</v>
      </c>
      <c r="E352" s="2">
        <v>9.1</v>
      </c>
      <c r="F352" s="2">
        <v>5.4</v>
      </c>
      <c r="G352" s="2">
        <v>8.6</v>
      </c>
      <c r="H352" s="2">
        <v>1016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726.7</v>
      </c>
      <c r="P352">
        <v>9.1999999999999993</v>
      </c>
      <c r="Q352">
        <v>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9.5</v>
      </c>
      <c r="C353" s="2">
        <v>84</v>
      </c>
      <c r="D353" s="2">
        <v>6.9</v>
      </c>
      <c r="E353" s="2">
        <v>8.4</v>
      </c>
      <c r="F353" s="2">
        <v>7.9</v>
      </c>
      <c r="G353" s="2">
        <v>11.5</v>
      </c>
      <c r="H353" s="2">
        <v>1016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726.7</v>
      </c>
      <c r="P353">
        <v>9.1</v>
      </c>
      <c r="Q353">
        <v>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9.4</v>
      </c>
      <c r="C354" s="2">
        <v>84</v>
      </c>
      <c r="D354" s="2">
        <v>6.8</v>
      </c>
      <c r="E354" s="2">
        <v>8</v>
      </c>
      <c r="F354" s="2">
        <v>9.4</v>
      </c>
      <c r="G354" s="2">
        <v>12.6</v>
      </c>
      <c r="H354" s="2">
        <v>1016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726.7</v>
      </c>
      <c r="P354">
        <v>9.1</v>
      </c>
      <c r="Q354">
        <v>8.9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9.4</v>
      </c>
      <c r="C355" s="2">
        <v>84</v>
      </c>
      <c r="D355" s="2">
        <v>6.8</v>
      </c>
      <c r="E355" s="2">
        <v>8.4</v>
      </c>
      <c r="F355" s="2">
        <v>7.6</v>
      </c>
      <c r="G355" s="2">
        <v>8.6</v>
      </c>
      <c r="H355" s="2">
        <v>1015.9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726.7</v>
      </c>
      <c r="P355">
        <v>9.1</v>
      </c>
      <c r="Q355">
        <v>8.9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9.4</v>
      </c>
      <c r="C356" s="2">
        <v>84</v>
      </c>
      <c r="D356" s="2">
        <v>6.8</v>
      </c>
      <c r="E356" s="2">
        <v>8</v>
      </c>
      <c r="F356" s="2">
        <v>9.6999999999999993</v>
      </c>
      <c r="G356" s="2">
        <v>9.6999999999999993</v>
      </c>
      <c r="H356" s="2">
        <v>1016.1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726.7</v>
      </c>
      <c r="P356">
        <v>9.1</v>
      </c>
      <c r="Q356">
        <v>8.9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9.4</v>
      </c>
      <c r="C357" s="2">
        <v>84</v>
      </c>
      <c r="D357" s="2">
        <v>6.8</v>
      </c>
      <c r="E357" s="2">
        <v>8.8000000000000007</v>
      </c>
      <c r="F357" s="2">
        <v>6.1</v>
      </c>
      <c r="G357" s="2">
        <v>7.6</v>
      </c>
      <c r="H357" s="2">
        <v>1016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726.7</v>
      </c>
      <c r="P357">
        <v>9</v>
      </c>
      <c r="Q357">
        <v>8.9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9.4</v>
      </c>
      <c r="C358" s="2">
        <v>84</v>
      </c>
      <c r="D358" s="2">
        <v>6.8</v>
      </c>
      <c r="E358" s="2">
        <v>7.6</v>
      </c>
      <c r="F358" s="2">
        <v>11.9</v>
      </c>
      <c r="G358" s="2">
        <v>11.9</v>
      </c>
      <c r="H358" s="2">
        <v>1016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726.7</v>
      </c>
      <c r="P358">
        <v>9</v>
      </c>
      <c r="Q358">
        <v>8.9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9.4</v>
      </c>
      <c r="C359" s="2">
        <v>84</v>
      </c>
      <c r="D359" s="2">
        <v>6.8</v>
      </c>
      <c r="E359" s="2">
        <v>7.7</v>
      </c>
      <c r="F359" s="2">
        <v>11.5</v>
      </c>
      <c r="G359" s="2">
        <v>12.2</v>
      </c>
      <c r="H359" s="2">
        <v>1016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726.7</v>
      </c>
      <c r="P359">
        <v>9</v>
      </c>
      <c r="Q359">
        <v>8.8000000000000007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9.4</v>
      </c>
      <c r="C360" s="2">
        <v>84</v>
      </c>
      <c r="D360" s="2">
        <v>6.8</v>
      </c>
      <c r="E360" s="2">
        <v>7.5</v>
      </c>
      <c r="F360" s="2">
        <v>12.2</v>
      </c>
      <c r="G360" s="2">
        <v>17.600000000000001</v>
      </c>
      <c r="H360" s="2">
        <v>1015.7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726.7</v>
      </c>
      <c r="P360">
        <v>8.9</v>
      </c>
      <c r="Q360">
        <v>8.8000000000000007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9.4</v>
      </c>
      <c r="C361" s="2">
        <v>84</v>
      </c>
      <c r="D361" s="2">
        <v>6.8</v>
      </c>
      <c r="E361" s="2">
        <v>7.9</v>
      </c>
      <c r="F361" s="2">
        <v>10.1</v>
      </c>
      <c r="G361" s="2">
        <v>12.6</v>
      </c>
      <c r="H361" s="2">
        <v>1015.7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726.7</v>
      </c>
      <c r="P361">
        <v>8.9</v>
      </c>
      <c r="Q361">
        <v>8.8000000000000007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9.4</v>
      </c>
      <c r="C362" s="2">
        <v>84</v>
      </c>
      <c r="D362" s="2">
        <v>6.8</v>
      </c>
      <c r="E362" s="2">
        <v>8.6</v>
      </c>
      <c r="F362" s="2">
        <v>6.5</v>
      </c>
      <c r="G362" s="2">
        <v>10.1</v>
      </c>
      <c r="H362" s="2">
        <v>1015.9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726.7</v>
      </c>
      <c r="P362">
        <v>8.9</v>
      </c>
      <c r="Q362">
        <v>8.8000000000000007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9.4</v>
      </c>
      <c r="C363" s="2">
        <v>84</v>
      </c>
      <c r="D363" s="2">
        <v>6.8</v>
      </c>
      <c r="E363" s="2">
        <v>8.1999999999999993</v>
      </c>
      <c r="F363" s="2">
        <v>8.6</v>
      </c>
      <c r="G363" s="2">
        <v>9.6999999999999993</v>
      </c>
      <c r="H363" s="2">
        <v>1016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726.7</v>
      </c>
      <c r="P363">
        <v>8.9</v>
      </c>
      <c r="Q363">
        <v>8.8000000000000007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9.4</v>
      </c>
      <c r="C364" s="2">
        <v>84</v>
      </c>
      <c r="D364" s="2">
        <v>6.8</v>
      </c>
      <c r="E364" s="2">
        <v>9</v>
      </c>
      <c r="F364" s="2">
        <v>5.4</v>
      </c>
      <c r="G364" s="2">
        <v>10.1</v>
      </c>
      <c r="H364" s="2">
        <v>1015.9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726.7</v>
      </c>
      <c r="P364">
        <v>8.9</v>
      </c>
      <c r="Q364">
        <v>8.6999999999999993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9.5</v>
      </c>
      <c r="C365" s="2">
        <v>85</v>
      </c>
      <c r="D365" s="2">
        <v>7.1</v>
      </c>
      <c r="E365" s="2">
        <v>8.1</v>
      </c>
      <c r="F365" s="2">
        <v>10.1</v>
      </c>
      <c r="G365" s="2">
        <v>11.2</v>
      </c>
      <c r="H365" s="2">
        <v>1015.7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726.7</v>
      </c>
      <c r="P365">
        <v>8.9</v>
      </c>
      <c r="Q365">
        <v>8.6999999999999993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9.5</v>
      </c>
      <c r="C366" s="2">
        <v>85</v>
      </c>
      <c r="D366" s="2">
        <v>7.1</v>
      </c>
      <c r="E366" s="2">
        <v>8.5</v>
      </c>
      <c r="F366" s="2">
        <v>7.6</v>
      </c>
      <c r="G366" s="2">
        <v>10.8</v>
      </c>
      <c r="H366" s="2">
        <v>1015.8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726.7</v>
      </c>
      <c r="P366">
        <v>8.9</v>
      </c>
      <c r="Q366">
        <v>8.6999999999999993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9.5</v>
      </c>
      <c r="C367" s="2">
        <v>85</v>
      </c>
      <c r="D367" s="2">
        <v>7.1</v>
      </c>
      <c r="E367" s="2">
        <v>8.1</v>
      </c>
      <c r="F367" s="2">
        <v>9.6999999999999993</v>
      </c>
      <c r="G367" s="2">
        <v>18.399999999999999</v>
      </c>
      <c r="H367" s="2">
        <v>1015.8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726.7</v>
      </c>
      <c r="P367">
        <v>8.9</v>
      </c>
      <c r="Q367">
        <v>8.6999999999999993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9.5</v>
      </c>
      <c r="C368" s="2">
        <v>85</v>
      </c>
      <c r="D368" s="2">
        <v>7.1</v>
      </c>
      <c r="E368" s="2">
        <v>8.6999999999999993</v>
      </c>
      <c r="F368" s="2">
        <v>6.5</v>
      </c>
      <c r="G368" s="2">
        <v>10.1</v>
      </c>
      <c r="H368" s="2">
        <v>1015.8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726.7</v>
      </c>
      <c r="P368">
        <v>8.9</v>
      </c>
      <c r="Q368">
        <v>8.6999999999999993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9.4</v>
      </c>
      <c r="C369" s="2">
        <v>85</v>
      </c>
      <c r="D369" s="2">
        <v>7</v>
      </c>
      <c r="E369" s="2">
        <v>7.7</v>
      </c>
      <c r="F369" s="2">
        <v>11.2</v>
      </c>
      <c r="G369" s="2">
        <v>13</v>
      </c>
      <c r="H369" s="2">
        <v>1015.9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726.7</v>
      </c>
      <c r="P369">
        <v>8.9</v>
      </c>
      <c r="Q369">
        <v>8.6999999999999993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9.4</v>
      </c>
      <c r="C370" s="2">
        <v>85</v>
      </c>
      <c r="D370" s="2">
        <v>7</v>
      </c>
      <c r="E370" s="2">
        <v>7.8</v>
      </c>
      <c r="F370" s="2">
        <v>10.4</v>
      </c>
      <c r="G370" s="2">
        <v>16.2</v>
      </c>
      <c r="H370" s="2">
        <v>1015.9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726.7</v>
      </c>
      <c r="P370">
        <v>8.8000000000000007</v>
      </c>
      <c r="Q370">
        <v>8.6999999999999993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9.4</v>
      </c>
      <c r="C371" s="2">
        <v>85</v>
      </c>
      <c r="D371" s="2">
        <v>7</v>
      </c>
      <c r="E371" s="2">
        <v>8.5</v>
      </c>
      <c r="F371" s="2">
        <v>6.8</v>
      </c>
      <c r="G371" s="2">
        <v>13.3</v>
      </c>
      <c r="H371" s="2">
        <v>1015.7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726.7</v>
      </c>
      <c r="P371">
        <v>8.9</v>
      </c>
      <c r="Q371">
        <v>8.6999999999999993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9.4</v>
      </c>
      <c r="C372" s="2">
        <v>85</v>
      </c>
      <c r="D372" s="2">
        <v>7</v>
      </c>
      <c r="E372" s="2">
        <v>8</v>
      </c>
      <c r="F372" s="2">
        <v>9.6999999999999993</v>
      </c>
      <c r="G372" s="2">
        <v>14.8</v>
      </c>
      <c r="H372" s="2">
        <v>1015.8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726.7</v>
      </c>
      <c r="P372">
        <v>8.9</v>
      </c>
      <c r="Q372">
        <v>8.6999999999999993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9.4</v>
      </c>
      <c r="C373" s="2">
        <v>85</v>
      </c>
      <c r="D373" s="2">
        <v>7</v>
      </c>
      <c r="E373" s="2">
        <v>8.1</v>
      </c>
      <c r="F373" s="2">
        <v>9</v>
      </c>
      <c r="G373" s="2">
        <v>11.5</v>
      </c>
      <c r="H373" s="2">
        <v>1015.7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726.7</v>
      </c>
      <c r="P373">
        <v>8.9</v>
      </c>
      <c r="Q373">
        <v>8.6999999999999993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9.4</v>
      </c>
      <c r="C374" s="2">
        <v>85</v>
      </c>
      <c r="D374" s="2">
        <v>7</v>
      </c>
      <c r="E374" s="2">
        <v>8.5</v>
      </c>
      <c r="F374" s="2">
        <v>6.8</v>
      </c>
      <c r="G374" s="2">
        <v>13.3</v>
      </c>
      <c r="H374" s="2">
        <v>1015.7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726.7</v>
      </c>
      <c r="P374">
        <v>8.9</v>
      </c>
      <c r="Q374">
        <v>8.6999999999999993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9.4</v>
      </c>
      <c r="C375" s="2">
        <v>84</v>
      </c>
      <c r="D375" s="2">
        <v>6.8</v>
      </c>
      <c r="E375" s="2">
        <v>8.8000000000000007</v>
      </c>
      <c r="F375" s="2">
        <v>6.1</v>
      </c>
      <c r="G375" s="2">
        <v>10.8</v>
      </c>
      <c r="H375" s="2">
        <v>1015.9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726.7</v>
      </c>
      <c r="P375">
        <v>8.9</v>
      </c>
      <c r="Q375">
        <v>8.6999999999999993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9.4</v>
      </c>
      <c r="C376" s="2">
        <v>85</v>
      </c>
      <c r="D376" s="2">
        <v>7</v>
      </c>
      <c r="E376" s="2">
        <v>8</v>
      </c>
      <c r="F376" s="2">
        <v>9.4</v>
      </c>
      <c r="G376" s="2">
        <v>9.4</v>
      </c>
      <c r="H376" s="2">
        <v>1015.8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726.7</v>
      </c>
      <c r="P376">
        <v>8.9</v>
      </c>
      <c r="Q376">
        <v>8.6999999999999993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9.4</v>
      </c>
      <c r="C377" s="2">
        <v>85</v>
      </c>
      <c r="D377" s="2">
        <v>7</v>
      </c>
      <c r="E377" s="2">
        <v>8.6</v>
      </c>
      <c r="F377" s="2">
        <v>6.5</v>
      </c>
      <c r="G377" s="2">
        <v>8.3000000000000007</v>
      </c>
      <c r="H377" s="2">
        <v>1015.7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726.7</v>
      </c>
      <c r="P377">
        <v>8.9</v>
      </c>
      <c r="Q377">
        <v>8.6999999999999993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9.4</v>
      </c>
      <c r="C378" s="2">
        <v>85</v>
      </c>
      <c r="D378" s="2">
        <v>7</v>
      </c>
      <c r="E378" s="2">
        <v>7.8</v>
      </c>
      <c r="F378" s="2">
        <v>10.8</v>
      </c>
      <c r="G378" s="2">
        <v>16.899999999999999</v>
      </c>
      <c r="H378" s="2">
        <v>1015.8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726.7</v>
      </c>
      <c r="P378">
        <v>9</v>
      </c>
      <c r="Q378">
        <v>8.6999999999999993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9.4</v>
      </c>
      <c r="C379" s="2">
        <v>85</v>
      </c>
      <c r="D379" s="2">
        <v>7</v>
      </c>
      <c r="E379" s="2">
        <v>8.1999999999999993</v>
      </c>
      <c r="F379" s="2">
        <v>8.6</v>
      </c>
      <c r="G379" s="2">
        <v>12.2</v>
      </c>
      <c r="H379" s="2">
        <v>1015.8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726.7</v>
      </c>
      <c r="P379">
        <v>8.9</v>
      </c>
      <c r="Q379">
        <v>8.6999999999999993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9.4</v>
      </c>
      <c r="C380" s="2">
        <v>85</v>
      </c>
      <c r="D380" s="2">
        <v>7</v>
      </c>
      <c r="E380" s="2">
        <v>8.4</v>
      </c>
      <c r="F380" s="2">
        <v>7.6</v>
      </c>
      <c r="G380" s="2">
        <v>8.6</v>
      </c>
      <c r="H380" s="2">
        <v>1015.9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726.7</v>
      </c>
      <c r="P380">
        <v>8.9</v>
      </c>
      <c r="Q380">
        <v>8.6999999999999993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9.5</v>
      </c>
      <c r="C381" s="2">
        <v>85</v>
      </c>
      <c r="D381" s="2">
        <v>7.1</v>
      </c>
      <c r="E381" s="2">
        <v>8.1</v>
      </c>
      <c r="F381" s="2">
        <v>9.4</v>
      </c>
      <c r="G381" s="2">
        <v>14.4</v>
      </c>
      <c r="H381" s="2">
        <v>1015.8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726.7</v>
      </c>
      <c r="P381">
        <v>8.9</v>
      </c>
      <c r="Q381">
        <v>8.6999999999999993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9.5</v>
      </c>
      <c r="C382" s="2">
        <v>85</v>
      </c>
      <c r="D382" s="2">
        <v>7.1</v>
      </c>
      <c r="E382" s="2">
        <v>8.6</v>
      </c>
      <c r="F382" s="2">
        <v>7.2</v>
      </c>
      <c r="G382" s="2">
        <v>10.1</v>
      </c>
      <c r="H382" s="2">
        <v>1015.7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726.7</v>
      </c>
      <c r="P382">
        <v>8.9</v>
      </c>
      <c r="Q382">
        <v>8.6999999999999993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9.4</v>
      </c>
      <c r="C383" s="2">
        <v>85</v>
      </c>
      <c r="D383" s="2">
        <v>7</v>
      </c>
      <c r="E383" s="2">
        <v>9.4</v>
      </c>
      <c r="F383" s="2">
        <v>4.7</v>
      </c>
      <c r="G383" s="2">
        <v>10.1</v>
      </c>
      <c r="H383" s="2">
        <v>1015.7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726.7</v>
      </c>
      <c r="P383">
        <v>8.9</v>
      </c>
      <c r="Q383">
        <v>8.6999999999999993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9.4</v>
      </c>
      <c r="C384" s="2">
        <v>85</v>
      </c>
      <c r="D384" s="2">
        <v>7</v>
      </c>
      <c r="E384" s="2">
        <v>7.4</v>
      </c>
      <c r="F384" s="2">
        <v>13</v>
      </c>
      <c r="G384" s="2">
        <v>14</v>
      </c>
      <c r="H384" s="2">
        <v>1015.7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726.7</v>
      </c>
      <c r="P384">
        <v>8.9</v>
      </c>
      <c r="Q384">
        <v>8.6999999999999993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9.5</v>
      </c>
      <c r="C385" s="2">
        <v>85</v>
      </c>
      <c r="D385" s="2">
        <v>7.1</v>
      </c>
      <c r="E385" s="2">
        <v>9.5</v>
      </c>
      <c r="F385" s="2">
        <v>3.6</v>
      </c>
      <c r="G385" s="2">
        <v>13</v>
      </c>
      <c r="H385" s="2">
        <v>1015.9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726.7</v>
      </c>
      <c r="P385">
        <v>8.8000000000000007</v>
      </c>
      <c r="Q385">
        <v>8.6999999999999993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9.5</v>
      </c>
      <c r="C386" s="2">
        <v>85</v>
      </c>
      <c r="D386" s="2">
        <v>7.1</v>
      </c>
      <c r="E386" s="2">
        <v>8.1</v>
      </c>
      <c r="F386" s="2">
        <v>10.1</v>
      </c>
      <c r="G386" s="2">
        <v>10.8</v>
      </c>
      <c r="H386" s="2">
        <v>1015.8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726.7</v>
      </c>
      <c r="P386">
        <v>8.9</v>
      </c>
      <c r="Q386">
        <v>8.6999999999999993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9.5</v>
      </c>
      <c r="C387" s="2">
        <v>85</v>
      </c>
      <c r="D387" s="2">
        <v>7.1</v>
      </c>
      <c r="E387" s="2">
        <v>9.5</v>
      </c>
      <c r="F387" s="2">
        <v>3.2</v>
      </c>
      <c r="G387" s="2">
        <v>13</v>
      </c>
      <c r="H387" s="2">
        <v>1015.7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726.7</v>
      </c>
      <c r="P387">
        <v>8.8000000000000007</v>
      </c>
      <c r="Q387">
        <v>8.6999999999999993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9.5</v>
      </c>
      <c r="C388" s="2">
        <v>85</v>
      </c>
      <c r="D388" s="2">
        <v>7.1</v>
      </c>
      <c r="E388" s="2">
        <v>8.9</v>
      </c>
      <c r="F388" s="2">
        <v>6.1</v>
      </c>
      <c r="G388" s="2">
        <v>9</v>
      </c>
      <c r="H388" s="2">
        <v>1015.8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726.7</v>
      </c>
      <c r="P388">
        <v>8.9</v>
      </c>
      <c r="Q388">
        <v>8.6999999999999993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9.4</v>
      </c>
      <c r="C389" s="2">
        <v>85</v>
      </c>
      <c r="D389" s="2">
        <v>7</v>
      </c>
      <c r="E389" s="2">
        <v>7.2</v>
      </c>
      <c r="F389" s="2">
        <v>14.8</v>
      </c>
      <c r="G389" s="2">
        <v>16.899999999999999</v>
      </c>
      <c r="H389" s="2">
        <v>1015.9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726.7</v>
      </c>
      <c r="P389">
        <v>8.8000000000000007</v>
      </c>
      <c r="Q389">
        <v>8.6999999999999993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9.4</v>
      </c>
      <c r="C390" s="2">
        <v>85</v>
      </c>
      <c r="D390" s="2">
        <v>7</v>
      </c>
      <c r="E390" s="2">
        <v>8.3000000000000007</v>
      </c>
      <c r="F390" s="2">
        <v>8.3000000000000007</v>
      </c>
      <c r="G390" s="2">
        <v>15.1</v>
      </c>
      <c r="H390" s="2">
        <v>1015.8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726.7</v>
      </c>
      <c r="P390">
        <v>8.9</v>
      </c>
      <c r="Q390">
        <v>8.6999999999999993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9.4</v>
      </c>
      <c r="C391" s="2">
        <v>84</v>
      </c>
      <c r="D391" s="2">
        <v>6.8</v>
      </c>
      <c r="E391" s="2">
        <v>8.3000000000000007</v>
      </c>
      <c r="F391" s="2">
        <v>8.3000000000000007</v>
      </c>
      <c r="G391" s="2">
        <v>11.9</v>
      </c>
      <c r="H391" s="2">
        <v>1015.8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726.7</v>
      </c>
      <c r="P391">
        <v>8.9</v>
      </c>
      <c r="Q391">
        <v>8.6999999999999993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9.4</v>
      </c>
      <c r="C392" s="2">
        <v>84</v>
      </c>
      <c r="D392" s="2">
        <v>6.8</v>
      </c>
      <c r="E392" s="2">
        <v>9.4</v>
      </c>
      <c r="F392" s="2">
        <v>3.2</v>
      </c>
      <c r="G392" s="2">
        <v>9.6999999999999993</v>
      </c>
      <c r="H392" s="2">
        <v>1015.8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726.7</v>
      </c>
      <c r="P392">
        <v>8.9</v>
      </c>
      <c r="Q392">
        <v>8.6999999999999993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9.4</v>
      </c>
      <c r="C393" s="2">
        <v>84</v>
      </c>
      <c r="D393" s="2">
        <v>6.8</v>
      </c>
      <c r="E393" s="2">
        <v>8.3000000000000007</v>
      </c>
      <c r="F393" s="2">
        <v>8.3000000000000007</v>
      </c>
      <c r="G393" s="2">
        <v>9.6999999999999993</v>
      </c>
      <c r="H393" s="2">
        <v>1015.7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726.7</v>
      </c>
      <c r="P393">
        <v>8.9</v>
      </c>
      <c r="Q393">
        <v>8.6999999999999993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9.4</v>
      </c>
      <c r="C394" s="2">
        <v>84</v>
      </c>
      <c r="D394" s="2">
        <v>6.8</v>
      </c>
      <c r="E394" s="2">
        <v>8.3000000000000007</v>
      </c>
      <c r="F394" s="2">
        <v>7.9</v>
      </c>
      <c r="G394" s="2">
        <v>12.2</v>
      </c>
      <c r="H394" s="2">
        <v>1015.9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726.7</v>
      </c>
      <c r="P394">
        <v>8.9</v>
      </c>
      <c r="Q394">
        <v>8.6999999999999993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9.4</v>
      </c>
      <c r="C395" s="2">
        <v>84</v>
      </c>
      <c r="D395" s="2">
        <v>6.8</v>
      </c>
      <c r="E395" s="2">
        <v>9.4</v>
      </c>
      <c r="F395" s="2">
        <v>4.7</v>
      </c>
      <c r="G395" s="2">
        <v>15.5</v>
      </c>
      <c r="H395" s="2">
        <v>1016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726.7</v>
      </c>
      <c r="P395">
        <v>8.9</v>
      </c>
      <c r="Q395">
        <v>8.6999999999999993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9.5</v>
      </c>
      <c r="C396" s="2">
        <v>84</v>
      </c>
      <c r="D396" s="2">
        <v>6.9</v>
      </c>
      <c r="E396" s="2">
        <v>9.5</v>
      </c>
      <c r="F396" s="2">
        <v>2.9</v>
      </c>
      <c r="G396" s="2">
        <v>6.5</v>
      </c>
      <c r="H396" s="2">
        <v>1015.9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726.7</v>
      </c>
      <c r="P396">
        <v>9</v>
      </c>
      <c r="Q396">
        <v>8.8000000000000007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9.4</v>
      </c>
      <c r="C397" s="2">
        <v>84</v>
      </c>
      <c r="D397" s="2">
        <v>6.8</v>
      </c>
      <c r="E397" s="2">
        <v>7.4</v>
      </c>
      <c r="F397" s="2">
        <v>13</v>
      </c>
      <c r="G397" s="2">
        <v>15.5</v>
      </c>
      <c r="H397" s="2">
        <v>1015.7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726.7</v>
      </c>
      <c r="P397">
        <v>9</v>
      </c>
      <c r="Q397">
        <v>8.8000000000000007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9.5</v>
      </c>
      <c r="C398" s="2">
        <v>84</v>
      </c>
      <c r="D398" s="2">
        <v>6.9</v>
      </c>
      <c r="E398" s="2">
        <v>8.1</v>
      </c>
      <c r="F398" s="2">
        <v>10.1</v>
      </c>
      <c r="G398" s="2">
        <v>12.6</v>
      </c>
      <c r="H398" s="2">
        <v>1015.7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726.7</v>
      </c>
      <c r="P398">
        <v>9</v>
      </c>
      <c r="Q398">
        <v>8.8000000000000007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9.4</v>
      </c>
      <c r="C399" s="2">
        <v>84</v>
      </c>
      <c r="D399" s="2">
        <v>6.8</v>
      </c>
      <c r="E399" s="2">
        <v>9</v>
      </c>
      <c r="F399" s="2">
        <v>5.4</v>
      </c>
      <c r="G399" s="2">
        <v>8.3000000000000007</v>
      </c>
      <c r="H399" s="2">
        <v>1015.9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726.7</v>
      </c>
      <c r="P399">
        <v>9</v>
      </c>
      <c r="Q399">
        <v>8.8000000000000007</v>
      </c>
      <c r="R399" s="5">
        <v>0.27083333333333298</v>
      </c>
      <c r="T399" s="13">
        <f t="shared" ref="T399:T462" si="9">MAX(P399,Q399)</f>
        <v>9</v>
      </c>
      <c r="U399" s="13">
        <f t="shared" ref="U399:U462" si="10">(T399-B399)-2</f>
        <v>-2.4000000000000004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9.5</v>
      </c>
      <c r="C400" s="2">
        <v>84</v>
      </c>
      <c r="D400" s="2">
        <v>6.9</v>
      </c>
      <c r="E400" s="2">
        <v>8.1</v>
      </c>
      <c r="F400" s="2">
        <v>9.4</v>
      </c>
      <c r="G400" s="2">
        <v>10.4</v>
      </c>
      <c r="H400" s="2">
        <v>1016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726.7</v>
      </c>
      <c r="P400">
        <v>9.1</v>
      </c>
      <c r="Q400">
        <v>8.8000000000000007</v>
      </c>
      <c r="R400" s="5">
        <v>0.27152777777777798</v>
      </c>
      <c r="T400" s="13">
        <f t="shared" si="9"/>
        <v>9.1</v>
      </c>
      <c r="U400" s="13">
        <f t="shared" si="10"/>
        <v>-2.4000000000000004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9.5</v>
      </c>
      <c r="C401" s="2">
        <v>84</v>
      </c>
      <c r="D401" s="2">
        <v>6.9</v>
      </c>
      <c r="E401" s="2">
        <v>7.6</v>
      </c>
      <c r="F401" s="2">
        <v>12.6</v>
      </c>
      <c r="G401" s="2">
        <v>15.5</v>
      </c>
      <c r="H401" s="2">
        <v>1015.8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726.7</v>
      </c>
      <c r="P401">
        <v>9.1</v>
      </c>
      <c r="Q401">
        <v>8.8000000000000007</v>
      </c>
      <c r="R401" s="5">
        <v>0.27222222222222198</v>
      </c>
      <c r="T401" s="13">
        <f t="shared" si="9"/>
        <v>9.1</v>
      </c>
      <c r="U401" s="13">
        <f t="shared" si="10"/>
        <v>-2.4000000000000004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9.5</v>
      </c>
      <c r="C402" s="2">
        <v>84</v>
      </c>
      <c r="D402" s="2">
        <v>6.9</v>
      </c>
      <c r="E402" s="2">
        <v>8.6</v>
      </c>
      <c r="F402" s="2">
        <v>7.2</v>
      </c>
      <c r="G402" s="2">
        <v>11.9</v>
      </c>
      <c r="H402" s="2">
        <v>1015.7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726.7</v>
      </c>
      <c r="P402">
        <v>9.1</v>
      </c>
      <c r="Q402">
        <v>8.9</v>
      </c>
      <c r="R402" s="5">
        <v>0.27291666666666697</v>
      </c>
      <c r="T402" s="13">
        <f t="shared" si="9"/>
        <v>9.1</v>
      </c>
      <c r="U402" s="13">
        <f t="shared" si="10"/>
        <v>-2.4000000000000004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9.5</v>
      </c>
      <c r="C403" s="2">
        <v>84</v>
      </c>
      <c r="D403" s="2">
        <v>6.9</v>
      </c>
      <c r="E403" s="2">
        <v>7.3</v>
      </c>
      <c r="F403" s="2">
        <v>14.4</v>
      </c>
      <c r="G403" s="2">
        <v>16.600000000000001</v>
      </c>
      <c r="H403" s="2">
        <v>1015.7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726.7</v>
      </c>
      <c r="P403">
        <v>9.1</v>
      </c>
      <c r="Q403">
        <v>8.9</v>
      </c>
      <c r="R403" s="5">
        <v>0.27361111111111103</v>
      </c>
      <c r="T403" s="13">
        <f t="shared" si="9"/>
        <v>9.1</v>
      </c>
      <c r="U403" s="13">
        <f t="shared" si="10"/>
        <v>-2.4000000000000004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9.5</v>
      </c>
      <c r="C404" s="2">
        <v>84</v>
      </c>
      <c r="D404" s="2">
        <v>6.9</v>
      </c>
      <c r="E404" s="2">
        <v>8.3000000000000007</v>
      </c>
      <c r="F404" s="2">
        <v>8.6</v>
      </c>
      <c r="G404" s="2">
        <v>8.6</v>
      </c>
      <c r="H404" s="2">
        <v>1015.9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726.7</v>
      </c>
      <c r="P404">
        <v>9.1</v>
      </c>
      <c r="Q404">
        <v>8.9</v>
      </c>
      <c r="R404" s="5">
        <v>0.27430555555555602</v>
      </c>
      <c r="T404" s="13">
        <f t="shared" si="9"/>
        <v>9.1</v>
      </c>
      <c r="U404" s="13">
        <f t="shared" si="10"/>
        <v>-2.4000000000000004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9.5</v>
      </c>
      <c r="C405" s="2">
        <v>84</v>
      </c>
      <c r="D405" s="2">
        <v>6.9</v>
      </c>
      <c r="E405" s="2">
        <v>9.5</v>
      </c>
      <c r="F405" s="2">
        <v>1.8</v>
      </c>
      <c r="G405" s="2">
        <v>5.8</v>
      </c>
      <c r="H405" s="2">
        <v>1015.8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726.7</v>
      </c>
      <c r="P405">
        <v>9.1</v>
      </c>
      <c r="Q405">
        <v>8.9</v>
      </c>
      <c r="R405" s="5">
        <v>0.27500000000000002</v>
      </c>
      <c r="T405" s="13">
        <f t="shared" si="9"/>
        <v>9.1</v>
      </c>
      <c r="U405" s="13">
        <f t="shared" si="10"/>
        <v>-2.4000000000000004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9.5</v>
      </c>
      <c r="C406" s="2">
        <v>84</v>
      </c>
      <c r="D406" s="2">
        <v>6.9</v>
      </c>
      <c r="E406" s="2">
        <v>9.1</v>
      </c>
      <c r="F406" s="2">
        <v>5.4</v>
      </c>
      <c r="G406" s="2">
        <v>8.6</v>
      </c>
      <c r="H406" s="2">
        <v>1015.6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726.7</v>
      </c>
      <c r="P406">
        <v>9.1999999999999993</v>
      </c>
      <c r="Q406">
        <v>8.9</v>
      </c>
      <c r="R406" s="5">
        <v>0.27569444444444402</v>
      </c>
      <c r="T406" s="13">
        <f t="shared" si="9"/>
        <v>9.1999999999999993</v>
      </c>
      <c r="U406" s="13">
        <f t="shared" si="10"/>
        <v>-2.3000000000000007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9.5</v>
      </c>
      <c r="C407" s="2">
        <v>84</v>
      </c>
      <c r="D407" s="2">
        <v>6.9</v>
      </c>
      <c r="E407" s="2">
        <v>7.9</v>
      </c>
      <c r="F407" s="2">
        <v>10.8</v>
      </c>
      <c r="G407" s="2">
        <v>12.2</v>
      </c>
      <c r="H407" s="2">
        <v>1015.9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726.7</v>
      </c>
      <c r="P407">
        <v>9.1</v>
      </c>
      <c r="Q407">
        <v>8.9</v>
      </c>
      <c r="R407" s="5">
        <v>0.27638888888888902</v>
      </c>
      <c r="T407" s="13">
        <f t="shared" si="9"/>
        <v>9.1</v>
      </c>
      <c r="U407" s="13">
        <f t="shared" si="10"/>
        <v>-2.4000000000000004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9.5</v>
      </c>
      <c r="C408" s="2">
        <v>84</v>
      </c>
      <c r="D408" s="2">
        <v>6.9</v>
      </c>
      <c r="E408" s="2">
        <v>8.6999999999999993</v>
      </c>
      <c r="F408" s="2">
        <v>6.5</v>
      </c>
      <c r="G408" s="2">
        <v>10.8</v>
      </c>
      <c r="H408" s="2">
        <v>1015.8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726.7</v>
      </c>
      <c r="P408">
        <v>9.1</v>
      </c>
      <c r="Q408">
        <v>8.9</v>
      </c>
      <c r="R408" s="5">
        <v>0.27708333333333302</v>
      </c>
      <c r="T408" s="13">
        <f t="shared" si="9"/>
        <v>9.1</v>
      </c>
      <c r="U408" s="13">
        <f t="shared" si="10"/>
        <v>-2.4000000000000004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9.5</v>
      </c>
      <c r="C409" s="2">
        <v>84</v>
      </c>
      <c r="D409" s="2">
        <v>6.9</v>
      </c>
      <c r="E409" s="2">
        <v>7.9</v>
      </c>
      <c r="F409" s="2">
        <v>10.4</v>
      </c>
      <c r="G409" s="2">
        <v>11.2</v>
      </c>
      <c r="H409" s="2">
        <v>1015.7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726.7</v>
      </c>
      <c r="P409">
        <v>9.1</v>
      </c>
      <c r="Q409">
        <v>9</v>
      </c>
      <c r="R409" s="5">
        <v>0.27777777777777801</v>
      </c>
      <c r="T409" s="13">
        <f t="shared" si="9"/>
        <v>9.1</v>
      </c>
      <c r="U409" s="13">
        <f t="shared" si="10"/>
        <v>-2.4000000000000004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9.5</v>
      </c>
      <c r="C410" s="2">
        <v>84</v>
      </c>
      <c r="D410" s="2">
        <v>6.9</v>
      </c>
      <c r="E410" s="2">
        <v>8.6999999999999993</v>
      </c>
      <c r="F410" s="2">
        <v>6.8</v>
      </c>
      <c r="G410" s="2">
        <v>10.8</v>
      </c>
      <c r="H410" s="2">
        <v>1015.8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726.7</v>
      </c>
      <c r="P410">
        <v>9.1999999999999993</v>
      </c>
      <c r="Q410">
        <v>9</v>
      </c>
      <c r="R410" s="5">
        <v>0.27847222222222201</v>
      </c>
      <c r="T410" s="13">
        <f t="shared" si="9"/>
        <v>9.1999999999999993</v>
      </c>
      <c r="U410" s="13">
        <f t="shared" si="10"/>
        <v>-2.3000000000000007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9.5</v>
      </c>
      <c r="C411" s="2">
        <v>84</v>
      </c>
      <c r="D411" s="2">
        <v>6.9</v>
      </c>
      <c r="E411" s="2">
        <v>8.6999999999999993</v>
      </c>
      <c r="F411" s="2">
        <v>6.8</v>
      </c>
      <c r="G411" s="2">
        <v>10.8</v>
      </c>
      <c r="H411" s="2">
        <v>1015.9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726.7</v>
      </c>
      <c r="P411">
        <v>9.1</v>
      </c>
      <c r="Q411">
        <v>9</v>
      </c>
      <c r="R411" s="5">
        <v>0.27916666666666701</v>
      </c>
      <c r="T411" s="13">
        <f t="shared" si="9"/>
        <v>9.1</v>
      </c>
      <c r="U411" s="13">
        <f t="shared" si="10"/>
        <v>-2.4000000000000004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9.5</v>
      </c>
      <c r="C412" s="2">
        <v>84</v>
      </c>
      <c r="D412" s="2">
        <v>6.9</v>
      </c>
      <c r="E412" s="2">
        <v>8.6999999999999993</v>
      </c>
      <c r="F412" s="2">
        <v>6.8</v>
      </c>
      <c r="G412" s="2">
        <v>7.9</v>
      </c>
      <c r="H412" s="2">
        <v>1015.8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726.7</v>
      </c>
      <c r="P412">
        <v>9.1</v>
      </c>
      <c r="Q412">
        <v>9</v>
      </c>
      <c r="R412" s="5">
        <v>0.27986111111111101</v>
      </c>
      <c r="T412" s="13">
        <f t="shared" si="9"/>
        <v>9.1</v>
      </c>
      <c r="U412" s="13">
        <f t="shared" si="10"/>
        <v>-2.4000000000000004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9.5</v>
      </c>
      <c r="C413" s="2">
        <v>84</v>
      </c>
      <c r="D413" s="2">
        <v>6.9</v>
      </c>
      <c r="E413" s="2">
        <v>7.8</v>
      </c>
      <c r="F413" s="2">
        <v>11.5</v>
      </c>
      <c r="G413" s="2">
        <v>15.5</v>
      </c>
      <c r="H413" s="2">
        <v>1016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726.7</v>
      </c>
      <c r="P413">
        <v>9.1</v>
      </c>
      <c r="Q413">
        <v>9</v>
      </c>
      <c r="R413" s="5">
        <v>0.280555555555556</v>
      </c>
      <c r="T413" s="13">
        <f t="shared" si="9"/>
        <v>9.1</v>
      </c>
      <c r="U413" s="13">
        <f t="shared" si="10"/>
        <v>-2.4000000000000004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9.5</v>
      </c>
      <c r="C414" s="2">
        <v>84</v>
      </c>
      <c r="D414" s="2">
        <v>6.9</v>
      </c>
      <c r="E414" s="2">
        <v>7.7</v>
      </c>
      <c r="F414" s="2">
        <v>12.2</v>
      </c>
      <c r="G414" s="2">
        <v>15.1</v>
      </c>
      <c r="H414" s="2">
        <v>1015.7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726.7</v>
      </c>
      <c r="P414">
        <v>9.1999999999999993</v>
      </c>
      <c r="Q414">
        <v>9</v>
      </c>
      <c r="R414" s="5">
        <v>0.28125</v>
      </c>
      <c r="T414" s="13">
        <f t="shared" si="9"/>
        <v>9.1999999999999993</v>
      </c>
      <c r="U414" s="13">
        <f t="shared" si="10"/>
        <v>-2.3000000000000007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9.5</v>
      </c>
      <c r="C415" s="2">
        <v>84</v>
      </c>
      <c r="D415" s="2">
        <v>6.9</v>
      </c>
      <c r="E415" s="2">
        <v>8.4</v>
      </c>
      <c r="F415" s="2">
        <v>7.9</v>
      </c>
      <c r="G415" s="2">
        <v>12.6</v>
      </c>
      <c r="H415" s="2">
        <v>1015.6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726.7</v>
      </c>
      <c r="P415">
        <v>9.1</v>
      </c>
      <c r="Q415">
        <v>9</v>
      </c>
      <c r="R415" s="5">
        <v>0.281944444444444</v>
      </c>
      <c r="T415" s="13">
        <f t="shared" si="9"/>
        <v>9.1</v>
      </c>
      <c r="U415" s="13">
        <f t="shared" si="10"/>
        <v>-2.4000000000000004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9.5</v>
      </c>
      <c r="C416" s="2">
        <v>84</v>
      </c>
      <c r="D416" s="2">
        <v>6.9</v>
      </c>
      <c r="E416" s="2">
        <v>9.5</v>
      </c>
      <c r="F416" s="2">
        <v>4.7</v>
      </c>
      <c r="G416" s="2">
        <v>10.8</v>
      </c>
      <c r="H416" s="2">
        <v>1015.8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726.7</v>
      </c>
      <c r="P416">
        <v>9.1</v>
      </c>
      <c r="Q416">
        <v>9</v>
      </c>
      <c r="R416" s="5">
        <v>0.28263888888888899</v>
      </c>
      <c r="T416" s="13">
        <f t="shared" si="9"/>
        <v>9.1</v>
      </c>
      <c r="U416" s="13">
        <f t="shared" si="10"/>
        <v>-2.4000000000000004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9.5</v>
      </c>
      <c r="C417" s="2">
        <v>84</v>
      </c>
      <c r="D417" s="2">
        <v>6.9</v>
      </c>
      <c r="E417" s="2">
        <v>9.5</v>
      </c>
      <c r="F417" s="2">
        <v>4.7</v>
      </c>
      <c r="G417" s="2">
        <v>6.5</v>
      </c>
      <c r="H417" s="2">
        <v>1016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726.7</v>
      </c>
      <c r="P417">
        <v>9.1999999999999993</v>
      </c>
      <c r="Q417">
        <v>9</v>
      </c>
      <c r="R417" s="5">
        <v>0.28333333333333299</v>
      </c>
      <c r="T417" s="13">
        <f t="shared" si="9"/>
        <v>9.1999999999999993</v>
      </c>
      <c r="U417" s="13">
        <f t="shared" si="10"/>
        <v>-2.3000000000000007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9.5</v>
      </c>
      <c r="C418" s="2">
        <v>84</v>
      </c>
      <c r="D418" s="2">
        <v>6.9</v>
      </c>
      <c r="E418" s="2">
        <v>7.4</v>
      </c>
      <c r="F418" s="2">
        <v>14</v>
      </c>
      <c r="G418" s="2">
        <v>18.399999999999999</v>
      </c>
      <c r="H418" s="2">
        <v>1015.7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726.7</v>
      </c>
      <c r="P418">
        <v>9.1999999999999993</v>
      </c>
      <c r="Q418">
        <v>9</v>
      </c>
      <c r="R418" s="5">
        <v>0.28402777777777799</v>
      </c>
      <c r="T418" s="13">
        <f t="shared" si="9"/>
        <v>9.1999999999999993</v>
      </c>
      <c r="U418" s="13">
        <f t="shared" si="10"/>
        <v>-2.3000000000000007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9.5</v>
      </c>
      <c r="C419" s="2">
        <v>84</v>
      </c>
      <c r="D419" s="2">
        <v>6.9</v>
      </c>
      <c r="E419" s="2">
        <v>8.4</v>
      </c>
      <c r="F419" s="2">
        <v>8.3000000000000007</v>
      </c>
      <c r="G419" s="2">
        <v>11.2</v>
      </c>
      <c r="H419" s="2">
        <v>1015.7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726.7</v>
      </c>
      <c r="P419">
        <v>9.1999999999999993</v>
      </c>
      <c r="Q419">
        <v>9</v>
      </c>
      <c r="R419" s="5">
        <v>0.28472222222222199</v>
      </c>
      <c r="T419" s="13">
        <f t="shared" si="9"/>
        <v>9.1999999999999993</v>
      </c>
      <c r="U419" s="13">
        <f t="shared" si="10"/>
        <v>-2.3000000000000007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9.6</v>
      </c>
      <c r="C420" s="2">
        <v>84</v>
      </c>
      <c r="D420" s="2">
        <v>7</v>
      </c>
      <c r="E420" s="2">
        <v>8</v>
      </c>
      <c r="F420" s="2">
        <v>10.4</v>
      </c>
      <c r="G420" s="2">
        <v>13</v>
      </c>
      <c r="H420" s="2">
        <v>1015.6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726.7</v>
      </c>
      <c r="P420">
        <v>9.1999999999999993</v>
      </c>
      <c r="Q420">
        <v>9</v>
      </c>
      <c r="R420" s="5">
        <v>0.28541666666666698</v>
      </c>
      <c r="T420" s="13">
        <f t="shared" si="9"/>
        <v>9.1999999999999993</v>
      </c>
      <c r="U420" s="13">
        <f t="shared" si="10"/>
        <v>-2.4000000000000004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9.5</v>
      </c>
      <c r="C421" s="2">
        <v>84</v>
      </c>
      <c r="D421" s="2">
        <v>6.9</v>
      </c>
      <c r="E421" s="2">
        <v>7.5</v>
      </c>
      <c r="F421" s="2">
        <v>13.7</v>
      </c>
      <c r="G421" s="2">
        <v>14</v>
      </c>
      <c r="H421" s="2">
        <v>1015.6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726.7</v>
      </c>
      <c r="P421">
        <v>9.1999999999999993</v>
      </c>
      <c r="Q421">
        <v>9</v>
      </c>
      <c r="R421" s="5">
        <v>0.28611111111111098</v>
      </c>
      <c r="T421" s="13">
        <f t="shared" si="9"/>
        <v>9.1999999999999993</v>
      </c>
      <c r="U421" s="13">
        <f t="shared" si="10"/>
        <v>-2.3000000000000007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9.5</v>
      </c>
      <c r="C422" s="2">
        <v>84</v>
      </c>
      <c r="D422" s="2">
        <v>6.9</v>
      </c>
      <c r="E422" s="2">
        <v>7.9</v>
      </c>
      <c r="F422" s="2">
        <v>10.4</v>
      </c>
      <c r="G422" s="2">
        <v>11.9</v>
      </c>
      <c r="H422" s="2">
        <v>1015.6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726.7</v>
      </c>
      <c r="P422">
        <v>9.1999999999999993</v>
      </c>
      <c r="Q422">
        <v>9</v>
      </c>
      <c r="R422" s="5">
        <v>0.28680555555555598</v>
      </c>
      <c r="T422" s="13">
        <f t="shared" si="9"/>
        <v>9.1999999999999993</v>
      </c>
      <c r="U422" s="13">
        <f t="shared" si="10"/>
        <v>-2.3000000000000007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9.5</v>
      </c>
      <c r="C423" s="2">
        <v>84</v>
      </c>
      <c r="D423" s="2">
        <v>6.9</v>
      </c>
      <c r="E423" s="2">
        <v>9.5</v>
      </c>
      <c r="F423" s="2">
        <v>4.7</v>
      </c>
      <c r="G423" s="2">
        <v>11.2</v>
      </c>
      <c r="H423" s="2">
        <v>1015.7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726.7</v>
      </c>
      <c r="P423">
        <v>9.1999999999999993</v>
      </c>
      <c r="Q423">
        <v>9</v>
      </c>
      <c r="R423" s="5">
        <v>0.28749999999999998</v>
      </c>
      <c r="T423" s="13">
        <f t="shared" si="9"/>
        <v>9.1999999999999993</v>
      </c>
      <c r="U423" s="13">
        <f t="shared" si="10"/>
        <v>-2.3000000000000007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9.5</v>
      </c>
      <c r="C424" s="2">
        <v>84</v>
      </c>
      <c r="D424" s="2">
        <v>6.9</v>
      </c>
      <c r="E424" s="2">
        <v>8.1</v>
      </c>
      <c r="F424" s="2">
        <v>9.6999999999999993</v>
      </c>
      <c r="G424" s="2">
        <v>10.1</v>
      </c>
      <c r="H424" s="2">
        <v>1015.6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726.7</v>
      </c>
      <c r="P424">
        <v>9.1999999999999993</v>
      </c>
      <c r="Q424">
        <v>9</v>
      </c>
      <c r="R424" s="5">
        <v>0.28819444444444398</v>
      </c>
      <c r="T424" s="13">
        <f t="shared" si="9"/>
        <v>9.1999999999999993</v>
      </c>
      <c r="U424" s="13">
        <f t="shared" si="10"/>
        <v>-2.3000000000000007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9.5</v>
      </c>
      <c r="C425" s="2">
        <v>84</v>
      </c>
      <c r="D425" s="2">
        <v>6.9</v>
      </c>
      <c r="E425" s="2">
        <v>8.1</v>
      </c>
      <c r="F425" s="2">
        <v>10.1</v>
      </c>
      <c r="G425" s="2">
        <v>13</v>
      </c>
      <c r="H425" s="2">
        <v>1015.5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726.7</v>
      </c>
      <c r="P425">
        <v>9.1999999999999993</v>
      </c>
      <c r="Q425">
        <v>9</v>
      </c>
      <c r="R425" s="5">
        <v>0.28888888888888897</v>
      </c>
      <c r="T425" s="13">
        <f t="shared" si="9"/>
        <v>9.1999999999999993</v>
      </c>
      <c r="U425" s="13">
        <f t="shared" si="10"/>
        <v>-2.3000000000000007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9.5</v>
      </c>
      <c r="C426" s="2">
        <v>84</v>
      </c>
      <c r="D426" s="2">
        <v>6.9</v>
      </c>
      <c r="E426" s="2">
        <v>9.1</v>
      </c>
      <c r="F426" s="2">
        <v>5.4</v>
      </c>
      <c r="G426" s="2">
        <v>7.2</v>
      </c>
      <c r="H426" s="2">
        <v>1015.5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726.7</v>
      </c>
      <c r="P426">
        <v>9.3000000000000007</v>
      </c>
      <c r="Q426">
        <v>9.1</v>
      </c>
      <c r="R426" s="5">
        <v>0.28958333333333303</v>
      </c>
      <c r="T426" s="13">
        <f t="shared" si="9"/>
        <v>9.3000000000000007</v>
      </c>
      <c r="U426" s="13">
        <f t="shared" si="10"/>
        <v>-2.1999999999999993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9.5</v>
      </c>
      <c r="C427" s="2">
        <v>84</v>
      </c>
      <c r="D427" s="2">
        <v>6.9</v>
      </c>
      <c r="E427" s="2">
        <v>7.9</v>
      </c>
      <c r="F427" s="2">
        <v>10.8</v>
      </c>
      <c r="G427" s="2">
        <v>12.6</v>
      </c>
      <c r="H427" s="2">
        <v>1015.6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726.7</v>
      </c>
      <c r="P427">
        <v>9.3000000000000007</v>
      </c>
      <c r="Q427">
        <v>9.1</v>
      </c>
      <c r="R427" s="5">
        <v>0.29027777777777802</v>
      </c>
      <c r="T427" s="13">
        <f t="shared" si="9"/>
        <v>9.3000000000000007</v>
      </c>
      <c r="U427" s="13">
        <f t="shared" si="10"/>
        <v>-2.1999999999999993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9.5</v>
      </c>
      <c r="C428" s="2">
        <v>84</v>
      </c>
      <c r="D428" s="2">
        <v>6.9</v>
      </c>
      <c r="E428" s="2">
        <v>8.6999999999999993</v>
      </c>
      <c r="F428" s="2">
        <v>6.5</v>
      </c>
      <c r="G428" s="2">
        <v>9.4</v>
      </c>
      <c r="H428" s="2">
        <v>1015.6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726.7</v>
      </c>
      <c r="P428">
        <v>9.3000000000000007</v>
      </c>
      <c r="Q428">
        <v>9.1</v>
      </c>
      <c r="R428" s="5">
        <v>0.29097222222222202</v>
      </c>
      <c r="T428" s="13">
        <f t="shared" si="9"/>
        <v>9.3000000000000007</v>
      </c>
      <c r="U428" s="13">
        <f t="shared" si="10"/>
        <v>-2.1999999999999993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9.5</v>
      </c>
      <c r="C429" s="2">
        <v>84</v>
      </c>
      <c r="D429" s="2">
        <v>6.9</v>
      </c>
      <c r="E429" s="2">
        <v>8.4</v>
      </c>
      <c r="F429" s="2">
        <v>7.9</v>
      </c>
      <c r="G429" s="2">
        <v>11.5</v>
      </c>
      <c r="H429" s="2">
        <v>1015.7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726.7</v>
      </c>
      <c r="P429">
        <v>9.3000000000000007</v>
      </c>
      <c r="Q429">
        <v>9.1</v>
      </c>
      <c r="R429" s="5">
        <v>0.29166666666666702</v>
      </c>
      <c r="T429" s="13">
        <f t="shared" si="9"/>
        <v>9.3000000000000007</v>
      </c>
      <c r="U429" s="13">
        <f t="shared" si="10"/>
        <v>-2.1999999999999993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9.5</v>
      </c>
      <c r="C430" s="2">
        <v>84</v>
      </c>
      <c r="D430" s="2">
        <v>6.9</v>
      </c>
      <c r="E430" s="2">
        <v>7.9</v>
      </c>
      <c r="F430" s="2">
        <v>10.4</v>
      </c>
      <c r="G430" s="2">
        <v>10.4</v>
      </c>
      <c r="H430" s="2">
        <v>1015.6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726.7</v>
      </c>
      <c r="P430">
        <v>9.3000000000000007</v>
      </c>
      <c r="Q430">
        <v>9.1</v>
      </c>
      <c r="R430" s="5">
        <v>0.29236111111111102</v>
      </c>
      <c r="T430" s="13">
        <f t="shared" si="9"/>
        <v>9.3000000000000007</v>
      </c>
      <c r="U430" s="13">
        <f t="shared" si="10"/>
        <v>-2.1999999999999993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9.5</v>
      </c>
      <c r="C431" s="2">
        <v>84</v>
      </c>
      <c r="D431" s="2">
        <v>6.9</v>
      </c>
      <c r="E431" s="2">
        <v>8.1</v>
      </c>
      <c r="F431" s="2">
        <v>9.4</v>
      </c>
      <c r="G431" s="2">
        <v>12.2</v>
      </c>
      <c r="H431" s="2">
        <v>1015.7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726.7</v>
      </c>
      <c r="P431">
        <v>9.3000000000000007</v>
      </c>
      <c r="Q431">
        <v>9.1</v>
      </c>
      <c r="R431" s="5">
        <v>0.29305555555555601</v>
      </c>
      <c r="T431" s="13">
        <f t="shared" si="9"/>
        <v>9.3000000000000007</v>
      </c>
      <c r="U431" s="13">
        <f t="shared" si="10"/>
        <v>-2.1999999999999993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9.5</v>
      </c>
      <c r="C432" s="2">
        <v>84</v>
      </c>
      <c r="D432" s="2">
        <v>6.9</v>
      </c>
      <c r="E432" s="2">
        <v>8.1</v>
      </c>
      <c r="F432" s="2">
        <v>9.6999999999999993</v>
      </c>
      <c r="G432" s="2">
        <v>10.4</v>
      </c>
      <c r="H432" s="2">
        <v>1015.7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726.7</v>
      </c>
      <c r="P432">
        <v>9.3000000000000007</v>
      </c>
      <c r="Q432">
        <v>9.1</v>
      </c>
      <c r="R432" s="5">
        <v>0.29375000000000001</v>
      </c>
      <c r="T432" s="13">
        <f t="shared" si="9"/>
        <v>9.3000000000000007</v>
      </c>
      <c r="U432" s="13">
        <f t="shared" si="10"/>
        <v>-2.1999999999999993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9.5</v>
      </c>
      <c r="C433" s="2">
        <v>84</v>
      </c>
      <c r="D433" s="2">
        <v>6.9</v>
      </c>
      <c r="E433" s="2">
        <v>8.1</v>
      </c>
      <c r="F433" s="2">
        <v>9.6999999999999993</v>
      </c>
      <c r="G433" s="2">
        <v>11.2</v>
      </c>
      <c r="H433" s="2">
        <v>1015.6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726.7</v>
      </c>
      <c r="P433">
        <v>9.3000000000000007</v>
      </c>
      <c r="Q433">
        <v>9.1</v>
      </c>
      <c r="R433" s="5">
        <v>0.29444444444444401</v>
      </c>
      <c r="T433" s="13">
        <f t="shared" si="9"/>
        <v>9.3000000000000007</v>
      </c>
      <c r="U433" s="13">
        <f t="shared" si="10"/>
        <v>-2.1999999999999993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9.5</v>
      </c>
      <c r="C434" s="2">
        <v>84</v>
      </c>
      <c r="D434" s="2">
        <v>6.9</v>
      </c>
      <c r="E434" s="2">
        <v>8.4</v>
      </c>
      <c r="F434" s="2">
        <v>8.3000000000000007</v>
      </c>
      <c r="G434" s="2">
        <v>11.2</v>
      </c>
      <c r="H434" s="2">
        <v>1015.4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726.7</v>
      </c>
      <c r="P434">
        <v>9.3000000000000007</v>
      </c>
      <c r="Q434">
        <v>9.1</v>
      </c>
      <c r="R434" s="5">
        <v>0.29513888888888901</v>
      </c>
      <c r="T434" s="13">
        <f t="shared" si="9"/>
        <v>9.3000000000000007</v>
      </c>
      <c r="U434" s="13">
        <f t="shared" si="10"/>
        <v>-2.1999999999999993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9.5</v>
      </c>
      <c r="C435" s="2">
        <v>84</v>
      </c>
      <c r="D435" s="2">
        <v>6.9</v>
      </c>
      <c r="E435" s="2">
        <v>8.4</v>
      </c>
      <c r="F435" s="2">
        <v>8.3000000000000007</v>
      </c>
      <c r="G435" s="2">
        <v>10.4</v>
      </c>
      <c r="H435" s="2">
        <v>1015.5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726.7</v>
      </c>
      <c r="P435">
        <v>9.3000000000000007</v>
      </c>
      <c r="Q435">
        <v>9.1</v>
      </c>
      <c r="R435" s="5">
        <v>0.295833333333333</v>
      </c>
      <c r="T435" s="13">
        <f t="shared" si="9"/>
        <v>9.3000000000000007</v>
      </c>
      <c r="U435" s="13">
        <f t="shared" si="10"/>
        <v>-2.1999999999999993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9.5</v>
      </c>
      <c r="C436" s="2">
        <v>84</v>
      </c>
      <c r="D436" s="2">
        <v>6.9</v>
      </c>
      <c r="E436" s="2">
        <v>9.5</v>
      </c>
      <c r="F436" s="2">
        <v>4.7</v>
      </c>
      <c r="G436" s="2">
        <v>9</v>
      </c>
      <c r="H436" s="2">
        <v>1015.6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726.7</v>
      </c>
      <c r="P436">
        <v>9.3000000000000007</v>
      </c>
      <c r="Q436">
        <v>9.1</v>
      </c>
      <c r="R436" s="5">
        <v>0.296527777777778</v>
      </c>
      <c r="T436" s="13">
        <f t="shared" si="9"/>
        <v>9.3000000000000007</v>
      </c>
      <c r="U436" s="13">
        <f t="shared" si="10"/>
        <v>-2.1999999999999993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9.5</v>
      </c>
      <c r="C437" s="2">
        <v>84</v>
      </c>
      <c r="D437" s="2">
        <v>6.9</v>
      </c>
      <c r="E437" s="2">
        <v>8.1</v>
      </c>
      <c r="F437" s="2">
        <v>9.6999999999999993</v>
      </c>
      <c r="G437" s="2">
        <v>12.2</v>
      </c>
      <c r="H437" s="2">
        <v>1015.5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726.7</v>
      </c>
      <c r="P437">
        <v>9.3000000000000007</v>
      </c>
      <c r="Q437">
        <v>9.1</v>
      </c>
      <c r="R437" s="5">
        <v>0.297222222222222</v>
      </c>
      <c r="T437" s="13">
        <f t="shared" si="9"/>
        <v>9.3000000000000007</v>
      </c>
      <c r="U437" s="13">
        <f t="shared" si="10"/>
        <v>-2.1999999999999993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9.5</v>
      </c>
      <c r="C438" s="2">
        <v>84</v>
      </c>
      <c r="D438" s="2">
        <v>6.9</v>
      </c>
      <c r="E438" s="2">
        <v>7.7</v>
      </c>
      <c r="F438" s="2">
        <v>12.2</v>
      </c>
      <c r="G438" s="2">
        <v>15.1</v>
      </c>
      <c r="H438" s="2">
        <v>1015.6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726.7</v>
      </c>
      <c r="P438">
        <v>9.3000000000000007</v>
      </c>
      <c r="Q438">
        <v>9.1</v>
      </c>
      <c r="R438" s="5">
        <v>0.297916666666667</v>
      </c>
      <c r="T438" s="13">
        <f t="shared" si="9"/>
        <v>9.3000000000000007</v>
      </c>
      <c r="U438" s="13">
        <f t="shared" si="10"/>
        <v>-2.1999999999999993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9.5</v>
      </c>
      <c r="C439" s="2">
        <v>84</v>
      </c>
      <c r="D439" s="2">
        <v>6.9</v>
      </c>
      <c r="E439" s="2">
        <v>7.3</v>
      </c>
      <c r="F439" s="2">
        <v>15.5</v>
      </c>
      <c r="G439" s="2">
        <v>16.600000000000001</v>
      </c>
      <c r="H439" s="2">
        <v>1015.6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726.7</v>
      </c>
      <c r="P439">
        <v>9.3000000000000007</v>
      </c>
      <c r="Q439">
        <v>9.1</v>
      </c>
      <c r="R439" s="5">
        <v>0.29861111111111099</v>
      </c>
      <c r="T439" s="13">
        <f t="shared" si="9"/>
        <v>9.3000000000000007</v>
      </c>
      <c r="U439" s="13">
        <f t="shared" si="10"/>
        <v>-2.1999999999999993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9.5</v>
      </c>
      <c r="C440" s="2">
        <v>84</v>
      </c>
      <c r="D440" s="2">
        <v>6.9</v>
      </c>
      <c r="E440" s="2">
        <v>8.9</v>
      </c>
      <c r="F440" s="2">
        <v>6.1</v>
      </c>
      <c r="G440" s="2">
        <v>6.5</v>
      </c>
      <c r="H440" s="2">
        <v>1015.6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726.7</v>
      </c>
      <c r="P440">
        <v>9.3000000000000007</v>
      </c>
      <c r="Q440">
        <v>9.1</v>
      </c>
      <c r="R440" s="5">
        <v>0.29930555555555599</v>
      </c>
      <c r="T440" s="13">
        <f t="shared" si="9"/>
        <v>9.3000000000000007</v>
      </c>
      <c r="U440" s="13">
        <f t="shared" si="10"/>
        <v>-2.1999999999999993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9.5</v>
      </c>
      <c r="C441" s="2">
        <v>84</v>
      </c>
      <c r="D441" s="2">
        <v>6.9</v>
      </c>
      <c r="E441" s="2">
        <v>8.9</v>
      </c>
      <c r="F441" s="2">
        <v>6.1</v>
      </c>
      <c r="G441" s="2">
        <v>11.5</v>
      </c>
      <c r="H441" s="2">
        <v>1015.5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726.7</v>
      </c>
      <c r="P441">
        <v>9.3000000000000007</v>
      </c>
      <c r="Q441">
        <v>9.1</v>
      </c>
      <c r="R441" s="5">
        <v>0.3</v>
      </c>
      <c r="T441" s="13">
        <f t="shared" si="9"/>
        <v>9.3000000000000007</v>
      </c>
      <c r="U441" s="13">
        <f t="shared" si="10"/>
        <v>-2.1999999999999993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9.5</v>
      </c>
      <c r="C442" s="2">
        <v>84</v>
      </c>
      <c r="D442" s="2">
        <v>6.9</v>
      </c>
      <c r="E442" s="2">
        <v>8.6</v>
      </c>
      <c r="F442" s="2">
        <v>7.2</v>
      </c>
      <c r="G442" s="2">
        <v>9.4</v>
      </c>
      <c r="H442" s="2">
        <v>1015.6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726.7</v>
      </c>
      <c r="P442">
        <v>9.3000000000000007</v>
      </c>
      <c r="Q442">
        <v>9.1999999999999993</v>
      </c>
      <c r="R442" s="5">
        <v>0.30069444444444399</v>
      </c>
      <c r="T442" s="13">
        <f t="shared" si="9"/>
        <v>9.3000000000000007</v>
      </c>
      <c r="U442" s="13">
        <f t="shared" si="10"/>
        <v>-2.1999999999999993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9.5</v>
      </c>
      <c r="C443" s="2">
        <v>84</v>
      </c>
      <c r="D443" s="2">
        <v>6.9</v>
      </c>
      <c r="E443" s="2">
        <v>7.9</v>
      </c>
      <c r="F443" s="2">
        <v>10.8</v>
      </c>
      <c r="G443" s="2">
        <v>13.3</v>
      </c>
      <c r="H443" s="2">
        <v>1015.6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726.7</v>
      </c>
      <c r="P443">
        <v>9.3000000000000007</v>
      </c>
      <c r="Q443">
        <v>9.1</v>
      </c>
      <c r="R443" s="5">
        <v>0.30138888888888898</v>
      </c>
      <c r="T443" s="13">
        <f t="shared" si="9"/>
        <v>9.3000000000000007</v>
      </c>
      <c r="U443" s="13">
        <f t="shared" si="10"/>
        <v>-2.1999999999999993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9.5</v>
      </c>
      <c r="C444" s="2">
        <v>84</v>
      </c>
      <c r="D444" s="2">
        <v>6.9</v>
      </c>
      <c r="E444" s="2">
        <v>8.9</v>
      </c>
      <c r="F444" s="2">
        <v>6.1</v>
      </c>
      <c r="G444" s="2">
        <v>6.1</v>
      </c>
      <c r="H444" s="2">
        <v>1015.7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726.7</v>
      </c>
      <c r="P444">
        <v>9.3000000000000007</v>
      </c>
      <c r="Q444">
        <v>9.1</v>
      </c>
      <c r="R444" s="5">
        <v>0.30208333333333298</v>
      </c>
      <c r="T444" s="13">
        <f t="shared" si="9"/>
        <v>9.3000000000000007</v>
      </c>
      <c r="U444" s="13">
        <f t="shared" si="10"/>
        <v>-2.1999999999999993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9.4</v>
      </c>
      <c r="C445" s="2">
        <v>84</v>
      </c>
      <c r="D445" s="2">
        <v>6.8</v>
      </c>
      <c r="E445" s="2">
        <v>7.9</v>
      </c>
      <c r="F445" s="2">
        <v>10.1</v>
      </c>
      <c r="G445" s="2">
        <v>16.2</v>
      </c>
      <c r="H445" s="2">
        <v>1015.4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726.7</v>
      </c>
      <c r="P445">
        <v>9.3000000000000007</v>
      </c>
      <c r="Q445">
        <v>9.1</v>
      </c>
      <c r="R445" s="5">
        <v>0.30277777777777798</v>
      </c>
      <c r="T445" s="13">
        <f t="shared" si="9"/>
        <v>9.3000000000000007</v>
      </c>
      <c r="U445" s="13">
        <f t="shared" si="10"/>
        <v>-2.0999999999999996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9.4</v>
      </c>
      <c r="C446" s="2">
        <v>84</v>
      </c>
      <c r="D446" s="2">
        <v>6.8</v>
      </c>
      <c r="E446" s="2">
        <v>8</v>
      </c>
      <c r="F446" s="2">
        <v>9.6999999999999993</v>
      </c>
      <c r="G446" s="2">
        <v>12.2</v>
      </c>
      <c r="H446" s="2">
        <v>1015.6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726.7</v>
      </c>
      <c r="P446">
        <v>9.3000000000000007</v>
      </c>
      <c r="Q446">
        <v>9.1999999999999993</v>
      </c>
      <c r="R446" s="5">
        <v>0.30347222222222198</v>
      </c>
      <c r="T446" s="13">
        <f t="shared" si="9"/>
        <v>9.3000000000000007</v>
      </c>
      <c r="U446" s="13">
        <f t="shared" si="10"/>
        <v>-2.0999999999999996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9.4</v>
      </c>
      <c r="C447" s="2">
        <v>84</v>
      </c>
      <c r="D447" s="2">
        <v>6.8</v>
      </c>
      <c r="E447" s="2">
        <v>7.8</v>
      </c>
      <c r="F447" s="2">
        <v>10.8</v>
      </c>
      <c r="G447" s="2">
        <v>16.600000000000001</v>
      </c>
      <c r="H447" s="2">
        <v>1015.5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726.7</v>
      </c>
      <c r="P447">
        <v>9.3000000000000007</v>
      </c>
      <c r="Q447">
        <v>9.1999999999999993</v>
      </c>
      <c r="R447" s="5">
        <v>0.30416666666666697</v>
      </c>
      <c r="T447" s="13">
        <f t="shared" si="9"/>
        <v>9.3000000000000007</v>
      </c>
      <c r="U447" s="13">
        <f t="shared" si="10"/>
        <v>-2.0999999999999996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9.4</v>
      </c>
      <c r="C448" s="2">
        <v>84</v>
      </c>
      <c r="D448" s="2">
        <v>6.8</v>
      </c>
      <c r="E448" s="2">
        <v>7.8</v>
      </c>
      <c r="F448" s="2">
        <v>10.8</v>
      </c>
      <c r="G448" s="2">
        <v>21.2</v>
      </c>
      <c r="H448" s="2">
        <v>1015.4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726.7</v>
      </c>
      <c r="P448">
        <v>9.3000000000000007</v>
      </c>
      <c r="Q448">
        <v>9.1999999999999993</v>
      </c>
      <c r="R448" s="5">
        <v>0.30486111111111103</v>
      </c>
      <c r="T448" s="13">
        <f t="shared" si="9"/>
        <v>9.3000000000000007</v>
      </c>
      <c r="U448" s="13">
        <f t="shared" si="10"/>
        <v>-2.0999999999999996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9.4</v>
      </c>
      <c r="C449" s="2">
        <v>84</v>
      </c>
      <c r="D449" s="2">
        <v>6.8</v>
      </c>
      <c r="E449" s="2">
        <v>7.4</v>
      </c>
      <c r="F449" s="2">
        <v>13</v>
      </c>
      <c r="G449" s="2">
        <v>14</v>
      </c>
      <c r="H449" s="2">
        <v>1015.4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726.7</v>
      </c>
      <c r="P449">
        <v>9.3000000000000007</v>
      </c>
      <c r="Q449">
        <v>9.1999999999999993</v>
      </c>
      <c r="R449" s="5">
        <v>0.30555555555555602</v>
      </c>
      <c r="T449" s="13">
        <f t="shared" si="9"/>
        <v>9.3000000000000007</v>
      </c>
      <c r="U449" s="13">
        <f t="shared" si="10"/>
        <v>-2.0999999999999996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9.4</v>
      </c>
      <c r="C450" s="2">
        <v>84</v>
      </c>
      <c r="D450" s="2">
        <v>6.8</v>
      </c>
      <c r="E450" s="2">
        <v>9.4</v>
      </c>
      <c r="F450" s="2">
        <v>3.6</v>
      </c>
      <c r="G450" s="2">
        <v>8.6</v>
      </c>
      <c r="H450" s="2">
        <v>1015.3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726.7</v>
      </c>
      <c r="P450">
        <v>9.3000000000000007</v>
      </c>
      <c r="Q450">
        <v>9.1999999999999993</v>
      </c>
      <c r="R450" s="5">
        <v>0.30625000000000002</v>
      </c>
      <c r="T450" s="13">
        <f t="shared" si="9"/>
        <v>9.3000000000000007</v>
      </c>
      <c r="U450" s="13">
        <f t="shared" si="10"/>
        <v>-2.0999999999999996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9.4</v>
      </c>
      <c r="C451" s="2">
        <v>84</v>
      </c>
      <c r="D451" s="2">
        <v>6.8</v>
      </c>
      <c r="E451" s="2">
        <v>9.4</v>
      </c>
      <c r="F451" s="2">
        <v>3.6</v>
      </c>
      <c r="G451" s="2">
        <v>7.6</v>
      </c>
      <c r="H451" s="2">
        <v>1015.4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726.7</v>
      </c>
      <c r="P451">
        <v>9.3000000000000007</v>
      </c>
      <c r="Q451">
        <v>9.1999999999999993</v>
      </c>
      <c r="R451" s="5">
        <v>0.30694444444444402</v>
      </c>
      <c r="T451" s="13">
        <f t="shared" si="9"/>
        <v>9.3000000000000007</v>
      </c>
      <c r="U451" s="13">
        <f t="shared" si="10"/>
        <v>-2.0999999999999996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9.4</v>
      </c>
      <c r="C452" s="2">
        <v>84</v>
      </c>
      <c r="D452" s="2">
        <v>6.8</v>
      </c>
      <c r="E452" s="2">
        <v>9.4</v>
      </c>
      <c r="F452" s="2">
        <v>2.5</v>
      </c>
      <c r="G452" s="2">
        <v>7.6</v>
      </c>
      <c r="H452" s="2">
        <v>1015.4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726.7</v>
      </c>
      <c r="P452">
        <v>9.3000000000000007</v>
      </c>
      <c r="Q452">
        <v>9.1999999999999993</v>
      </c>
      <c r="R452" s="5">
        <v>0.30763888888888902</v>
      </c>
      <c r="T452" s="13">
        <f t="shared" si="9"/>
        <v>9.3000000000000007</v>
      </c>
      <c r="U452" s="13">
        <f t="shared" si="10"/>
        <v>-2.0999999999999996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9.4</v>
      </c>
      <c r="C453" s="2">
        <v>84</v>
      </c>
      <c r="D453" s="2">
        <v>6.8</v>
      </c>
      <c r="E453" s="2">
        <v>8</v>
      </c>
      <c r="F453" s="2">
        <v>9.4</v>
      </c>
      <c r="G453" s="2">
        <v>9.4</v>
      </c>
      <c r="H453" s="2">
        <v>1015.6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726.7</v>
      </c>
      <c r="P453">
        <v>9.3000000000000007</v>
      </c>
      <c r="Q453">
        <v>9.1999999999999993</v>
      </c>
      <c r="R453" s="5">
        <v>0.30833333333333302</v>
      </c>
      <c r="T453" s="13">
        <f t="shared" si="9"/>
        <v>9.3000000000000007</v>
      </c>
      <c r="U453" s="13">
        <f t="shared" si="10"/>
        <v>-2.0999999999999996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9.4</v>
      </c>
      <c r="C454" s="2">
        <v>84</v>
      </c>
      <c r="D454" s="2">
        <v>6.8</v>
      </c>
      <c r="E454" s="2">
        <v>8.6</v>
      </c>
      <c r="F454" s="2">
        <v>6.5</v>
      </c>
      <c r="G454" s="2">
        <v>14.4</v>
      </c>
      <c r="H454" s="2">
        <v>1015.3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726.7</v>
      </c>
      <c r="P454">
        <v>9.3000000000000007</v>
      </c>
      <c r="Q454">
        <v>9.1999999999999993</v>
      </c>
      <c r="R454" s="5">
        <v>0.30902777777777801</v>
      </c>
      <c r="T454" s="13">
        <f t="shared" si="9"/>
        <v>9.3000000000000007</v>
      </c>
      <c r="U454" s="13">
        <f t="shared" si="10"/>
        <v>-2.0999999999999996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9.4</v>
      </c>
      <c r="C455" s="2">
        <v>84</v>
      </c>
      <c r="D455" s="2">
        <v>6.8</v>
      </c>
      <c r="E455" s="2">
        <v>8</v>
      </c>
      <c r="F455" s="2">
        <v>9.4</v>
      </c>
      <c r="G455" s="2">
        <v>13.7</v>
      </c>
      <c r="H455" s="2">
        <v>1015.4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726.7</v>
      </c>
      <c r="P455">
        <v>9.3000000000000007</v>
      </c>
      <c r="Q455">
        <v>9.1</v>
      </c>
      <c r="R455" s="5">
        <v>0.30972222222222201</v>
      </c>
      <c r="T455" s="13">
        <f t="shared" si="9"/>
        <v>9.3000000000000007</v>
      </c>
      <c r="U455" s="13">
        <f t="shared" si="10"/>
        <v>-2.0999999999999996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9.4</v>
      </c>
      <c r="C456" s="2">
        <v>84</v>
      </c>
      <c r="D456" s="2">
        <v>6.8</v>
      </c>
      <c r="E456" s="2">
        <v>8.1999999999999993</v>
      </c>
      <c r="F456" s="2">
        <v>8.6</v>
      </c>
      <c r="G456" s="2">
        <v>12.6</v>
      </c>
      <c r="H456" s="2">
        <v>1015.4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726.7</v>
      </c>
      <c r="P456">
        <v>9.1999999999999993</v>
      </c>
      <c r="Q456">
        <v>9.1</v>
      </c>
      <c r="R456" s="5">
        <v>0.31041666666666701</v>
      </c>
      <c r="T456" s="13">
        <f t="shared" si="9"/>
        <v>9.1999999999999993</v>
      </c>
      <c r="U456" s="13">
        <f t="shared" si="10"/>
        <v>-2.2000000000000011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9.4</v>
      </c>
      <c r="C457" s="2">
        <v>84</v>
      </c>
      <c r="D457" s="2">
        <v>6.8</v>
      </c>
      <c r="E457" s="2">
        <v>7.6</v>
      </c>
      <c r="F457" s="2">
        <v>11.9</v>
      </c>
      <c r="G457" s="2">
        <v>13.7</v>
      </c>
      <c r="H457" s="2">
        <v>1015.4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726.7</v>
      </c>
      <c r="P457">
        <v>9.1999999999999993</v>
      </c>
      <c r="Q457">
        <v>9.1</v>
      </c>
      <c r="R457" s="5">
        <v>0.31111111111111101</v>
      </c>
      <c r="T457" s="13">
        <f t="shared" si="9"/>
        <v>9.1999999999999993</v>
      </c>
      <c r="U457" s="13">
        <f t="shared" si="10"/>
        <v>-2.2000000000000011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9.4</v>
      </c>
      <c r="C458" s="2">
        <v>84</v>
      </c>
      <c r="D458" s="2">
        <v>6.8</v>
      </c>
      <c r="E458" s="2">
        <v>7.8</v>
      </c>
      <c r="F458" s="2">
        <v>10.4</v>
      </c>
      <c r="G458" s="2">
        <v>11.9</v>
      </c>
      <c r="H458" s="2">
        <v>1015.4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726.7</v>
      </c>
      <c r="P458">
        <v>9.1999999999999993</v>
      </c>
      <c r="Q458">
        <v>9.1</v>
      </c>
      <c r="R458" s="5">
        <v>0.311805555555556</v>
      </c>
      <c r="T458" s="13">
        <f t="shared" si="9"/>
        <v>9.1999999999999993</v>
      </c>
      <c r="U458" s="13">
        <f t="shared" si="10"/>
        <v>-2.2000000000000011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9.4</v>
      </c>
      <c r="C459" s="2">
        <v>84</v>
      </c>
      <c r="D459" s="2">
        <v>6.8</v>
      </c>
      <c r="E459" s="2">
        <v>8.3000000000000007</v>
      </c>
      <c r="F459" s="2">
        <v>8.3000000000000007</v>
      </c>
      <c r="G459" s="2">
        <v>14</v>
      </c>
      <c r="H459" s="2">
        <v>1015.5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726.7</v>
      </c>
      <c r="P459">
        <v>9.1999999999999993</v>
      </c>
      <c r="Q459">
        <v>9.1</v>
      </c>
      <c r="R459" s="5">
        <v>0.3125</v>
      </c>
      <c r="T459" s="13">
        <f t="shared" si="9"/>
        <v>9.1999999999999993</v>
      </c>
      <c r="U459" s="13">
        <f t="shared" si="10"/>
        <v>-2.2000000000000011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9.4</v>
      </c>
      <c r="C460" s="2">
        <v>84</v>
      </c>
      <c r="D460" s="2">
        <v>6.8</v>
      </c>
      <c r="E460" s="2">
        <v>8</v>
      </c>
      <c r="F460" s="2">
        <v>9.6999999999999993</v>
      </c>
      <c r="G460" s="2">
        <v>10.4</v>
      </c>
      <c r="H460" s="2">
        <v>1015.4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726.7</v>
      </c>
      <c r="P460">
        <v>9.1999999999999993</v>
      </c>
      <c r="Q460">
        <v>9.1</v>
      </c>
      <c r="R460" s="5">
        <v>0.313194444444444</v>
      </c>
      <c r="T460" s="13">
        <f t="shared" si="9"/>
        <v>9.1999999999999993</v>
      </c>
      <c r="U460" s="13">
        <f t="shared" si="10"/>
        <v>-2.2000000000000011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9.4</v>
      </c>
      <c r="C461" s="2">
        <v>84</v>
      </c>
      <c r="D461" s="2">
        <v>6.8</v>
      </c>
      <c r="E461" s="2">
        <v>9.4</v>
      </c>
      <c r="F461" s="2">
        <v>4</v>
      </c>
      <c r="G461" s="2">
        <v>12.6</v>
      </c>
      <c r="H461" s="2">
        <v>1015.3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726.7</v>
      </c>
      <c r="P461">
        <v>9.1999999999999993</v>
      </c>
      <c r="Q461">
        <v>9.1</v>
      </c>
      <c r="R461" s="5">
        <v>0.31388888888888899</v>
      </c>
      <c r="T461" s="13">
        <f t="shared" si="9"/>
        <v>9.1999999999999993</v>
      </c>
      <c r="U461" s="13">
        <f t="shared" si="10"/>
        <v>-2.2000000000000011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9.3000000000000007</v>
      </c>
      <c r="C462" s="2">
        <v>84</v>
      </c>
      <c r="D462" s="2">
        <v>6.7</v>
      </c>
      <c r="E462" s="2">
        <v>7.8</v>
      </c>
      <c r="F462" s="2">
        <v>10.1</v>
      </c>
      <c r="G462" s="2">
        <v>10.1</v>
      </c>
      <c r="H462" s="2">
        <v>1015.3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726.7</v>
      </c>
      <c r="P462">
        <v>9.1</v>
      </c>
      <c r="Q462">
        <v>9.1</v>
      </c>
      <c r="R462" s="5">
        <v>0.31458333333333299</v>
      </c>
      <c r="T462" s="13">
        <f t="shared" si="9"/>
        <v>9.1</v>
      </c>
      <c r="U462" s="13">
        <f t="shared" si="10"/>
        <v>-2.2000000000000011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9.4</v>
      </c>
      <c r="C463" s="2">
        <v>84</v>
      </c>
      <c r="D463" s="2">
        <v>6.8</v>
      </c>
      <c r="E463" s="2">
        <v>8.1</v>
      </c>
      <c r="F463" s="2">
        <v>9</v>
      </c>
      <c r="G463" s="2">
        <v>10.1</v>
      </c>
      <c r="H463" s="2">
        <v>1015.4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726.7</v>
      </c>
      <c r="P463">
        <v>9.1</v>
      </c>
      <c r="Q463">
        <v>9</v>
      </c>
      <c r="R463" s="5">
        <v>0.31527777777777799</v>
      </c>
      <c r="T463" s="13">
        <f t="shared" ref="T463:T526" si="14">MAX(P463,Q463)</f>
        <v>9.1</v>
      </c>
      <c r="U463" s="13">
        <f t="shared" ref="U463:U526" si="15">(T463-B463)-2</f>
        <v>-2.3000000000000007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9.4</v>
      </c>
      <c r="C464" s="2">
        <v>84</v>
      </c>
      <c r="D464" s="2">
        <v>6.8</v>
      </c>
      <c r="E464" s="2">
        <v>7.7</v>
      </c>
      <c r="F464" s="2">
        <v>11.2</v>
      </c>
      <c r="G464" s="2">
        <v>19.100000000000001</v>
      </c>
      <c r="H464" s="2">
        <v>1015.4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726.7</v>
      </c>
      <c r="P464">
        <v>9.1</v>
      </c>
      <c r="Q464">
        <v>9</v>
      </c>
      <c r="R464" s="5">
        <v>0.31597222222222199</v>
      </c>
      <c r="T464" s="13">
        <f t="shared" si="14"/>
        <v>9.1</v>
      </c>
      <c r="U464" s="13">
        <f t="shared" si="15"/>
        <v>-2.3000000000000007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9.4</v>
      </c>
      <c r="C465" s="2">
        <v>84</v>
      </c>
      <c r="D465" s="2">
        <v>6.8</v>
      </c>
      <c r="E465" s="2">
        <v>8.8000000000000007</v>
      </c>
      <c r="F465" s="2">
        <v>6.1</v>
      </c>
      <c r="G465" s="2">
        <v>9</v>
      </c>
      <c r="H465" s="2">
        <v>1015.4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726.7</v>
      </c>
      <c r="P465">
        <v>9.1</v>
      </c>
      <c r="Q465">
        <v>9</v>
      </c>
      <c r="R465" s="5">
        <v>0.31666666666666698</v>
      </c>
      <c r="T465" s="13">
        <f t="shared" si="14"/>
        <v>9.1</v>
      </c>
      <c r="U465" s="13">
        <f t="shared" si="15"/>
        <v>-2.3000000000000007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9.4</v>
      </c>
      <c r="C466" s="2">
        <v>84</v>
      </c>
      <c r="D466" s="2">
        <v>6.8</v>
      </c>
      <c r="E466" s="2">
        <v>7.8</v>
      </c>
      <c r="F466" s="2">
        <v>10.4</v>
      </c>
      <c r="G466" s="2">
        <v>10.8</v>
      </c>
      <c r="H466" s="2">
        <v>1015.4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726.7</v>
      </c>
      <c r="P466">
        <v>9.1</v>
      </c>
      <c r="Q466">
        <v>9</v>
      </c>
      <c r="R466" s="5">
        <v>0.31736111111111098</v>
      </c>
      <c r="T466" s="13">
        <f t="shared" si="14"/>
        <v>9.1</v>
      </c>
      <c r="U466" s="13">
        <f t="shared" si="15"/>
        <v>-2.3000000000000007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9.4</v>
      </c>
      <c r="C467" s="2">
        <v>84</v>
      </c>
      <c r="D467" s="2">
        <v>6.8</v>
      </c>
      <c r="E467" s="2">
        <v>8.8000000000000007</v>
      </c>
      <c r="F467" s="2">
        <v>6.1</v>
      </c>
      <c r="G467" s="2">
        <v>8.3000000000000007</v>
      </c>
      <c r="H467" s="2">
        <v>1015.6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726.7</v>
      </c>
      <c r="P467">
        <v>9.1</v>
      </c>
      <c r="Q467">
        <v>9</v>
      </c>
      <c r="R467" s="5">
        <v>0.31805555555555598</v>
      </c>
      <c r="T467" s="13">
        <f t="shared" si="14"/>
        <v>9.1</v>
      </c>
      <c r="U467" s="13">
        <f t="shared" si="15"/>
        <v>-2.3000000000000007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9.4</v>
      </c>
      <c r="C468" s="2">
        <v>84</v>
      </c>
      <c r="D468" s="2">
        <v>6.8</v>
      </c>
      <c r="E468" s="2">
        <v>8</v>
      </c>
      <c r="F468" s="2">
        <v>9.6999999999999993</v>
      </c>
      <c r="G468" s="2">
        <v>14.4</v>
      </c>
      <c r="H468" s="2">
        <v>1015.3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726.7</v>
      </c>
      <c r="P468">
        <v>9.1</v>
      </c>
      <c r="Q468">
        <v>9</v>
      </c>
      <c r="R468" s="5">
        <v>0.31874999999999998</v>
      </c>
      <c r="T468" s="13">
        <f t="shared" si="14"/>
        <v>9.1</v>
      </c>
      <c r="U468" s="13">
        <f t="shared" si="15"/>
        <v>-2.3000000000000007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9.5</v>
      </c>
      <c r="C469" s="2">
        <v>84</v>
      </c>
      <c r="D469" s="2">
        <v>6.9</v>
      </c>
      <c r="E469" s="2">
        <v>8.9</v>
      </c>
      <c r="F469" s="2">
        <v>5.8</v>
      </c>
      <c r="G469" s="2">
        <v>8.3000000000000007</v>
      </c>
      <c r="H469" s="2">
        <v>1015.1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726.7</v>
      </c>
      <c r="P469">
        <v>9.1</v>
      </c>
      <c r="Q469">
        <v>9</v>
      </c>
      <c r="R469" s="5">
        <v>0.31944444444444398</v>
      </c>
      <c r="T469" s="13">
        <f t="shared" si="14"/>
        <v>9.1</v>
      </c>
      <c r="U469" s="13">
        <f t="shared" si="15"/>
        <v>-2.4000000000000004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9.4</v>
      </c>
      <c r="C470" s="2">
        <v>84</v>
      </c>
      <c r="D470" s="2">
        <v>6.8</v>
      </c>
      <c r="E470" s="2">
        <v>7.8</v>
      </c>
      <c r="F470" s="2">
        <v>10.4</v>
      </c>
      <c r="G470" s="2">
        <v>10.4</v>
      </c>
      <c r="H470" s="2">
        <v>1015.5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726.7</v>
      </c>
      <c r="P470">
        <v>9.1999999999999993</v>
      </c>
      <c r="Q470">
        <v>9</v>
      </c>
      <c r="R470" s="5">
        <v>0.32013888888888897</v>
      </c>
      <c r="T470" s="13">
        <f t="shared" si="14"/>
        <v>9.1999999999999993</v>
      </c>
      <c r="U470" s="13">
        <f t="shared" si="15"/>
        <v>-2.2000000000000011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9.5</v>
      </c>
      <c r="C471" s="2">
        <v>84</v>
      </c>
      <c r="D471" s="2">
        <v>6.9</v>
      </c>
      <c r="E471" s="2">
        <v>7.9</v>
      </c>
      <c r="F471" s="2">
        <v>10.4</v>
      </c>
      <c r="G471" s="2">
        <v>19.100000000000001</v>
      </c>
      <c r="H471" s="2">
        <v>1015.4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726.7</v>
      </c>
      <c r="P471">
        <v>9.1</v>
      </c>
      <c r="Q471">
        <v>9</v>
      </c>
      <c r="R471" s="5">
        <v>0.32083333333333303</v>
      </c>
      <c r="T471" s="13">
        <f t="shared" si="14"/>
        <v>9.1</v>
      </c>
      <c r="U471" s="13">
        <f t="shared" si="15"/>
        <v>-2.4000000000000004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9.5</v>
      </c>
      <c r="C472" s="2">
        <v>84</v>
      </c>
      <c r="D472" s="2">
        <v>6.9</v>
      </c>
      <c r="E472" s="2">
        <v>7.8</v>
      </c>
      <c r="F472" s="2">
        <v>11.5</v>
      </c>
      <c r="G472" s="2">
        <v>12.2</v>
      </c>
      <c r="H472" s="2">
        <v>1015.3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726.7</v>
      </c>
      <c r="P472">
        <v>9.1999999999999993</v>
      </c>
      <c r="Q472">
        <v>9</v>
      </c>
      <c r="R472" s="5">
        <v>0.32152777777777802</v>
      </c>
      <c r="T472" s="13">
        <f t="shared" si="14"/>
        <v>9.1999999999999993</v>
      </c>
      <c r="U472" s="13">
        <f t="shared" si="15"/>
        <v>-2.3000000000000007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9.5</v>
      </c>
      <c r="C473" s="2">
        <v>84</v>
      </c>
      <c r="D473" s="2">
        <v>6.9</v>
      </c>
      <c r="E473" s="2">
        <v>9.5</v>
      </c>
      <c r="F473" s="2">
        <v>3.6</v>
      </c>
      <c r="G473" s="2">
        <v>14.8</v>
      </c>
      <c r="H473" s="2">
        <v>1015.4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0</v>
      </c>
      <c r="O473">
        <v>726.7</v>
      </c>
      <c r="P473">
        <v>9.1</v>
      </c>
      <c r="Q473">
        <v>9</v>
      </c>
      <c r="R473" s="5">
        <v>0.32222222222222202</v>
      </c>
      <c r="T473" s="13">
        <f t="shared" si="14"/>
        <v>9.1</v>
      </c>
      <c r="U473" s="13">
        <f t="shared" si="15"/>
        <v>-2.4000000000000004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9.5</v>
      </c>
      <c r="C474" s="2">
        <v>84</v>
      </c>
      <c r="D474" s="2">
        <v>6.9</v>
      </c>
      <c r="E474" s="2">
        <v>8.5</v>
      </c>
      <c r="F474" s="2">
        <v>7.6</v>
      </c>
      <c r="G474" s="2">
        <v>12.6</v>
      </c>
      <c r="H474" s="2">
        <v>1015.4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0</v>
      </c>
      <c r="O474">
        <v>726.7</v>
      </c>
      <c r="P474">
        <v>9.1</v>
      </c>
      <c r="Q474">
        <v>9</v>
      </c>
      <c r="R474" s="5">
        <v>0.32291666666666702</v>
      </c>
      <c r="T474" s="13">
        <f t="shared" si="14"/>
        <v>9.1</v>
      </c>
      <c r="U474" s="13">
        <f t="shared" si="15"/>
        <v>-2.4000000000000004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9.5</v>
      </c>
      <c r="C475" s="2">
        <v>84</v>
      </c>
      <c r="D475" s="2">
        <v>6.9</v>
      </c>
      <c r="E475" s="2">
        <v>9.5</v>
      </c>
      <c r="F475" s="2">
        <v>4</v>
      </c>
      <c r="G475" s="2">
        <v>11.5</v>
      </c>
      <c r="H475" s="2">
        <v>1015.3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0</v>
      </c>
      <c r="O475">
        <v>726.7</v>
      </c>
      <c r="P475">
        <v>9.1999999999999993</v>
      </c>
      <c r="Q475">
        <v>9</v>
      </c>
      <c r="R475" s="5">
        <v>0.32361111111111102</v>
      </c>
      <c r="T475" s="13">
        <f t="shared" si="14"/>
        <v>9.1999999999999993</v>
      </c>
      <c r="U475" s="13">
        <f t="shared" si="15"/>
        <v>-2.3000000000000007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9.5</v>
      </c>
      <c r="C476" s="2">
        <v>84</v>
      </c>
      <c r="D476" s="2">
        <v>6.9</v>
      </c>
      <c r="E476" s="2">
        <v>7.3</v>
      </c>
      <c r="F476" s="2">
        <v>14.4</v>
      </c>
      <c r="G476" s="2">
        <v>17.600000000000001</v>
      </c>
      <c r="H476" s="2">
        <v>1015.1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726.7</v>
      </c>
      <c r="P476">
        <v>9.1999999999999993</v>
      </c>
      <c r="Q476">
        <v>9</v>
      </c>
      <c r="R476" s="5">
        <v>0.32430555555555601</v>
      </c>
      <c r="T476" s="13">
        <f t="shared" si="14"/>
        <v>9.1999999999999993</v>
      </c>
      <c r="U476" s="13">
        <f t="shared" si="15"/>
        <v>-2.3000000000000007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9.5</v>
      </c>
      <c r="C477" s="2">
        <v>84</v>
      </c>
      <c r="D477" s="2">
        <v>6.9</v>
      </c>
      <c r="E477" s="2">
        <v>8.1</v>
      </c>
      <c r="F477" s="2">
        <v>10.1</v>
      </c>
      <c r="G477" s="2">
        <v>13.7</v>
      </c>
      <c r="H477" s="2">
        <v>1015.4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726.7</v>
      </c>
      <c r="P477">
        <v>9.1</v>
      </c>
      <c r="Q477">
        <v>9</v>
      </c>
      <c r="R477" s="5">
        <v>0.32500000000000001</v>
      </c>
      <c r="T477" s="13">
        <f t="shared" si="14"/>
        <v>9.1</v>
      </c>
      <c r="U477" s="13">
        <f t="shared" si="15"/>
        <v>-2.4000000000000004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9.5</v>
      </c>
      <c r="C478" s="2">
        <v>84</v>
      </c>
      <c r="D478" s="2">
        <v>6.9</v>
      </c>
      <c r="E478" s="2">
        <v>7.4</v>
      </c>
      <c r="F478" s="2">
        <v>14</v>
      </c>
      <c r="G478" s="2">
        <v>15.1</v>
      </c>
      <c r="H478" s="2">
        <v>1015.4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726.7</v>
      </c>
      <c r="P478">
        <v>9.1999999999999993</v>
      </c>
      <c r="Q478">
        <v>9.1</v>
      </c>
      <c r="R478" s="5">
        <v>0.32569444444444401</v>
      </c>
      <c r="T478" s="13">
        <f t="shared" si="14"/>
        <v>9.1999999999999993</v>
      </c>
      <c r="U478" s="13">
        <f t="shared" si="15"/>
        <v>-2.3000000000000007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9.5</v>
      </c>
      <c r="C479" s="2">
        <v>84</v>
      </c>
      <c r="D479" s="2">
        <v>6.9</v>
      </c>
      <c r="E479" s="2">
        <v>7.2</v>
      </c>
      <c r="F479" s="2">
        <v>15.8</v>
      </c>
      <c r="G479" s="2">
        <v>19.100000000000001</v>
      </c>
      <c r="H479" s="2">
        <v>1015.4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726.7</v>
      </c>
      <c r="P479">
        <v>9.1</v>
      </c>
      <c r="Q479">
        <v>9.1</v>
      </c>
      <c r="R479" s="5">
        <v>0.32638888888888901</v>
      </c>
      <c r="T479" s="13">
        <f t="shared" si="14"/>
        <v>9.1</v>
      </c>
      <c r="U479" s="13">
        <f t="shared" si="15"/>
        <v>-2.4000000000000004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9.5</v>
      </c>
      <c r="C480" s="2">
        <v>84</v>
      </c>
      <c r="D480" s="2">
        <v>6.9</v>
      </c>
      <c r="E480" s="2">
        <v>8.1</v>
      </c>
      <c r="F480" s="2">
        <v>10.1</v>
      </c>
      <c r="G480" s="2">
        <v>12.6</v>
      </c>
      <c r="H480" s="2">
        <v>1015.3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0</v>
      </c>
      <c r="O480">
        <v>726.7</v>
      </c>
      <c r="P480">
        <v>9.1999999999999993</v>
      </c>
      <c r="Q480">
        <v>9</v>
      </c>
      <c r="R480" s="5">
        <v>0.327083333333333</v>
      </c>
      <c r="T480" s="13">
        <f t="shared" si="14"/>
        <v>9.1999999999999993</v>
      </c>
      <c r="U480" s="13">
        <f t="shared" si="15"/>
        <v>-2.3000000000000007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9.5</v>
      </c>
      <c r="C481" s="2">
        <v>84</v>
      </c>
      <c r="D481" s="2">
        <v>6.9</v>
      </c>
      <c r="E481" s="2">
        <v>8.4</v>
      </c>
      <c r="F481" s="2">
        <v>8.3000000000000007</v>
      </c>
      <c r="G481" s="2">
        <v>10.1</v>
      </c>
      <c r="H481" s="2">
        <v>1015.4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0</v>
      </c>
      <c r="O481">
        <v>726.7</v>
      </c>
      <c r="P481">
        <v>9.1</v>
      </c>
      <c r="Q481">
        <v>9.1</v>
      </c>
      <c r="R481" s="5">
        <v>0.327777777777778</v>
      </c>
      <c r="T481" s="13">
        <f t="shared" si="14"/>
        <v>9.1</v>
      </c>
      <c r="U481" s="13">
        <f t="shared" si="15"/>
        <v>-2.4000000000000004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9.5</v>
      </c>
      <c r="C482" s="2">
        <v>84</v>
      </c>
      <c r="D482" s="2">
        <v>6.9</v>
      </c>
      <c r="E482" s="2">
        <v>8.9</v>
      </c>
      <c r="F482" s="2">
        <v>6.1</v>
      </c>
      <c r="G482" s="2">
        <v>9.4</v>
      </c>
      <c r="H482" s="2">
        <v>1015.5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0</v>
      </c>
      <c r="O482">
        <v>726.7</v>
      </c>
      <c r="P482">
        <v>9.1999999999999993</v>
      </c>
      <c r="Q482">
        <v>9.1</v>
      </c>
      <c r="R482" s="5">
        <v>0.328472222222222</v>
      </c>
      <c r="T482" s="13">
        <f t="shared" si="14"/>
        <v>9.1999999999999993</v>
      </c>
      <c r="U482" s="13">
        <f t="shared" si="15"/>
        <v>-2.3000000000000007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9.5</v>
      </c>
      <c r="C483" s="2">
        <v>84</v>
      </c>
      <c r="D483" s="2">
        <v>6.9</v>
      </c>
      <c r="E483" s="2">
        <v>8.6999999999999993</v>
      </c>
      <c r="F483" s="2">
        <v>6.8</v>
      </c>
      <c r="G483" s="2">
        <v>13</v>
      </c>
      <c r="H483" s="2">
        <v>1015.3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0</v>
      </c>
      <c r="O483">
        <v>726.7</v>
      </c>
      <c r="P483">
        <v>9.1999999999999993</v>
      </c>
      <c r="Q483">
        <v>9.1</v>
      </c>
      <c r="R483" s="5">
        <v>0.329166666666667</v>
      </c>
      <c r="T483" s="13">
        <f t="shared" si="14"/>
        <v>9.1999999999999993</v>
      </c>
      <c r="U483" s="13">
        <f t="shared" si="15"/>
        <v>-2.3000000000000007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9.4</v>
      </c>
      <c r="C484" s="2">
        <v>84</v>
      </c>
      <c r="D484" s="2">
        <v>6.8</v>
      </c>
      <c r="E484" s="2">
        <v>8.3000000000000007</v>
      </c>
      <c r="F484" s="2">
        <v>7.9</v>
      </c>
      <c r="G484" s="2">
        <v>8.3000000000000007</v>
      </c>
      <c r="H484" s="2">
        <v>1015.5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0</v>
      </c>
      <c r="O484">
        <v>726.7</v>
      </c>
      <c r="P484">
        <v>9.1999999999999993</v>
      </c>
      <c r="Q484">
        <v>9.1</v>
      </c>
      <c r="R484" s="5">
        <v>0.32986111111111099</v>
      </c>
      <c r="T484" s="13">
        <f t="shared" si="14"/>
        <v>9.1999999999999993</v>
      </c>
      <c r="U484" s="13">
        <f t="shared" si="15"/>
        <v>-2.2000000000000011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9.4</v>
      </c>
      <c r="C485" s="2">
        <v>84</v>
      </c>
      <c r="D485" s="2">
        <v>6.8</v>
      </c>
      <c r="E485" s="2">
        <v>9</v>
      </c>
      <c r="F485" s="2">
        <v>5.4</v>
      </c>
      <c r="G485" s="2">
        <v>11.2</v>
      </c>
      <c r="H485" s="2">
        <v>1015.6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0</v>
      </c>
      <c r="O485">
        <v>726.7</v>
      </c>
      <c r="P485">
        <v>9.1999999999999993</v>
      </c>
      <c r="Q485">
        <v>9.1</v>
      </c>
      <c r="R485" s="5">
        <v>0.33055555555555599</v>
      </c>
      <c r="T485" s="13">
        <f t="shared" si="14"/>
        <v>9.1999999999999993</v>
      </c>
      <c r="U485" s="13">
        <f t="shared" si="15"/>
        <v>-2.2000000000000011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9.5</v>
      </c>
      <c r="C486" s="2">
        <v>84</v>
      </c>
      <c r="D486" s="2">
        <v>6.9</v>
      </c>
      <c r="E486" s="2">
        <v>8.4</v>
      </c>
      <c r="F486" s="2">
        <v>8.3000000000000007</v>
      </c>
      <c r="G486" s="2">
        <v>12.2</v>
      </c>
      <c r="H486" s="2">
        <v>1015.5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0</v>
      </c>
      <c r="O486">
        <v>726.7</v>
      </c>
      <c r="P486">
        <v>9.1999999999999993</v>
      </c>
      <c r="Q486">
        <v>9.1</v>
      </c>
      <c r="R486" s="5">
        <v>0.33124999999999999</v>
      </c>
      <c r="T486" s="13">
        <f t="shared" si="14"/>
        <v>9.1999999999999993</v>
      </c>
      <c r="U486" s="13">
        <f t="shared" si="15"/>
        <v>-2.3000000000000007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9.5</v>
      </c>
      <c r="C487" s="2">
        <v>84</v>
      </c>
      <c r="D487" s="2">
        <v>6.9</v>
      </c>
      <c r="E487" s="2">
        <v>8.4</v>
      </c>
      <c r="F487" s="2">
        <v>8.3000000000000007</v>
      </c>
      <c r="G487" s="2">
        <v>8.3000000000000007</v>
      </c>
      <c r="H487" s="2">
        <v>1015.6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0</v>
      </c>
      <c r="O487">
        <v>726.7</v>
      </c>
      <c r="P487">
        <v>9.1</v>
      </c>
      <c r="Q487">
        <v>9.1</v>
      </c>
      <c r="R487" s="5">
        <v>0.33194444444444399</v>
      </c>
      <c r="T487" s="13">
        <f t="shared" si="14"/>
        <v>9.1</v>
      </c>
      <c r="U487" s="13">
        <f t="shared" si="15"/>
        <v>-2.4000000000000004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9.5</v>
      </c>
      <c r="C488" s="2">
        <v>84</v>
      </c>
      <c r="D488" s="2">
        <v>6.9</v>
      </c>
      <c r="E488" s="2">
        <v>8.6</v>
      </c>
      <c r="F488" s="2">
        <v>7.2</v>
      </c>
      <c r="G488" s="2">
        <v>9</v>
      </c>
      <c r="H488" s="2">
        <v>1015.4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0</v>
      </c>
      <c r="O488">
        <v>726.7</v>
      </c>
      <c r="P488">
        <v>9.1999999999999993</v>
      </c>
      <c r="Q488">
        <v>9.1</v>
      </c>
      <c r="R488" s="5">
        <v>0.33263888888888898</v>
      </c>
      <c r="T488" s="13">
        <f t="shared" si="14"/>
        <v>9.1999999999999993</v>
      </c>
      <c r="U488" s="13">
        <f t="shared" si="15"/>
        <v>-2.3000000000000007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9.5</v>
      </c>
      <c r="C489" s="2">
        <v>84</v>
      </c>
      <c r="D489" s="2">
        <v>6.9</v>
      </c>
      <c r="E489" s="2">
        <v>9.5</v>
      </c>
      <c r="F489" s="2">
        <v>2.5</v>
      </c>
      <c r="G489" s="2">
        <v>9.4</v>
      </c>
      <c r="H489" s="2">
        <v>1015.3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0</v>
      </c>
      <c r="O489">
        <v>726.7</v>
      </c>
      <c r="P489">
        <v>9.1</v>
      </c>
      <c r="Q489">
        <v>9.1</v>
      </c>
      <c r="R489" s="5">
        <v>0.33333333333333298</v>
      </c>
      <c r="T489" s="13">
        <f t="shared" si="14"/>
        <v>9.1</v>
      </c>
      <c r="U489" s="13">
        <f t="shared" si="15"/>
        <v>-2.4000000000000004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9.5</v>
      </c>
      <c r="C490" s="2">
        <v>84</v>
      </c>
      <c r="D490" s="2">
        <v>6.9</v>
      </c>
      <c r="E490" s="2">
        <v>8.9</v>
      </c>
      <c r="F490" s="2">
        <v>5.8</v>
      </c>
      <c r="G490" s="2">
        <v>6.5</v>
      </c>
      <c r="H490" s="2">
        <v>1015.4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0</v>
      </c>
      <c r="O490">
        <v>726.7</v>
      </c>
      <c r="P490">
        <v>9.1</v>
      </c>
      <c r="Q490">
        <v>9.1</v>
      </c>
      <c r="R490" s="5">
        <v>0.33402777777777798</v>
      </c>
      <c r="T490" s="13">
        <f t="shared" si="14"/>
        <v>9.1</v>
      </c>
      <c r="U490" s="13">
        <f t="shared" si="15"/>
        <v>-2.4000000000000004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9.5</v>
      </c>
      <c r="C491" s="2">
        <v>84</v>
      </c>
      <c r="D491" s="2">
        <v>6.9</v>
      </c>
      <c r="E491" s="2">
        <v>8.5</v>
      </c>
      <c r="F491" s="2">
        <v>7.6</v>
      </c>
      <c r="G491" s="2">
        <v>9</v>
      </c>
      <c r="H491" s="2">
        <v>1015.5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0</v>
      </c>
      <c r="O491">
        <v>726.7</v>
      </c>
      <c r="P491">
        <v>9.1</v>
      </c>
      <c r="Q491">
        <v>9.1</v>
      </c>
      <c r="R491" s="5">
        <v>0.33472222222222198</v>
      </c>
      <c r="T491" s="13">
        <f t="shared" si="14"/>
        <v>9.1</v>
      </c>
      <c r="U491" s="13">
        <f t="shared" si="15"/>
        <v>-2.4000000000000004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9.5</v>
      </c>
      <c r="C492" s="2">
        <v>84</v>
      </c>
      <c r="D492" s="2">
        <v>6.9</v>
      </c>
      <c r="E492" s="2">
        <v>8.6999999999999993</v>
      </c>
      <c r="F492" s="2">
        <v>6.5</v>
      </c>
      <c r="G492" s="2">
        <v>11.2</v>
      </c>
      <c r="H492" s="2">
        <v>1015.6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0</v>
      </c>
      <c r="O492">
        <v>726.7</v>
      </c>
      <c r="P492">
        <v>9.1999999999999993</v>
      </c>
      <c r="Q492">
        <v>9</v>
      </c>
      <c r="R492" s="5">
        <v>0.33541666666666697</v>
      </c>
      <c r="T492" s="13">
        <f t="shared" si="14"/>
        <v>9.1999999999999993</v>
      </c>
      <c r="U492" s="13">
        <f t="shared" si="15"/>
        <v>-2.3000000000000007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9.5</v>
      </c>
      <c r="C493" s="2">
        <v>84</v>
      </c>
      <c r="D493" s="2">
        <v>6.9</v>
      </c>
      <c r="E493" s="2">
        <v>8.9</v>
      </c>
      <c r="F493" s="2">
        <v>6.1</v>
      </c>
      <c r="G493" s="2">
        <v>11.5</v>
      </c>
      <c r="H493" s="2">
        <v>1015.4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0</v>
      </c>
      <c r="O493">
        <v>726.7</v>
      </c>
      <c r="P493">
        <v>9.1</v>
      </c>
      <c r="Q493">
        <v>9.1</v>
      </c>
      <c r="R493" s="5">
        <v>0.33611111111111103</v>
      </c>
      <c r="T493" s="13">
        <f t="shared" si="14"/>
        <v>9.1</v>
      </c>
      <c r="U493" s="13">
        <f t="shared" si="15"/>
        <v>-2.4000000000000004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9.5</v>
      </c>
      <c r="C494" s="2">
        <v>84</v>
      </c>
      <c r="D494" s="2">
        <v>6.9</v>
      </c>
      <c r="E494" s="2">
        <v>8.4</v>
      </c>
      <c r="F494" s="2">
        <v>7.9</v>
      </c>
      <c r="G494" s="2">
        <v>7.9</v>
      </c>
      <c r="H494" s="2">
        <v>1015.6</v>
      </c>
      <c r="I494" s="2">
        <v>10</v>
      </c>
      <c r="J494" s="2">
        <v>0</v>
      </c>
      <c r="K494" s="2">
        <v>0</v>
      </c>
      <c r="L494" s="2">
        <v>0</v>
      </c>
      <c r="M494" s="2">
        <v>0</v>
      </c>
      <c r="N494">
        <v>0</v>
      </c>
      <c r="O494">
        <v>726.7</v>
      </c>
      <c r="P494">
        <v>9.1999999999999993</v>
      </c>
      <c r="Q494">
        <v>9.1</v>
      </c>
      <c r="R494" s="5">
        <v>0.33680555555555602</v>
      </c>
      <c r="T494" s="13">
        <f t="shared" si="14"/>
        <v>9.1999999999999993</v>
      </c>
      <c r="U494" s="13">
        <f t="shared" si="15"/>
        <v>-2.3000000000000007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9.5</v>
      </c>
      <c r="C495" s="2">
        <v>84</v>
      </c>
      <c r="D495" s="2">
        <v>6.9</v>
      </c>
      <c r="E495" s="2">
        <v>9.5</v>
      </c>
      <c r="F495" s="2">
        <v>3.6</v>
      </c>
      <c r="G495" s="2">
        <v>10.4</v>
      </c>
      <c r="H495" s="2">
        <v>1015.5</v>
      </c>
      <c r="I495" s="2">
        <v>10</v>
      </c>
      <c r="J495" s="2">
        <v>0</v>
      </c>
      <c r="K495" s="2">
        <v>0</v>
      </c>
      <c r="L495" s="2">
        <v>0</v>
      </c>
      <c r="M495" s="2">
        <v>0</v>
      </c>
      <c r="N495">
        <v>0</v>
      </c>
      <c r="O495">
        <v>726.7</v>
      </c>
      <c r="P495">
        <v>9.1999999999999993</v>
      </c>
      <c r="Q495">
        <v>9.1</v>
      </c>
      <c r="R495" s="5">
        <v>0.33750000000000002</v>
      </c>
      <c r="T495" s="13">
        <f t="shared" si="14"/>
        <v>9.1999999999999993</v>
      </c>
      <c r="U495" s="13">
        <f t="shared" si="15"/>
        <v>-2.3000000000000007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9.6</v>
      </c>
      <c r="C496" s="2">
        <v>84</v>
      </c>
      <c r="D496" s="2">
        <v>7</v>
      </c>
      <c r="E496" s="2">
        <v>8.8000000000000007</v>
      </c>
      <c r="F496" s="2">
        <v>6.5</v>
      </c>
      <c r="G496" s="2">
        <v>7.9</v>
      </c>
      <c r="H496" s="2">
        <v>1015.3</v>
      </c>
      <c r="I496" s="2">
        <v>10</v>
      </c>
      <c r="J496" s="2">
        <v>0</v>
      </c>
      <c r="K496" s="2">
        <v>0</v>
      </c>
      <c r="L496" s="2">
        <v>0</v>
      </c>
      <c r="M496" s="2">
        <v>0</v>
      </c>
      <c r="N496">
        <v>0</v>
      </c>
      <c r="O496">
        <v>726.7</v>
      </c>
      <c r="P496">
        <v>9.1999999999999993</v>
      </c>
      <c r="Q496">
        <v>9.1</v>
      </c>
      <c r="R496" s="5">
        <v>0.33819444444444402</v>
      </c>
      <c r="T496" s="13">
        <f t="shared" si="14"/>
        <v>9.1999999999999993</v>
      </c>
      <c r="U496" s="13">
        <f t="shared" si="15"/>
        <v>-2.4000000000000004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9.6</v>
      </c>
      <c r="C497" s="2">
        <v>84</v>
      </c>
      <c r="D497" s="2">
        <v>7</v>
      </c>
      <c r="E497" s="2">
        <v>8.5</v>
      </c>
      <c r="F497" s="2">
        <v>7.9</v>
      </c>
      <c r="G497" s="2">
        <v>11.2</v>
      </c>
      <c r="H497" s="2">
        <v>1015.5</v>
      </c>
      <c r="I497" s="2">
        <v>10</v>
      </c>
      <c r="J497" s="2">
        <v>0</v>
      </c>
      <c r="K497" s="2">
        <v>0</v>
      </c>
      <c r="L497" s="2">
        <v>0</v>
      </c>
      <c r="M497" s="2">
        <v>0</v>
      </c>
      <c r="N497">
        <v>0</v>
      </c>
      <c r="O497">
        <v>726.7</v>
      </c>
      <c r="P497">
        <v>9.1999999999999993</v>
      </c>
      <c r="Q497">
        <v>9.1</v>
      </c>
      <c r="R497" s="5">
        <v>0.33888888888888902</v>
      </c>
      <c r="T497" s="13">
        <f t="shared" si="14"/>
        <v>9.1999999999999993</v>
      </c>
      <c r="U497" s="13">
        <f t="shared" si="15"/>
        <v>-2.4000000000000004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9.6</v>
      </c>
      <c r="C498" s="2">
        <v>84</v>
      </c>
      <c r="D498" s="2">
        <v>7</v>
      </c>
      <c r="E498" s="2">
        <v>8.3000000000000007</v>
      </c>
      <c r="F498" s="2">
        <v>9.4</v>
      </c>
      <c r="G498" s="2">
        <v>9.4</v>
      </c>
      <c r="H498" s="2">
        <v>1015.5</v>
      </c>
      <c r="I498" s="2">
        <v>10</v>
      </c>
      <c r="J498" s="2">
        <v>0</v>
      </c>
      <c r="K498" s="2">
        <v>0</v>
      </c>
      <c r="L498" s="2">
        <v>0</v>
      </c>
      <c r="M498" s="2">
        <v>0</v>
      </c>
      <c r="N498">
        <v>0</v>
      </c>
      <c r="O498">
        <v>726.7</v>
      </c>
      <c r="P498">
        <v>9.1999999999999993</v>
      </c>
      <c r="Q498">
        <v>9.1</v>
      </c>
      <c r="R498" s="5">
        <v>0.33958333333333302</v>
      </c>
      <c r="T498" s="13">
        <f t="shared" si="14"/>
        <v>9.1999999999999993</v>
      </c>
      <c r="U498" s="13">
        <f t="shared" si="15"/>
        <v>-2.4000000000000004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9.6</v>
      </c>
      <c r="C499" s="2">
        <v>84</v>
      </c>
      <c r="D499" s="2">
        <v>7</v>
      </c>
      <c r="E499" s="2">
        <v>8.3000000000000007</v>
      </c>
      <c r="F499" s="2">
        <v>9.4</v>
      </c>
      <c r="G499" s="2">
        <v>11.5</v>
      </c>
      <c r="H499" s="2">
        <v>1015.5</v>
      </c>
      <c r="I499" s="2">
        <v>20</v>
      </c>
      <c r="J499" s="2">
        <v>0</v>
      </c>
      <c r="K499" s="2">
        <v>0</v>
      </c>
      <c r="L499" s="2">
        <v>0</v>
      </c>
      <c r="M499" s="2">
        <v>0</v>
      </c>
      <c r="N499">
        <v>0</v>
      </c>
      <c r="O499">
        <v>726.7</v>
      </c>
      <c r="P499">
        <v>9.1999999999999993</v>
      </c>
      <c r="Q499">
        <v>9.1</v>
      </c>
      <c r="R499" s="5">
        <v>0.34027777777777801</v>
      </c>
      <c r="T499" s="13">
        <f t="shared" si="14"/>
        <v>9.1999999999999993</v>
      </c>
      <c r="U499" s="13">
        <f t="shared" si="15"/>
        <v>-2.4000000000000004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9.6</v>
      </c>
      <c r="C500" s="2">
        <v>84</v>
      </c>
      <c r="D500" s="2">
        <v>7</v>
      </c>
      <c r="E500" s="2">
        <v>8.1999999999999993</v>
      </c>
      <c r="F500" s="2">
        <v>10.1</v>
      </c>
      <c r="G500" s="2">
        <v>10.4</v>
      </c>
      <c r="H500" s="2">
        <v>1015.3</v>
      </c>
      <c r="I500" s="2">
        <v>30</v>
      </c>
      <c r="J500" s="2">
        <v>0</v>
      </c>
      <c r="K500" s="2">
        <v>0</v>
      </c>
      <c r="L500" s="2">
        <v>0</v>
      </c>
      <c r="M500" s="2">
        <v>0</v>
      </c>
      <c r="N500">
        <v>0</v>
      </c>
      <c r="O500">
        <v>726.7</v>
      </c>
      <c r="P500">
        <v>9.1999999999999993</v>
      </c>
      <c r="Q500">
        <v>9.1</v>
      </c>
      <c r="R500" s="5">
        <v>0.34097222222222201</v>
      </c>
      <c r="T500" s="13">
        <f t="shared" si="14"/>
        <v>9.1999999999999993</v>
      </c>
      <c r="U500" s="13">
        <f t="shared" si="15"/>
        <v>-2.4000000000000004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9.6</v>
      </c>
      <c r="C501" s="2">
        <v>84</v>
      </c>
      <c r="D501" s="2">
        <v>7</v>
      </c>
      <c r="E501" s="2">
        <v>8.4</v>
      </c>
      <c r="F501" s="2">
        <v>9</v>
      </c>
      <c r="G501" s="2">
        <v>14.8</v>
      </c>
      <c r="H501" s="2">
        <v>1015.4</v>
      </c>
      <c r="I501" s="2">
        <v>40</v>
      </c>
      <c r="J501" s="2">
        <v>0</v>
      </c>
      <c r="K501" s="2">
        <v>0</v>
      </c>
      <c r="L501" s="2">
        <v>0</v>
      </c>
      <c r="M501" s="2">
        <v>0</v>
      </c>
      <c r="N501">
        <v>0</v>
      </c>
      <c r="O501">
        <v>726.7</v>
      </c>
      <c r="P501">
        <v>9.3000000000000007</v>
      </c>
      <c r="Q501">
        <v>9.1</v>
      </c>
      <c r="R501" s="5">
        <v>0.34166666666666701</v>
      </c>
      <c r="T501" s="13">
        <f t="shared" si="14"/>
        <v>9.3000000000000007</v>
      </c>
      <c r="U501" s="13">
        <f t="shared" si="15"/>
        <v>-2.2999999999999989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9.6</v>
      </c>
      <c r="C502" s="2">
        <v>84</v>
      </c>
      <c r="D502" s="2">
        <v>7</v>
      </c>
      <c r="E502" s="2">
        <v>7.1</v>
      </c>
      <c r="F502" s="2">
        <v>16.899999999999999</v>
      </c>
      <c r="G502" s="2">
        <v>19.8</v>
      </c>
      <c r="H502" s="2">
        <v>1015.3</v>
      </c>
      <c r="I502" s="2">
        <v>40</v>
      </c>
      <c r="J502" s="2">
        <v>0</v>
      </c>
      <c r="K502" s="2">
        <v>0</v>
      </c>
      <c r="L502" s="2">
        <v>0</v>
      </c>
      <c r="M502" s="2">
        <v>0</v>
      </c>
      <c r="N502">
        <v>0</v>
      </c>
      <c r="O502">
        <v>726.7</v>
      </c>
      <c r="P502">
        <v>9.3000000000000007</v>
      </c>
      <c r="Q502">
        <v>9.1</v>
      </c>
      <c r="R502" s="5">
        <v>0.34236111111111101</v>
      </c>
      <c r="T502" s="13">
        <f t="shared" si="14"/>
        <v>9.3000000000000007</v>
      </c>
      <c r="U502" s="13">
        <f t="shared" si="15"/>
        <v>-2.2999999999999989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9.6</v>
      </c>
      <c r="C503" s="2">
        <v>84</v>
      </c>
      <c r="D503" s="2">
        <v>7</v>
      </c>
      <c r="E503" s="2">
        <v>9.6</v>
      </c>
      <c r="F503" s="2">
        <v>4.7</v>
      </c>
      <c r="G503" s="2">
        <v>9.4</v>
      </c>
      <c r="H503" s="2">
        <v>1015.6</v>
      </c>
      <c r="I503" s="2">
        <v>50</v>
      </c>
      <c r="J503" s="2">
        <v>0</v>
      </c>
      <c r="K503" s="2">
        <v>0</v>
      </c>
      <c r="L503" s="2">
        <v>0</v>
      </c>
      <c r="M503" s="2">
        <v>0</v>
      </c>
      <c r="N503">
        <v>0</v>
      </c>
      <c r="O503">
        <v>726.7</v>
      </c>
      <c r="P503">
        <v>9.3000000000000007</v>
      </c>
      <c r="Q503">
        <v>9.1</v>
      </c>
      <c r="R503" s="5">
        <v>0.343055555555556</v>
      </c>
      <c r="T503" s="13">
        <f t="shared" si="14"/>
        <v>9.3000000000000007</v>
      </c>
      <c r="U503" s="13">
        <f t="shared" si="15"/>
        <v>-2.2999999999999989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9.6</v>
      </c>
      <c r="C504" s="2">
        <v>84</v>
      </c>
      <c r="D504" s="2">
        <v>7</v>
      </c>
      <c r="E504" s="2">
        <v>7.7</v>
      </c>
      <c r="F504" s="2">
        <v>13</v>
      </c>
      <c r="G504" s="2">
        <v>13.3</v>
      </c>
      <c r="H504" s="2">
        <v>1015.3</v>
      </c>
      <c r="I504" s="2">
        <v>60</v>
      </c>
      <c r="J504" s="2">
        <v>0</v>
      </c>
      <c r="K504" s="2">
        <v>0</v>
      </c>
      <c r="L504" s="2">
        <v>0</v>
      </c>
      <c r="M504" s="2">
        <v>0</v>
      </c>
      <c r="N504">
        <v>0</v>
      </c>
      <c r="O504">
        <v>726.7</v>
      </c>
      <c r="P504">
        <v>9.3000000000000007</v>
      </c>
      <c r="Q504">
        <v>9.1</v>
      </c>
      <c r="R504" s="5">
        <v>0.34375</v>
      </c>
      <c r="T504" s="13">
        <f t="shared" si="14"/>
        <v>9.3000000000000007</v>
      </c>
      <c r="U504" s="13">
        <f t="shared" si="15"/>
        <v>-2.2999999999999989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9.6</v>
      </c>
      <c r="C505" s="2">
        <v>84</v>
      </c>
      <c r="D505" s="2">
        <v>7</v>
      </c>
      <c r="E505" s="2">
        <v>8.3000000000000007</v>
      </c>
      <c r="F505" s="2">
        <v>9.4</v>
      </c>
      <c r="G505" s="2">
        <v>14</v>
      </c>
      <c r="H505" s="2">
        <v>1015.2</v>
      </c>
      <c r="I505" s="2">
        <v>70</v>
      </c>
      <c r="J505" s="2">
        <v>0</v>
      </c>
      <c r="K505" s="2">
        <v>0</v>
      </c>
      <c r="L505" s="2">
        <v>0</v>
      </c>
      <c r="M505" s="2">
        <v>0</v>
      </c>
      <c r="N505">
        <v>0</v>
      </c>
      <c r="O505">
        <v>726.7</v>
      </c>
      <c r="P505">
        <v>9.4</v>
      </c>
      <c r="Q505">
        <v>9.1999999999999993</v>
      </c>
      <c r="R505" s="5">
        <v>0.344444444444444</v>
      </c>
      <c r="T505" s="13">
        <f t="shared" si="14"/>
        <v>9.4</v>
      </c>
      <c r="U505" s="13">
        <f t="shared" si="15"/>
        <v>-2.1999999999999993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9.6</v>
      </c>
      <c r="C506" s="2">
        <v>84</v>
      </c>
      <c r="D506" s="2">
        <v>7</v>
      </c>
      <c r="E506" s="2">
        <v>9.6</v>
      </c>
      <c r="F506" s="2">
        <v>3.6</v>
      </c>
      <c r="G506" s="2">
        <v>6.1</v>
      </c>
      <c r="H506" s="2">
        <v>1015.2</v>
      </c>
      <c r="I506" s="2">
        <v>80</v>
      </c>
      <c r="J506" s="2">
        <v>0</v>
      </c>
      <c r="K506" s="2">
        <v>0</v>
      </c>
      <c r="L506" s="2">
        <v>0</v>
      </c>
      <c r="M506" s="2">
        <v>0</v>
      </c>
      <c r="N506">
        <v>0</v>
      </c>
      <c r="O506">
        <v>726.7</v>
      </c>
      <c r="P506">
        <v>9.4</v>
      </c>
      <c r="Q506">
        <v>9.1999999999999993</v>
      </c>
      <c r="R506" s="5">
        <v>0.34513888888888899</v>
      </c>
      <c r="T506" s="13">
        <f t="shared" si="14"/>
        <v>9.4</v>
      </c>
      <c r="U506" s="13">
        <f t="shared" si="15"/>
        <v>-2.1999999999999993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9.6</v>
      </c>
      <c r="C507" s="2">
        <v>84</v>
      </c>
      <c r="D507" s="2">
        <v>7</v>
      </c>
      <c r="E507" s="2">
        <v>8.8000000000000007</v>
      </c>
      <c r="F507" s="2">
        <v>6.5</v>
      </c>
      <c r="G507" s="2">
        <v>9.4</v>
      </c>
      <c r="H507" s="2">
        <v>1015.3</v>
      </c>
      <c r="I507" s="2">
        <v>100</v>
      </c>
      <c r="J507" s="2">
        <v>0</v>
      </c>
      <c r="K507" s="2">
        <v>0</v>
      </c>
      <c r="L507" s="2">
        <v>0</v>
      </c>
      <c r="M507" s="2">
        <v>0</v>
      </c>
      <c r="N507">
        <v>0</v>
      </c>
      <c r="O507">
        <v>726.7</v>
      </c>
      <c r="P507">
        <v>9.4</v>
      </c>
      <c r="Q507">
        <v>9.1999999999999993</v>
      </c>
      <c r="R507" s="5">
        <v>0.34583333333333299</v>
      </c>
      <c r="T507" s="13">
        <f t="shared" si="14"/>
        <v>9.4</v>
      </c>
      <c r="U507" s="13">
        <f t="shared" si="15"/>
        <v>-2.1999999999999993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9.6</v>
      </c>
      <c r="C508" s="2">
        <v>84</v>
      </c>
      <c r="D508" s="2">
        <v>7</v>
      </c>
      <c r="E508" s="2">
        <v>8.8000000000000007</v>
      </c>
      <c r="F508" s="2">
        <v>6.5</v>
      </c>
      <c r="G508" s="2">
        <v>13.3</v>
      </c>
      <c r="H508" s="2">
        <v>1015.2</v>
      </c>
      <c r="I508" s="2">
        <v>110</v>
      </c>
      <c r="J508" s="2">
        <v>0</v>
      </c>
      <c r="K508" s="2">
        <v>0</v>
      </c>
      <c r="L508" s="2">
        <v>0</v>
      </c>
      <c r="M508" s="2">
        <v>0</v>
      </c>
      <c r="N508">
        <v>0</v>
      </c>
      <c r="O508">
        <v>726.7</v>
      </c>
      <c r="P508">
        <v>9.4</v>
      </c>
      <c r="Q508">
        <v>9.1999999999999993</v>
      </c>
      <c r="R508" s="5">
        <v>0.34652777777777799</v>
      </c>
      <c r="T508" s="13">
        <f t="shared" si="14"/>
        <v>9.4</v>
      </c>
      <c r="U508" s="13">
        <f t="shared" si="15"/>
        <v>-2.1999999999999993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9.6</v>
      </c>
      <c r="C509" s="2">
        <v>84</v>
      </c>
      <c r="D509" s="2">
        <v>7</v>
      </c>
      <c r="E509" s="2">
        <v>8.6999999999999993</v>
      </c>
      <c r="F509" s="2">
        <v>7.2</v>
      </c>
      <c r="G509" s="2">
        <v>7.2</v>
      </c>
      <c r="H509" s="2">
        <v>1015.2</v>
      </c>
      <c r="I509" s="2">
        <v>120</v>
      </c>
      <c r="J509" s="2">
        <v>0</v>
      </c>
      <c r="K509" s="2">
        <v>0</v>
      </c>
      <c r="L509" s="2">
        <v>0</v>
      </c>
      <c r="M509" s="2">
        <v>0</v>
      </c>
      <c r="N509">
        <v>0</v>
      </c>
      <c r="O509">
        <v>726.7</v>
      </c>
      <c r="P509">
        <v>9.4</v>
      </c>
      <c r="Q509">
        <v>9.1999999999999993</v>
      </c>
      <c r="R509" s="5">
        <v>0.34722222222222199</v>
      </c>
      <c r="T509" s="13">
        <f t="shared" si="14"/>
        <v>9.4</v>
      </c>
      <c r="U509" s="13">
        <f t="shared" si="15"/>
        <v>-2.1999999999999993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9.6</v>
      </c>
      <c r="C510" s="2">
        <v>84</v>
      </c>
      <c r="D510" s="2">
        <v>7</v>
      </c>
      <c r="E510" s="2">
        <v>8.1999999999999993</v>
      </c>
      <c r="F510" s="2">
        <v>9.6999999999999993</v>
      </c>
      <c r="G510" s="2">
        <v>13.3</v>
      </c>
      <c r="H510" s="2">
        <v>1015.2</v>
      </c>
      <c r="I510" s="2">
        <v>140</v>
      </c>
      <c r="J510" s="2">
        <v>0</v>
      </c>
      <c r="K510" s="2">
        <v>0</v>
      </c>
      <c r="L510" s="2">
        <v>0</v>
      </c>
      <c r="M510" s="2">
        <v>0</v>
      </c>
      <c r="N510">
        <v>0</v>
      </c>
      <c r="O510">
        <v>726.7</v>
      </c>
      <c r="P510">
        <v>9.4</v>
      </c>
      <c r="Q510">
        <v>9.1999999999999993</v>
      </c>
      <c r="R510" s="5">
        <v>0.34791666666666698</v>
      </c>
      <c r="T510" s="13">
        <f t="shared" si="14"/>
        <v>9.4</v>
      </c>
      <c r="U510" s="13">
        <f t="shared" si="15"/>
        <v>-2.1999999999999993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9.6</v>
      </c>
      <c r="C511" s="2">
        <v>84</v>
      </c>
      <c r="D511" s="2">
        <v>7</v>
      </c>
      <c r="E511" s="2">
        <v>9</v>
      </c>
      <c r="F511" s="2">
        <v>6.1</v>
      </c>
      <c r="G511" s="2">
        <v>7.6</v>
      </c>
      <c r="H511" s="2">
        <v>1015.3</v>
      </c>
      <c r="I511" s="2">
        <v>160</v>
      </c>
      <c r="J511" s="2">
        <v>0</v>
      </c>
      <c r="K511" s="2">
        <v>0</v>
      </c>
      <c r="L511" s="2">
        <v>0</v>
      </c>
      <c r="M511" s="2">
        <v>0</v>
      </c>
      <c r="N511">
        <v>0</v>
      </c>
      <c r="O511">
        <v>726.7</v>
      </c>
      <c r="P511">
        <v>9.4</v>
      </c>
      <c r="Q511">
        <v>9.1999999999999993</v>
      </c>
      <c r="R511" s="5">
        <v>0.34861111111111098</v>
      </c>
      <c r="T511" s="13">
        <f t="shared" si="14"/>
        <v>9.4</v>
      </c>
      <c r="U511" s="13">
        <f t="shared" si="15"/>
        <v>-2.1999999999999993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9.6999999999999993</v>
      </c>
      <c r="C512" s="2">
        <v>84</v>
      </c>
      <c r="D512" s="2">
        <v>7.1</v>
      </c>
      <c r="E512" s="2">
        <v>9.6999999999999993</v>
      </c>
      <c r="F512" s="2">
        <v>3.2</v>
      </c>
      <c r="G512" s="2">
        <v>7.6</v>
      </c>
      <c r="H512" s="2">
        <v>1015.2</v>
      </c>
      <c r="I512" s="2">
        <v>180</v>
      </c>
      <c r="J512" s="2">
        <v>0</v>
      </c>
      <c r="K512" s="2">
        <v>0</v>
      </c>
      <c r="L512" s="2">
        <v>0</v>
      </c>
      <c r="M512" s="2">
        <v>0</v>
      </c>
      <c r="N512">
        <v>0</v>
      </c>
      <c r="O512">
        <v>726.7</v>
      </c>
      <c r="P512">
        <v>9.4</v>
      </c>
      <c r="Q512">
        <v>9.1999999999999993</v>
      </c>
      <c r="R512" s="5">
        <v>0.34930555555555598</v>
      </c>
      <c r="T512" s="13">
        <f t="shared" si="14"/>
        <v>9.4</v>
      </c>
      <c r="U512" s="13">
        <f t="shared" si="15"/>
        <v>-2.2999999999999989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9.6999999999999993</v>
      </c>
      <c r="C513" s="2">
        <v>84</v>
      </c>
      <c r="D513" s="2">
        <v>7.1</v>
      </c>
      <c r="E513" s="2">
        <v>8.6</v>
      </c>
      <c r="F513" s="2">
        <v>7.9</v>
      </c>
      <c r="G513" s="2">
        <v>11.2</v>
      </c>
      <c r="H513" s="2">
        <v>1015.1</v>
      </c>
      <c r="I513" s="2">
        <v>210</v>
      </c>
      <c r="J513" s="2">
        <v>0</v>
      </c>
      <c r="K513" s="2">
        <v>0</v>
      </c>
      <c r="L513" s="2">
        <v>0</v>
      </c>
      <c r="M513" s="2">
        <v>0</v>
      </c>
      <c r="N513">
        <v>0</v>
      </c>
      <c r="O513">
        <v>726.7</v>
      </c>
      <c r="P513">
        <v>9.4</v>
      </c>
      <c r="Q513">
        <v>9.3000000000000007</v>
      </c>
      <c r="R513" s="5">
        <v>0.35</v>
      </c>
      <c r="T513" s="13">
        <f t="shared" si="14"/>
        <v>9.4</v>
      </c>
      <c r="U513" s="13">
        <f t="shared" si="15"/>
        <v>-2.2999999999999989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9.6999999999999993</v>
      </c>
      <c r="C514" s="2">
        <v>84</v>
      </c>
      <c r="D514" s="2">
        <v>7.1</v>
      </c>
      <c r="E514" s="2">
        <v>9.6999999999999993</v>
      </c>
      <c r="F514" s="2">
        <v>4.7</v>
      </c>
      <c r="G514" s="2">
        <v>14.4</v>
      </c>
      <c r="H514" s="2">
        <v>1015.2</v>
      </c>
      <c r="I514" s="2">
        <v>230</v>
      </c>
      <c r="J514" s="2">
        <v>0</v>
      </c>
      <c r="K514" s="2">
        <v>0</v>
      </c>
      <c r="L514" s="2">
        <v>0</v>
      </c>
      <c r="M514" s="2">
        <v>0</v>
      </c>
      <c r="N514">
        <v>0</v>
      </c>
      <c r="O514">
        <v>726.7</v>
      </c>
      <c r="P514">
        <v>9.4</v>
      </c>
      <c r="Q514">
        <v>9.3000000000000007</v>
      </c>
      <c r="R514" s="5">
        <v>0.35069444444444398</v>
      </c>
      <c r="T514" s="13">
        <f t="shared" si="14"/>
        <v>9.4</v>
      </c>
      <c r="U514" s="13">
        <f t="shared" si="15"/>
        <v>-2.2999999999999989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9.6999999999999993</v>
      </c>
      <c r="C515" s="2">
        <v>84</v>
      </c>
      <c r="D515" s="2">
        <v>7.1</v>
      </c>
      <c r="E515" s="2">
        <v>8.8000000000000007</v>
      </c>
      <c r="F515" s="2">
        <v>7.2</v>
      </c>
      <c r="G515" s="2">
        <v>10.8</v>
      </c>
      <c r="H515" s="2">
        <v>1015.3</v>
      </c>
      <c r="I515" s="2">
        <v>250</v>
      </c>
      <c r="J515" s="2">
        <v>0</v>
      </c>
      <c r="K515" s="2">
        <v>0</v>
      </c>
      <c r="L515" s="2">
        <v>0</v>
      </c>
      <c r="M515" s="2">
        <v>0</v>
      </c>
      <c r="N515">
        <v>0</v>
      </c>
      <c r="O515">
        <v>726.7</v>
      </c>
      <c r="P515">
        <v>9.4</v>
      </c>
      <c r="Q515">
        <v>9.3000000000000007</v>
      </c>
      <c r="R515" s="5">
        <v>0.35138888888888897</v>
      </c>
      <c r="T515" s="13">
        <f t="shared" si="14"/>
        <v>9.4</v>
      </c>
      <c r="U515" s="13">
        <f t="shared" si="15"/>
        <v>-2.2999999999999989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9.6999999999999993</v>
      </c>
      <c r="C516" s="2">
        <v>84</v>
      </c>
      <c r="D516" s="2">
        <v>7.1</v>
      </c>
      <c r="E516" s="2">
        <v>8.3000000000000007</v>
      </c>
      <c r="F516" s="2">
        <v>10.1</v>
      </c>
      <c r="G516" s="2">
        <v>15.8</v>
      </c>
      <c r="H516" s="2">
        <v>1015.4</v>
      </c>
      <c r="I516" s="2">
        <v>270</v>
      </c>
      <c r="J516" s="2">
        <v>0</v>
      </c>
      <c r="K516" s="2">
        <v>0</v>
      </c>
      <c r="L516" s="2">
        <v>0</v>
      </c>
      <c r="M516" s="2">
        <v>0</v>
      </c>
      <c r="N516">
        <v>0</v>
      </c>
      <c r="O516">
        <v>726.7</v>
      </c>
      <c r="P516">
        <v>9.4</v>
      </c>
      <c r="Q516">
        <v>9.3000000000000007</v>
      </c>
      <c r="R516" s="5">
        <v>0.35208333333333303</v>
      </c>
      <c r="T516" s="13">
        <f t="shared" si="14"/>
        <v>9.4</v>
      </c>
      <c r="U516" s="13">
        <f t="shared" si="15"/>
        <v>-2.2999999999999989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9.6999999999999993</v>
      </c>
      <c r="C517" s="2">
        <v>84</v>
      </c>
      <c r="D517" s="2">
        <v>7.1</v>
      </c>
      <c r="E517" s="2">
        <v>8.6</v>
      </c>
      <c r="F517" s="2">
        <v>8.3000000000000007</v>
      </c>
      <c r="G517" s="2">
        <v>12.2</v>
      </c>
      <c r="H517" s="2">
        <v>1015.2</v>
      </c>
      <c r="I517" s="2">
        <v>290</v>
      </c>
      <c r="J517" s="2">
        <v>0</v>
      </c>
      <c r="K517" s="2">
        <v>0</v>
      </c>
      <c r="L517" s="2">
        <v>0</v>
      </c>
      <c r="M517" s="2">
        <v>0</v>
      </c>
      <c r="N517">
        <v>0</v>
      </c>
      <c r="O517">
        <v>726.7</v>
      </c>
      <c r="P517">
        <v>9.4</v>
      </c>
      <c r="Q517">
        <v>9.3000000000000007</v>
      </c>
      <c r="R517" s="5">
        <v>0.35277777777777802</v>
      </c>
      <c r="T517" s="13">
        <f t="shared" si="14"/>
        <v>9.4</v>
      </c>
      <c r="U517" s="13">
        <f t="shared" si="15"/>
        <v>-2.2999999999999989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9.8000000000000007</v>
      </c>
      <c r="C518" s="2">
        <v>84</v>
      </c>
      <c r="D518" s="2">
        <v>7.2</v>
      </c>
      <c r="E518" s="2">
        <v>9.1</v>
      </c>
      <c r="F518" s="2">
        <v>6.5</v>
      </c>
      <c r="G518" s="2">
        <v>13</v>
      </c>
      <c r="H518" s="2">
        <v>1014.9</v>
      </c>
      <c r="I518" s="2">
        <v>320</v>
      </c>
      <c r="J518" s="2">
        <v>0</v>
      </c>
      <c r="K518" s="2">
        <v>0</v>
      </c>
      <c r="L518" s="2">
        <v>0</v>
      </c>
      <c r="M518" s="2">
        <v>0</v>
      </c>
      <c r="N518">
        <v>0</v>
      </c>
      <c r="O518">
        <v>726.7</v>
      </c>
      <c r="P518">
        <v>9.4</v>
      </c>
      <c r="Q518">
        <v>9.3000000000000007</v>
      </c>
      <c r="R518" s="5">
        <v>0.35347222222222202</v>
      </c>
      <c r="T518" s="13">
        <f t="shared" si="14"/>
        <v>9.4</v>
      </c>
      <c r="U518" s="13">
        <f t="shared" si="15"/>
        <v>-2.4000000000000004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9.8000000000000007</v>
      </c>
      <c r="C519" s="2">
        <v>84</v>
      </c>
      <c r="D519" s="2">
        <v>7.2</v>
      </c>
      <c r="E519" s="2">
        <v>8.6</v>
      </c>
      <c r="F519" s="2">
        <v>9</v>
      </c>
      <c r="G519" s="2">
        <v>17.3</v>
      </c>
      <c r="H519" s="2">
        <v>1015.1</v>
      </c>
      <c r="I519" s="2">
        <v>340</v>
      </c>
      <c r="J519" s="2">
        <v>0</v>
      </c>
      <c r="K519" s="2">
        <v>0</v>
      </c>
      <c r="L519" s="2">
        <v>0</v>
      </c>
      <c r="M519" s="2">
        <v>0</v>
      </c>
      <c r="N519">
        <v>0</v>
      </c>
      <c r="O519">
        <v>726.7</v>
      </c>
      <c r="P519">
        <v>9.5</v>
      </c>
      <c r="Q519">
        <v>9.3000000000000007</v>
      </c>
      <c r="R519" s="5">
        <v>0.35416666666666702</v>
      </c>
      <c r="T519" s="13">
        <f t="shared" si="14"/>
        <v>9.5</v>
      </c>
      <c r="U519" s="13">
        <f t="shared" si="15"/>
        <v>-2.3000000000000007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9.8000000000000007</v>
      </c>
      <c r="C520" s="2">
        <v>84</v>
      </c>
      <c r="D520" s="2">
        <v>7.2</v>
      </c>
      <c r="E520" s="2">
        <v>8.4</v>
      </c>
      <c r="F520" s="2">
        <v>10.1</v>
      </c>
      <c r="G520" s="2">
        <v>18</v>
      </c>
      <c r="H520" s="2">
        <v>1015.2</v>
      </c>
      <c r="I520" s="2">
        <v>380</v>
      </c>
      <c r="J520" s="2">
        <v>0</v>
      </c>
      <c r="K520" s="2">
        <v>0</v>
      </c>
      <c r="L520" s="2">
        <v>0</v>
      </c>
      <c r="M520" s="2">
        <v>0</v>
      </c>
      <c r="N520">
        <v>0</v>
      </c>
      <c r="O520">
        <v>726.7</v>
      </c>
      <c r="P520">
        <v>9.5</v>
      </c>
      <c r="Q520">
        <v>9.4</v>
      </c>
      <c r="R520" s="5">
        <v>0.35486111111111102</v>
      </c>
      <c r="T520" s="13">
        <f t="shared" si="14"/>
        <v>9.5</v>
      </c>
      <c r="U520" s="13">
        <f t="shared" si="15"/>
        <v>-2.3000000000000007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9.8000000000000007</v>
      </c>
      <c r="C521" s="2">
        <v>84</v>
      </c>
      <c r="D521" s="2">
        <v>7.2</v>
      </c>
      <c r="E521" s="2">
        <v>8</v>
      </c>
      <c r="F521" s="2">
        <v>12.6</v>
      </c>
      <c r="G521" s="2">
        <v>22</v>
      </c>
      <c r="H521" s="2">
        <v>1015.2</v>
      </c>
      <c r="I521" s="2">
        <v>410</v>
      </c>
      <c r="J521" s="2">
        <v>0</v>
      </c>
      <c r="K521" s="2">
        <v>0</v>
      </c>
      <c r="L521" s="2">
        <v>0</v>
      </c>
      <c r="M521" s="2">
        <v>0</v>
      </c>
      <c r="N521">
        <v>0</v>
      </c>
      <c r="O521">
        <v>726.7</v>
      </c>
      <c r="P521">
        <v>9.5</v>
      </c>
      <c r="Q521">
        <v>9.4</v>
      </c>
      <c r="R521" s="5">
        <v>0.35555555555555601</v>
      </c>
      <c r="T521" s="13">
        <f t="shared" si="14"/>
        <v>9.5</v>
      </c>
      <c r="U521" s="13">
        <f t="shared" si="15"/>
        <v>-2.3000000000000007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9.9</v>
      </c>
      <c r="C522" s="2">
        <v>83</v>
      </c>
      <c r="D522" s="2">
        <v>7.1</v>
      </c>
      <c r="E522" s="2">
        <v>8.8000000000000007</v>
      </c>
      <c r="F522" s="2">
        <v>8.6</v>
      </c>
      <c r="G522" s="2">
        <v>9</v>
      </c>
      <c r="H522" s="2">
        <v>1015.2</v>
      </c>
      <c r="I522" s="2">
        <v>440</v>
      </c>
      <c r="J522" s="2">
        <v>0</v>
      </c>
      <c r="K522" s="2">
        <v>0</v>
      </c>
      <c r="L522" s="2">
        <v>0</v>
      </c>
      <c r="M522" s="2">
        <v>0</v>
      </c>
      <c r="N522">
        <v>0</v>
      </c>
      <c r="O522">
        <v>726.7</v>
      </c>
      <c r="P522">
        <v>9.5</v>
      </c>
      <c r="Q522">
        <v>9.4</v>
      </c>
      <c r="R522" s="5">
        <v>0.35625000000000001</v>
      </c>
      <c r="T522" s="13">
        <f t="shared" si="14"/>
        <v>9.5</v>
      </c>
      <c r="U522" s="13">
        <f t="shared" si="15"/>
        <v>-2.4000000000000004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9.9</v>
      </c>
      <c r="C523" s="2">
        <v>83</v>
      </c>
      <c r="D523" s="2">
        <v>7.1</v>
      </c>
      <c r="E523" s="2">
        <v>9.9</v>
      </c>
      <c r="F523" s="2">
        <v>4.7</v>
      </c>
      <c r="G523" s="2">
        <v>9</v>
      </c>
      <c r="H523" s="2">
        <v>1015</v>
      </c>
      <c r="I523" s="2">
        <v>460</v>
      </c>
      <c r="J523" s="2">
        <v>0</v>
      </c>
      <c r="K523" s="2">
        <v>0</v>
      </c>
      <c r="L523" s="2">
        <v>0</v>
      </c>
      <c r="M523" s="2">
        <v>0</v>
      </c>
      <c r="N523">
        <v>0</v>
      </c>
      <c r="O523">
        <v>726.7</v>
      </c>
      <c r="P523">
        <v>9.5</v>
      </c>
      <c r="Q523">
        <v>9.4</v>
      </c>
      <c r="R523" s="5">
        <v>0.35694444444444401</v>
      </c>
      <c r="T523" s="13">
        <f t="shared" si="14"/>
        <v>9.5</v>
      </c>
      <c r="U523" s="13">
        <f t="shared" si="15"/>
        <v>-2.4000000000000004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9.9</v>
      </c>
      <c r="C524" s="2">
        <v>83</v>
      </c>
      <c r="D524" s="2">
        <v>7.1</v>
      </c>
      <c r="E524" s="2">
        <v>9.1</v>
      </c>
      <c r="F524" s="2">
        <v>6.8</v>
      </c>
      <c r="G524" s="2">
        <v>17.3</v>
      </c>
      <c r="H524" s="2">
        <v>1015.1</v>
      </c>
      <c r="I524" s="2">
        <v>500</v>
      </c>
      <c r="J524" s="2">
        <v>0</v>
      </c>
      <c r="K524" s="2">
        <v>0</v>
      </c>
      <c r="L524" s="2">
        <v>0</v>
      </c>
      <c r="M524" s="2">
        <v>0</v>
      </c>
      <c r="N524">
        <v>0</v>
      </c>
      <c r="O524">
        <v>726.7</v>
      </c>
      <c r="P524">
        <v>9.5</v>
      </c>
      <c r="Q524">
        <v>9.4</v>
      </c>
      <c r="R524" s="5">
        <v>0.35763888888888901</v>
      </c>
      <c r="T524" s="13">
        <f t="shared" si="14"/>
        <v>9.5</v>
      </c>
      <c r="U524" s="13">
        <f t="shared" si="15"/>
        <v>-2.4000000000000004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9.9</v>
      </c>
      <c r="C525" s="2">
        <v>83</v>
      </c>
      <c r="D525" s="2">
        <v>7.1</v>
      </c>
      <c r="E525" s="2">
        <v>8.3000000000000007</v>
      </c>
      <c r="F525" s="2">
        <v>11.2</v>
      </c>
      <c r="G525" s="2">
        <v>19.8</v>
      </c>
      <c r="H525" s="2">
        <v>1014.9</v>
      </c>
      <c r="I525" s="2">
        <v>530</v>
      </c>
      <c r="J525" s="2">
        <v>0</v>
      </c>
      <c r="K525" s="2">
        <v>0</v>
      </c>
      <c r="L525" s="2">
        <v>0</v>
      </c>
      <c r="M525" s="2">
        <v>0</v>
      </c>
      <c r="N525">
        <v>0</v>
      </c>
      <c r="O525">
        <v>726.7</v>
      </c>
      <c r="P525">
        <v>9.6</v>
      </c>
      <c r="Q525">
        <v>9.4</v>
      </c>
      <c r="R525" s="5">
        <v>0.358333333333333</v>
      </c>
      <c r="T525" s="13">
        <f t="shared" si="14"/>
        <v>9.6</v>
      </c>
      <c r="U525" s="13">
        <f t="shared" si="15"/>
        <v>-2.3000000000000007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9.9</v>
      </c>
      <c r="C526" s="2">
        <v>83</v>
      </c>
      <c r="D526" s="2">
        <v>7.1</v>
      </c>
      <c r="E526" s="2">
        <v>7.8</v>
      </c>
      <c r="F526" s="2">
        <v>14.4</v>
      </c>
      <c r="G526" s="2">
        <v>15.5</v>
      </c>
      <c r="H526" s="2">
        <v>1015.3</v>
      </c>
      <c r="I526" s="2">
        <v>580</v>
      </c>
      <c r="J526" s="2">
        <v>0</v>
      </c>
      <c r="K526" s="2">
        <v>0</v>
      </c>
      <c r="L526" s="2">
        <v>0</v>
      </c>
      <c r="M526" s="2">
        <v>0</v>
      </c>
      <c r="N526">
        <v>0</v>
      </c>
      <c r="O526">
        <v>726.7</v>
      </c>
      <c r="P526">
        <v>9.6</v>
      </c>
      <c r="Q526">
        <v>9.5</v>
      </c>
      <c r="R526" s="5">
        <v>0.359027777777778</v>
      </c>
      <c r="T526" s="13">
        <f t="shared" si="14"/>
        <v>9.6</v>
      </c>
      <c r="U526" s="13">
        <f t="shared" si="15"/>
        <v>-2.3000000000000007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10</v>
      </c>
      <c r="C527" s="2">
        <v>83</v>
      </c>
      <c r="D527" s="2">
        <v>7.2</v>
      </c>
      <c r="E527" s="2">
        <v>10</v>
      </c>
      <c r="F527" s="2">
        <v>13.3</v>
      </c>
      <c r="G527" s="2">
        <v>13.3</v>
      </c>
      <c r="H527" s="2">
        <v>1015.1</v>
      </c>
      <c r="I527" s="2">
        <v>620</v>
      </c>
      <c r="J527" s="2">
        <v>0</v>
      </c>
      <c r="K527" s="2">
        <v>0</v>
      </c>
      <c r="L527" s="2">
        <v>0</v>
      </c>
      <c r="M527" s="2">
        <v>0</v>
      </c>
      <c r="N527">
        <v>0</v>
      </c>
      <c r="O527">
        <v>726.7</v>
      </c>
      <c r="P527">
        <v>9.6</v>
      </c>
      <c r="Q527">
        <v>9.5</v>
      </c>
      <c r="R527" s="5">
        <v>0.359722222222222</v>
      </c>
      <c r="T527" s="13">
        <f t="shared" ref="T527:T590" si="19">MAX(P527,Q527)</f>
        <v>9.6</v>
      </c>
      <c r="U527" s="13">
        <f t="shared" ref="U527:U590" si="20">(T527-B527)-2</f>
        <v>-2.4000000000000004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10</v>
      </c>
      <c r="C528" s="2">
        <v>83</v>
      </c>
      <c r="D528" s="2">
        <v>7.2</v>
      </c>
      <c r="E528" s="2">
        <v>10</v>
      </c>
      <c r="F528" s="2">
        <v>14.4</v>
      </c>
      <c r="G528" s="2">
        <v>18.399999999999999</v>
      </c>
      <c r="H528" s="2">
        <v>1015</v>
      </c>
      <c r="I528" s="2">
        <v>660</v>
      </c>
      <c r="J528" s="2">
        <v>0</v>
      </c>
      <c r="K528" s="2">
        <v>0</v>
      </c>
      <c r="L528" s="2">
        <v>0</v>
      </c>
      <c r="M528" s="2">
        <v>0</v>
      </c>
      <c r="N528">
        <v>0</v>
      </c>
      <c r="O528">
        <v>726.7</v>
      </c>
      <c r="P528">
        <v>9.6999999999999993</v>
      </c>
      <c r="Q528">
        <v>9.5</v>
      </c>
      <c r="R528" s="5">
        <v>0.360416666666667</v>
      </c>
      <c r="T528" s="13">
        <f t="shared" si="19"/>
        <v>9.6999999999999993</v>
      </c>
      <c r="U528" s="13">
        <f t="shared" si="20"/>
        <v>-2.3000000000000007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10</v>
      </c>
      <c r="C529" s="2">
        <v>83</v>
      </c>
      <c r="D529" s="2">
        <v>7.2</v>
      </c>
      <c r="E529" s="2">
        <v>10</v>
      </c>
      <c r="F529" s="2">
        <v>9</v>
      </c>
      <c r="G529" s="2">
        <v>9.4</v>
      </c>
      <c r="H529" s="2">
        <v>1015.3</v>
      </c>
      <c r="I529" s="2">
        <v>700</v>
      </c>
      <c r="J529" s="2">
        <v>0</v>
      </c>
      <c r="K529" s="2">
        <v>0</v>
      </c>
      <c r="L529" s="2">
        <v>0</v>
      </c>
      <c r="M529" s="2">
        <v>0</v>
      </c>
      <c r="N529">
        <v>0</v>
      </c>
      <c r="O529">
        <v>726.7</v>
      </c>
      <c r="P529">
        <v>9.6999999999999993</v>
      </c>
      <c r="Q529">
        <v>9.5</v>
      </c>
      <c r="R529" s="5">
        <v>0.36111111111111099</v>
      </c>
      <c r="T529" s="13">
        <f t="shared" si="19"/>
        <v>9.6999999999999993</v>
      </c>
      <c r="U529" s="13">
        <f t="shared" si="20"/>
        <v>-2.3000000000000007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10</v>
      </c>
      <c r="C530" s="2">
        <v>83</v>
      </c>
      <c r="D530" s="2">
        <v>7.2</v>
      </c>
      <c r="E530" s="2">
        <v>10</v>
      </c>
      <c r="F530" s="2">
        <v>7.9</v>
      </c>
      <c r="G530" s="2">
        <v>8.3000000000000007</v>
      </c>
      <c r="H530" s="2">
        <v>1015.1</v>
      </c>
      <c r="I530" s="2">
        <v>750</v>
      </c>
      <c r="J530" s="2">
        <v>0</v>
      </c>
      <c r="K530" s="2">
        <v>0</v>
      </c>
      <c r="L530" s="2">
        <v>0</v>
      </c>
      <c r="M530" s="2">
        <v>0</v>
      </c>
      <c r="N530">
        <v>0</v>
      </c>
      <c r="O530">
        <v>726.7</v>
      </c>
      <c r="P530">
        <v>9.6999999999999993</v>
      </c>
      <c r="Q530">
        <v>9.6</v>
      </c>
      <c r="R530" s="5">
        <v>0.36180555555555599</v>
      </c>
      <c r="T530" s="13">
        <f t="shared" si="19"/>
        <v>9.6999999999999993</v>
      </c>
      <c r="U530" s="13">
        <f t="shared" si="20"/>
        <v>-2.3000000000000007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10</v>
      </c>
      <c r="C531" s="2">
        <v>83</v>
      </c>
      <c r="D531" s="2">
        <v>7.2</v>
      </c>
      <c r="E531" s="2">
        <v>10</v>
      </c>
      <c r="F531" s="2">
        <v>6.1</v>
      </c>
      <c r="G531" s="2">
        <v>7.2</v>
      </c>
      <c r="H531" s="2">
        <v>1015.2</v>
      </c>
      <c r="I531" s="2">
        <v>790</v>
      </c>
      <c r="J531" s="2">
        <v>0</v>
      </c>
      <c r="K531" s="2">
        <v>0</v>
      </c>
      <c r="L531" s="2">
        <v>0</v>
      </c>
      <c r="M531" s="2">
        <v>0</v>
      </c>
      <c r="N531">
        <v>0</v>
      </c>
      <c r="O531">
        <v>726.7</v>
      </c>
      <c r="P531">
        <v>9.8000000000000007</v>
      </c>
      <c r="Q531">
        <v>9.6</v>
      </c>
      <c r="R531" s="5">
        <v>0.36249999999999999</v>
      </c>
      <c r="T531" s="13">
        <f t="shared" si="19"/>
        <v>9.8000000000000007</v>
      </c>
      <c r="U531" s="13">
        <f t="shared" si="20"/>
        <v>-2.1999999999999993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10</v>
      </c>
      <c r="C532" s="2">
        <v>83</v>
      </c>
      <c r="D532" s="2">
        <v>7.2</v>
      </c>
      <c r="E532" s="2">
        <v>10</v>
      </c>
      <c r="F532" s="2">
        <v>9</v>
      </c>
      <c r="G532" s="2">
        <v>14</v>
      </c>
      <c r="H532" s="2">
        <v>1015</v>
      </c>
      <c r="I532" s="2">
        <v>820</v>
      </c>
      <c r="J532" s="2">
        <v>0</v>
      </c>
      <c r="K532" s="2">
        <v>0</v>
      </c>
      <c r="L532" s="2">
        <v>0</v>
      </c>
      <c r="M532" s="2">
        <v>0</v>
      </c>
      <c r="N532">
        <v>0</v>
      </c>
      <c r="O532">
        <v>726.7</v>
      </c>
      <c r="P532">
        <v>9.8000000000000007</v>
      </c>
      <c r="Q532">
        <v>9.6</v>
      </c>
      <c r="R532" s="5">
        <v>0.36319444444444399</v>
      </c>
      <c r="T532" s="13">
        <f t="shared" si="19"/>
        <v>9.8000000000000007</v>
      </c>
      <c r="U532" s="13">
        <f t="shared" si="20"/>
        <v>-2.1999999999999993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10</v>
      </c>
      <c r="C533" s="2">
        <v>84</v>
      </c>
      <c r="D533" s="2">
        <v>7.4</v>
      </c>
      <c r="E533" s="2">
        <v>10</v>
      </c>
      <c r="F533" s="2">
        <v>16.899999999999999</v>
      </c>
      <c r="G533" s="2">
        <v>18</v>
      </c>
      <c r="H533" s="2">
        <v>1015</v>
      </c>
      <c r="I533" s="2">
        <v>840</v>
      </c>
      <c r="J533" s="2">
        <v>0</v>
      </c>
      <c r="K533" s="2">
        <v>0</v>
      </c>
      <c r="L533" s="2">
        <v>0</v>
      </c>
      <c r="M533" s="2">
        <v>0</v>
      </c>
      <c r="N533">
        <v>0</v>
      </c>
      <c r="O533">
        <v>726.7</v>
      </c>
      <c r="P533">
        <v>9.8000000000000007</v>
      </c>
      <c r="Q533">
        <v>9.6999999999999993</v>
      </c>
      <c r="R533" s="5">
        <v>0.36388888888888898</v>
      </c>
      <c r="T533" s="13">
        <f t="shared" si="19"/>
        <v>9.8000000000000007</v>
      </c>
      <c r="U533" s="13">
        <f t="shared" si="20"/>
        <v>-2.1999999999999993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10</v>
      </c>
      <c r="C534" s="2">
        <v>84</v>
      </c>
      <c r="D534" s="2">
        <v>7.4</v>
      </c>
      <c r="E534" s="2">
        <v>10</v>
      </c>
      <c r="F534" s="2">
        <v>10.1</v>
      </c>
      <c r="G534" s="2">
        <v>10.1</v>
      </c>
      <c r="H534" s="2">
        <v>1015</v>
      </c>
      <c r="I534" s="2">
        <v>850</v>
      </c>
      <c r="J534" s="2">
        <v>0</v>
      </c>
      <c r="K534" s="2">
        <v>0</v>
      </c>
      <c r="L534" s="2">
        <v>0</v>
      </c>
      <c r="M534" s="2">
        <v>0</v>
      </c>
      <c r="N534">
        <v>0</v>
      </c>
      <c r="O534">
        <v>726.7</v>
      </c>
      <c r="P534">
        <v>9.8000000000000007</v>
      </c>
      <c r="Q534">
        <v>9.6999999999999993</v>
      </c>
      <c r="R534" s="5">
        <v>0.36458333333333298</v>
      </c>
      <c r="T534" s="13">
        <f t="shared" si="19"/>
        <v>9.8000000000000007</v>
      </c>
      <c r="U534" s="13">
        <f t="shared" si="20"/>
        <v>-2.1999999999999993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10</v>
      </c>
      <c r="C535" s="2">
        <v>84</v>
      </c>
      <c r="D535" s="2">
        <v>7.4</v>
      </c>
      <c r="E535" s="2">
        <v>10</v>
      </c>
      <c r="F535" s="2">
        <v>6.5</v>
      </c>
      <c r="G535" s="2">
        <v>10.4</v>
      </c>
      <c r="H535" s="2">
        <v>1015.1</v>
      </c>
      <c r="I535" s="2">
        <v>890</v>
      </c>
      <c r="J535" s="2">
        <v>0</v>
      </c>
      <c r="K535" s="2">
        <v>0</v>
      </c>
      <c r="L535" s="2">
        <v>0</v>
      </c>
      <c r="M535" s="2">
        <v>0</v>
      </c>
      <c r="N535">
        <v>0</v>
      </c>
      <c r="O535">
        <v>726.7</v>
      </c>
      <c r="P535">
        <v>9.9</v>
      </c>
      <c r="Q535">
        <v>9.6999999999999993</v>
      </c>
      <c r="R535" s="5">
        <v>0.36527777777777798</v>
      </c>
      <c r="T535" s="13">
        <f t="shared" si="19"/>
        <v>9.9</v>
      </c>
      <c r="U535" s="13">
        <f t="shared" si="20"/>
        <v>-2.0999999999999996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9.9</v>
      </c>
      <c r="C536" s="2">
        <v>84</v>
      </c>
      <c r="D536" s="2">
        <v>7.3</v>
      </c>
      <c r="E536" s="2">
        <v>8.6</v>
      </c>
      <c r="F536" s="2">
        <v>9.6999999999999993</v>
      </c>
      <c r="G536" s="2">
        <v>11.9</v>
      </c>
      <c r="H536" s="2">
        <v>1015</v>
      </c>
      <c r="I536" s="2">
        <v>950</v>
      </c>
      <c r="J536" s="2">
        <v>0</v>
      </c>
      <c r="K536" s="2">
        <v>0</v>
      </c>
      <c r="L536" s="2">
        <v>0</v>
      </c>
      <c r="M536" s="2">
        <v>0</v>
      </c>
      <c r="N536">
        <v>0</v>
      </c>
      <c r="O536">
        <v>726.7</v>
      </c>
      <c r="P536">
        <v>9.9</v>
      </c>
      <c r="Q536">
        <v>9.8000000000000007</v>
      </c>
      <c r="R536" s="5">
        <v>0.36597222222222198</v>
      </c>
      <c r="T536" s="13">
        <f t="shared" si="19"/>
        <v>9.9</v>
      </c>
      <c r="U536" s="13">
        <f t="shared" si="20"/>
        <v>-2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9.9</v>
      </c>
      <c r="C537" s="2">
        <v>84</v>
      </c>
      <c r="D537" s="2">
        <v>7.3</v>
      </c>
      <c r="E537" s="2">
        <v>9</v>
      </c>
      <c r="F537" s="2">
        <v>7.6</v>
      </c>
      <c r="G537" s="2">
        <v>9.6999999999999993</v>
      </c>
      <c r="H537" s="2">
        <v>1015.1</v>
      </c>
      <c r="I537" s="2">
        <v>1000</v>
      </c>
      <c r="J537" s="2">
        <v>0</v>
      </c>
      <c r="K537" s="2">
        <v>0</v>
      </c>
      <c r="L537" s="2">
        <v>0</v>
      </c>
      <c r="M537" s="2">
        <v>0</v>
      </c>
      <c r="N537">
        <v>0</v>
      </c>
      <c r="O537">
        <v>726.7</v>
      </c>
      <c r="P537">
        <v>9.9</v>
      </c>
      <c r="Q537">
        <v>9.8000000000000007</v>
      </c>
      <c r="R537" s="5">
        <v>0.36666666666666697</v>
      </c>
      <c r="T537" s="13">
        <f t="shared" si="19"/>
        <v>9.9</v>
      </c>
      <c r="U537" s="13">
        <f t="shared" si="20"/>
        <v>-2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9.9</v>
      </c>
      <c r="C538" s="2">
        <v>84</v>
      </c>
      <c r="D538" s="2">
        <v>7.3</v>
      </c>
      <c r="E538" s="2">
        <v>9.1999999999999993</v>
      </c>
      <c r="F538" s="2">
        <v>6.5</v>
      </c>
      <c r="G538" s="2">
        <v>11.5</v>
      </c>
      <c r="H538" s="2">
        <v>1015</v>
      </c>
      <c r="I538" s="2">
        <v>1000</v>
      </c>
      <c r="J538" s="2">
        <v>0</v>
      </c>
      <c r="K538" s="2">
        <v>0</v>
      </c>
      <c r="L538" s="2">
        <v>0</v>
      </c>
      <c r="M538" s="2">
        <v>0</v>
      </c>
      <c r="N538">
        <v>0</v>
      </c>
      <c r="O538">
        <v>726.7</v>
      </c>
      <c r="P538">
        <v>9.9</v>
      </c>
      <c r="Q538">
        <v>9.8000000000000007</v>
      </c>
      <c r="R538" s="5">
        <v>0.36736111111111103</v>
      </c>
      <c r="T538" s="13">
        <f t="shared" si="19"/>
        <v>9.9</v>
      </c>
      <c r="U538" s="13">
        <f t="shared" si="20"/>
        <v>-2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9.9</v>
      </c>
      <c r="C539" s="2">
        <v>84</v>
      </c>
      <c r="D539" s="2">
        <v>7.3</v>
      </c>
      <c r="E539" s="2">
        <v>8.6999999999999993</v>
      </c>
      <c r="F539" s="2">
        <v>9</v>
      </c>
      <c r="G539" s="2">
        <v>10.1</v>
      </c>
      <c r="H539" s="2">
        <v>1015.2</v>
      </c>
      <c r="I539" s="2">
        <v>980</v>
      </c>
      <c r="J539" s="2">
        <v>0</v>
      </c>
      <c r="K539" s="2">
        <v>0</v>
      </c>
      <c r="L539" s="2">
        <v>0</v>
      </c>
      <c r="M539" s="2">
        <v>0</v>
      </c>
      <c r="N539">
        <v>0</v>
      </c>
      <c r="O539">
        <v>726.7</v>
      </c>
      <c r="P539">
        <v>9.9</v>
      </c>
      <c r="Q539">
        <v>9.9</v>
      </c>
      <c r="R539" s="5">
        <v>0.36805555555555602</v>
      </c>
      <c r="T539" s="13">
        <f t="shared" si="19"/>
        <v>9.9</v>
      </c>
      <c r="U539" s="13">
        <f t="shared" si="20"/>
        <v>-2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9.9</v>
      </c>
      <c r="C540" s="2">
        <v>84</v>
      </c>
      <c r="D540" s="2">
        <v>7.3</v>
      </c>
      <c r="E540" s="2">
        <v>8.9</v>
      </c>
      <c r="F540" s="2">
        <v>8.3000000000000007</v>
      </c>
      <c r="G540" s="2">
        <v>13.3</v>
      </c>
      <c r="H540" s="2">
        <v>1015</v>
      </c>
      <c r="I540" s="2">
        <v>980</v>
      </c>
      <c r="J540" s="2">
        <v>0</v>
      </c>
      <c r="K540" s="2">
        <v>0</v>
      </c>
      <c r="L540" s="2">
        <v>0</v>
      </c>
      <c r="M540" s="2">
        <v>0</v>
      </c>
      <c r="N540">
        <v>0</v>
      </c>
      <c r="O540">
        <v>726.7</v>
      </c>
      <c r="P540">
        <v>9.9</v>
      </c>
      <c r="Q540">
        <v>9.8000000000000007</v>
      </c>
      <c r="R540" s="5">
        <v>0.36875000000000002</v>
      </c>
      <c r="T540" s="13">
        <f t="shared" si="19"/>
        <v>9.9</v>
      </c>
      <c r="U540" s="13">
        <f t="shared" si="20"/>
        <v>-2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9.9</v>
      </c>
      <c r="C541" s="2">
        <v>84</v>
      </c>
      <c r="D541" s="2">
        <v>7.3</v>
      </c>
      <c r="E541" s="2">
        <v>8</v>
      </c>
      <c r="F541" s="2">
        <v>13</v>
      </c>
      <c r="G541" s="2">
        <v>16.899999999999999</v>
      </c>
      <c r="H541" s="2">
        <v>1015.2</v>
      </c>
      <c r="I541" s="2">
        <v>990</v>
      </c>
      <c r="J541" s="2">
        <v>0</v>
      </c>
      <c r="K541" s="2">
        <v>0</v>
      </c>
      <c r="L541" s="2">
        <v>0</v>
      </c>
      <c r="M541" s="2">
        <v>0</v>
      </c>
      <c r="N541">
        <v>0</v>
      </c>
      <c r="O541">
        <v>726.7</v>
      </c>
      <c r="P541">
        <v>9.9</v>
      </c>
      <c r="Q541">
        <v>9.9</v>
      </c>
      <c r="R541" s="5">
        <v>0.36944444444444402</v>
      </c>
      <c r="T541" s="13">
        <f t="shared" si="19"/>
        <v>9.9</v>
      </c>
      <c r="U541" s="13">
        <f t="shared" si="20"/>
        <v>-2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9.9</v>
      </c>
      <c r="C542" s="2">
        <v>84</v>
      </c>
      <c r="D542" s="2">
        <v>7.3</v>
      </c>
      <c r="E542" s="2">
        <v>8</v>
      </c>
      <c r="F542" s="2">
        <v>13</v>
      </c>
      <c r="G542" s="2">
        <v>16.600000000000001</v>
      </c>
      <c r="H542" s="2">
        <v>1014.9</v>
      </c>
      <c r="I542" s="2">
        <v>1020</v>
      </c>
      <c r="J542" s="2">
        <v>0</v>
      </c>
      <c r="K542" s="2">
        <v>0</v>
      </c>
      <c r="L542" s="2">
        <v>0</v>
      </c>
      <c r="M542" s="2">
        <v>0</v>
      </c>
      <c r="N542">
        <v>0</v>
      </c>
      <c r="O542">
        <v>726.7</v>
      </c>
      <c r="P542">
        <v>9.9</v>
      </c>
      <c r="Q542">
        <v>9.8000000000000007</v>
      </c>
      <c r="R542" s="5">
        <v>0.37013888888888902</v>
      </c>
      <c r="T542" s="13">
        <f t="shared" si="19"/>
        <v>9.9</v>
      </c>
      <c r="U542" s="13">
        <f t="shared" si="20"/>
        <v>-2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9.9</v>
      </c>
      <c r="C543" s="2">
        <v>84</v>
      </c>
      <c r="D543" s="2">
        <v>7.3</v>
      </c>
      <c r="E543" s="2">
        <v>9</v>
      </c>
      <c r="F543" s="2">
        <v>7.2</v>
      </c>
      <c r="G543" s="2">
        <v>12.2</v>
      </c>
      <c r="H543" s="2">
        <v>1015</v>
      </c>
      <c r="I543" s="2">
        <v>1040</v>
      </c>
      <c r="J543" s="2">
        <v>0</v>
      </c>
      <c r="K543" s="2">
        <v>0</v>
      </c>
      <c r="L543" s="2">
        <v>0</v>
      </c>
      <c r="M543" s="2">
        <v>0</v>
      </c>
      <c r="N543">
        <v>0</v>
      </c>
      <c r="O543">
        <v>726.7</v>
      </c>
      <c r="P543">
        <v>10</v>
      </c>
      <c r="Q543">
        <v>9.9</v>
      </c>
      <c r="R543" s="5">
        <v>0.37083333333333302</v>
      </c>
      <c r="T543" s="13">
        <f t="shared" si="19"/>
        <v>10</v>
      </c>
      <c r="U543" s="13">
        <f t="shared" si="20"/>
        <v>-1.9000000000000004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9.9</v>
      </c>
      <c r="C544" s="2">
        <v>84</v>
      </c>
      <c r="D544" s="2">
        <v>7.3</v>
      </c>
      <c r="E544" s="2">
        <v>8.9</v>
      </c>
      <c r="F544" s="2">
        <v>7.9</v>
      </c>
      <c r="G544" s="2">
        <v>9.6999999999999993</v>
      </c>
      <c r="H544" s="2">
        <v>1015.2</v>
      </c>
      <c r="I544" s="2">
        <v>1060</v>
      </c>
      <c r="J544" s="2">
        <v>0</v>
      </c>
      <c r="K544" s="2">
        <v>0</v>
      </c>
      <c r="L544" s="2">
        <v>0</v>
      </c>
      <c r="M544" s="2">
        <v>0</v>
      </c>
      <c r="N544">
        <v>0</v>
      </c>
      <c r="O544">
        <v>726.7</v>
      </c>
      <c r="P544">
        <v>9.9</v>
      </c>
      <c r="Q544">
        <v>9.9</v>
      </c>
      <c r="R544" s="5">
        <v>0.37152777777777801</v>
      </c>
      <c r="T544" s="13">
        <f t="shared" si="19"/>
        <v>9.9</v>
      </c>
      <c r="U544" s="13">
        <f t="shared" si="20"/>
        <v>-2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9.9</v>
      </c>
      <c r="C545" s="2">
        <v>84</v>
      </c>
      <c r="D545" s="2">
        <v>7.3</v>
      </c>
      <c r="E545" s="2">
        <v>8.5</v>
      </c>
      <c r="F545" s="2">
        <v>10.1</v>
      </c>
      <c r="G545" s="2">
        <v>12.6</v>
      </c>
      <c r="H545" s="2">
        <v>1015.2</v>
      </c>
      <c r="I545" s="2">
        <v>1060</v>
      </c>
      <c r="J545" s="2">
        <v>0</v>
      </c>
      <c r="K545" s="2">
        <v>0</v>
      </c>
      <c r="L545" s="2">
        <v>0</v>
      </c>
      <c r="M545" s="2">
        <v>0</v>
      </c>
      <c r="N545">
        <v>0</v>
      </c>
      <c r="O545">
        <v>726.7</v>
      </c>
      <c r="P545">
        <v>9.9</v>
      </c>
      <c r="Q545">
        <v>9.9</v>
      </c>
      <c r="R545" s="5">
        <v>0.37222222222222201</v>
      </c>
      <c r="T545" s="13">
        <f t="shared" si="19"/>
        <v>9.9</v>
      </c>
      <c r="U545" s="13">
        <f t="shared" si="20"/>
        <v>-2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9.9</v>
      </c>
      <c r="C546" s="2">
        <v>84</v>
      </c>
      <c r="D546" s="2">
        <v>7.3</v>
      </c>
      <c r="E546" s="2">
        <v>7.8</v>
      </c>
      <c r="F546" s="2">
        <v>15.1</v>
      </c>
      <c r="G546" s="2">
        <v>16.600000000000001</v>
      </c>
      <c r="H546" s="2">
        <v>1015.2</v>
      </c>
      <c r="I546" s="2">
        <v>1100</v>
      </c>
      <c r="J546" s="2">
        <v>0</v>
      </c>
      <c r="K546" s="2">
        <v>0</v>
      </c>
      <c r="L546" s="2">
        <v>0</v>
      </c>
      <c r="M546" s="2">
        <v>0</v>
      </c>
      <c r="N546">
        <v>0</v>
      </c>
      <c r="O546">
        <v>726.7</v>
      </c>
      <c r="P546">
        <v>10</v>
      </c>
      <c r="Q546">
        <v>9.9</v>
      </c>
      <c r="R546" s="5">
        <v>0.37291666666666701</v>
      </c>
      <c r="T546" s="13">
        <f t="shared" si="19"/>
        <v>10</v>
      </c>
      <c r="U546" s="13">
        <f t="shared" si="20"/>
        <v>-1.9000000000000004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9.9</v>
      </c>
      <c r="C547" s="2">
        <v>84</v>
      </c>
      <c r="D547" s="2">
        <v>7.3</v>
      </c>
      <c r="E547" s="2">
        <v>9</v>
      </c>
      <c r="F547" s="2">
        <v>7.2</v>
      </c>
      <c r="G547" s="2">
        <v>10.1</v>
      </c>
      <c r="H547" s="2">
        <v>1015.1</v>
      </c>
      <c r="I547" s="2">
        <v>1180</v>
      </c>
      <c r="J547" s="2">
        <v>0</v>
      </c>
      <c r="K547" s="2">
        <v>0</v>
      </c>
      <c r="L547" s="2">
        <v>0</v>
      </c>
      <c r="M547" s="2">
        <v>0</v>
      </c>
      <c r="N547">
        <v>0</v>
      </c>
      <c r="O547">
        <v>726.7</v>
      </c>
      <c r="P547">
        <v>9.9</v>
      </c>
      <c r="Q547">
        <v>9.9</v>
      </c>
      <c r="R547" s="5">
        <v>0.37361111111111101</v>
      </c>
      <c r="T547" s="13">
        <f t="shared" si="19"/>
        <v>9.9</v>
      </c>
      <c r="U547" s="13">
        <f t="shared" si="20"/>
        <v>-2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9.8000000000000007</v>
      </c>
      <c r="C548" s="2">
        <v>84</v>
      </c>
      <c r="D548" s="2">
        <v>7.2</v>
      </c>
      <c r="E548" s="2">
        <v>7.7</v>
      </c>
      <c r="F548" s="2">
        <v>14.8</v>
      </c>
      <c r="G548" s="2">
        <v>16.2</v>
      </c>
      <c r="H548" s="2">
        <v>1015.1</v>
      </c>
      <c r="I548" s="2">
        <v>1280</v>
      </c>
      <c r="J548" s="2">
        <v>0</v>
      </c>
      <c r="K548" s="2">
        <v>0</v>
      </c>
      <c r="L548" s="2">
        <v>0</v>
      </c>
      <c r="M548" s="2">
        <v>0</v>
      </c>
      <c r="N548">
        <v>0</v>
      </c>
      <c r="O548">
        <v>726.7</v>
      </c>
      <c r="P548">
        <v>9.9</v>
      </c>
      <c r="Q548">
        <v>9.9</v>
      </c>
      <c r="R548" s="5">
        <v>0.374305555555556</v>
      </c>
      <c r="T548" s="13">
        <f t="shared" si="19"/>
        <v>9.9</v>
      </c>
      <c r="U548" s="13">
        <f t="shared" si="20"/>
        <v>-1.9000000000000004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9.9</v>
      </c>
      <c r="C549" s="2">
        <v>84</v>
      </c>
      <c r="D549" s="2">
        <v>7.3</v>
      </c>
      <c r="E549" s="2">
        <v>9</v>
      </c>
      <c r="F549" s="2">
        <v>7.2</v>
      </c>
      <c r="G549" s="2">
        <v>9.6999999999999993</v>
      </c>
      <c r="H549" s="2">
        <v>1015.1</v>
      </c>
      <c r="I549" s="2">
        <v>1400</v>
      </c>
      <c r="J549" s="2">
        <v>0</v>
      </c>
      <c r="K549" s="2">
        <v>0</v>
      </c>
      <c r="L549" s="2">
        <v>0</v>
      </c>
      <c r="M549" s="2">
        <v>0</v>
      </c>
      <c r="N549">
        <v>0</v>
      </c>
      <c r="O549">
        <v>726.7</v>
      </c>
      <c r="P549">
        <v>9.9</v>
      </c>
      <c r="Q549">
        <v>9.9</v>
      </c>
      <c r="R549" s="5">
        <v>0.375</v>
      </c>
      <c r="T549" s="13">
        <f t="shared" si="19"/>
        <v>9.9</v>
      </c>
      <c r="U549" s="13">
        <f t="shared" si="20"/>
        <v>-2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9.9</v>
      </c>
      <c r="C550" s="2">
        <v>84</v>
      </c>
      <c r="D550" s="2">
        <v>7.3</v>
      </c>
      <c r="E550" s="2">
        <v>7.8</v>
      </c>
      <c r="F550" s="2">
        <v>15.5</v>
      </c>
      <c r="G550" s="2">
        <v>15.5</v>
      </c>
      <c r="H550" s="2">
        <v>1015.2</v>
      </c>
      <c r="I550" s="2">
        <v>1490</v>
      </c>
      <c r="J550" s="2">
        <v>0</v>
      </c>
      <c r="K550" s="2">
        <v>0</v>
      </c>
      <c r="L550" s="2">
        <v>0</v>
      </c>
      <c r="M550" s="2">
        <v>0</v>
      </c>
      <c r="N550">
        <v>0</v>
      </c>
      <c r="O550">
        <v>726.7</v>
      </c>
      <c r="P550">
        <v>10</v>
      </c>
      <c r="Q550">
        <v>9.9</v>
      </c>
      <c r="R550" s="5">
        <v>0.375694444444444</v>
      </c>
      <c r="T550" s="13">
        <f t="shared" si="19"/>
        <v>10</v>
      </c>
      <c r="U550" s="13">
        <f t="shared" si="20"/>
        <v>-1.9000000000000004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9.8000000000000007</v>
      </c>
      <c r="C551" s="2">
        <v>84</v>
      </c>
      <c r="D551" s="2">
        <v>7.2</v>
      </c>
      <c r="E551" s="2">
        <v>8.1</v>
      </c>
      <c r="F551" s="2">
        <v>11.9</v>
      </c>
      <c r="G551" s="2">
        <v>15.5</v>
      </c>
      <c r="H551" s="2">
        <v>1015</v>
      </c>
      <c r="I551" s="2">
        <v>1570</v>
      </c>
      <c r="J551" s="2">
        <v>0</v>
      </c>
      <c r="K551" s="2">
        <v>0</v>
      </c>
      <c r="L551" s="2">
        <v>0</v>
      </c>
      <c r="M551" s="2">
        <v>0</v>
      </c>
      <c r="N551">
        <v>0</v>
      </c>
      <c r="O551">
        <v>726.7</v>
      </c>
      <c r="P551">
        <v>9.9</v>
      </c>
      <c r="Q551">
        <v>9.9</v>
      </c>
      <c r="R551" s="5">
        <v>0.37638888888888899</v>
      </c>
      <c r="T551" s="13">
        <f t="shared" si="19"/>
        <v>9.9</v>
      </c>
      <c r="U551" s="13">
        <f t="shared" si="20"/>
        <v>-1.9000000000000004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9.8000000000000007</v>
      </c>
      <c r="C552" s="2">
        <v>84</v>
      </c>
      <c r="D552" s="2">
        <v>7.2</v>
      </c>
      <c r="E552" s="2">
        <v>8.6999999999999993</v>
      </c>
      <c r="F552" s="2">
        <v>7.9</v>
      </c>
      <c r="G552" s="2">
        <v>9</v>
      </c>
      <c r="H552" s="2">
        <v>1015.1</v>
      </c>
      <c r="I552" s="2">
        <v>1640</v>
      </c>
      <c r="J552" s="2">
        <v>0</v>
      </c>
      <c r="K552" s="2">
        <v>0</v>
      </c>
      <c r="L552" s="2">
        <v>0</v>
      </c>
      <c r="M552" s="2">
        <v>0</v>
      </c>
      <c r="N552">
        <v>0</v>
      </c>
      <c r="O552">
        <v>726.7</v>
      </c>
      <c r="P552">
        <v>9.9</v>
      </c>
      <c r="Q552">
        <v>9.9</v>
      </c>
      <c r="R552" s="5">
        <v>0.37708333333333299</v>
      </c>
      <c r="T552" s="13">
        <f t="shared" si="19"/>
        <v>9.9</v>
      </c>
      <c r="U552" s="13">
        <f t="shared" si="20"/>
        <v>-1.9000000000000004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9.8000000000000007</v>
      </c>
      <c r="C553" s="2">
        <v>84</v>
      </c>
      <c r="D553" s="2">
        <v>7.2</v>
      </c>
      <c r="E553" s="2">
        <v>7.7</v>
      </c>
      <c r="F553" s="2">
        <v>14.8</v>
      </c>
      <c r="G553" s="2">
        <v>19.100000000000001</v>
      </c>
      <c r="H553" s="2">
        <v>1015.2</v>
      </c>
      <c r="I553" s="2">
        <v>1710</v>
      </c>
      <c r="J553" s="2">
        <v>0</v>
      </c>
      <c r="K553" s="2">
        <v>0</v>
      </c>
      <c r="L553" s="2">
        <v>0</v>
      </c>
      <c r="M553" s="2">
        <v>0</v>
      </c>
      <c r="N553">
        <v>0</v>
      </c>
      <c r="O553">
        <v>726.7</v>
      </c>
      <c r="P553">
        <v>9.9</v>
      </c>
      <c r="Q553">
        <v>9.9</v>
      </c>
      <c r="R553" s="5">
        <v>0.37777777777777799</v>
      </c>
      <c r="T553" s="13">
        <f t="shared" si="19"/>
        <v>9.9</v>
      </c>
      <c r="U553" s="13">
        <f t="shared" si="20"/>
        <v>-1.9000000000000004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9.8000000000000007</v>
      </c>
      <c r="C554" s="2">
        <v>84</v>
      </c>
      <c r="D554" s="2">
        <v>7.2</v>
      </c>
      <c r="E554" s="2">
        <v>8.4</v>
      </c>
      <c r="F554" s="2">
        <v>10.1</v>
      </c>
      <c r="G554" s="2">
        <v>10.8</v>
      </c>
      <c r="H554" s="2">
        <v>1015</v>
      </c>
      <c r="I554" s="2">
        <v>1700</v>
      </c>
      <c r="J554" s="2">
        <v>0</v>
      </c>
      <c r="K554" s="2">
        <v>0</v>
      </c>
      <c r="L554" s="2">
        <v>0</v>
      </c>
      <c r="M554" s="2">
        <v>0</v>
      </c>
      <c r="N554">
        <v>0</v>
      </c>
      <c r="O554">
        <v>726.7</v>
      </c>
      <c r="P554">
        <v>9.9</v>
      </c>
      <c r="Q554">
        <v>9.9</v>
      </c>
      <c r="R554" s="5">
        <v>0.37847222222222199</v>
      </c>
      <c r="T554" s="13">
        <f t="shared" si="19"/>
        <v>9.9</v>
      </c>
      <c r="U554" s="13">
        <f t="shared" si="20"/>
        <v>-1.9000000000000004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9.8000000000000007</v>
      </c>
      <c r="C555" s="2">
        <v>84</v>
      </c>
      <c r="D555" s="2">
        <v>7.2</v>
      </c>
      <c r="E555" s="2">
        <v>8.9</v>
      </c>
      <c r="F555" s="2">
        <v>7.2</v>
      </c>
      <c r="G555" s="2">
        <v>13.7</v>
      </c>
      <c r="H555" s="2">
        <v>1014.8</v>
      </c>
      <c r="I555" s="2">
        <v>1710</v>
      </c>
      <c r="J555" s="2">
        <v>0</v>
      </c>
      <c r="K555" s="2">
        <v>0</v>
      </c>
      <c r="L555" s="2">
        <v>0</v>
      </c>
      <c r="M555" s="2">
        <v>0</v>
      </c>
      <c r="N555">
        <v>0</v>
      </c>
      <c r="O555">
        <v>726.7</v>
      </c>
      <c r="P555">
        <v>9.9</v>
      </c>
      <c r="Q555">
        <v>9.9</v>
      </c>
      <c r="R555" s="5">
        <v>0.37916666666666698</v>
      </c>
      <c r="T555" s="13">
        <f t="shared" si="19"/>
        <v>9.9</v>
      </c>
      <c r="U555" s="13">
        <f t="shared" si="20"/>
        <v>-1.9000000000000004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9.8000000000000007</v>
      </c>
      <c r="C556" s="2">
        <v>84</v>
      </c>
      <c r="D556" s="2">
        <v>7.2</v>
      </c>
      <c r="E556" s="2">
        <v>8.5</v>
      </c>
      <c r="F556" s="2">
        <v>9.4</v>
      </c>
      <c r="G556" s="2">
        <v>11.9</v>
      </c>
      <c r="H556" s="2">
        <v>1015.1</v>
      </c>
      <c r="I556" s="2">
        <v>1920</v>
      </c>
      <c r="J556" s="2">
        <v>0</v>
      </c>
      <c r="K556" s="2">
        <v>0</v>
      </c>
      <c r="L556" s="2">
        <v>0</v>
      </c>
      <c r="M556" s="2">
        <v>0</v>
      </c>
      <c r="N556">
        <v>0</v>
      </c>
      <c r="O556">
        <v>726.7</v>
      </c>
      <c r="P556">
        <v>10</v>
      </c>
      <c r="Q556">
        <v>9.9</v>
      </c>
      <c r="R556" s="5">
        <v>0.37986111111111098</v>
      </c>
      <c r="T556" s="13">
        <f t="shared" si="19"/>
        <v>10</v>
      </c>
      <c r="U556" s="13">
        <f t="shared" si="20"/>
        <v>-1.8000000000000007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9.8000000000000007</v>
      </c>
      <c r="C557" s="2">
        <v>84</v>
      </c>
      <c r="D557" s="2">
        <v>7.2</v>
      </c>
      <c r="E557" s="2">
        <v>8.1999999999999993</v>
      </c>
      <c r="F557" s="2">
        <v>11.2</v>
      </c>
      <c r="G557" s="2">
        <v>22</v>
      </c>
      <c r="H557" s="2">
        <v>1015</v>
      </c>
      <c r="I557" s="2">
        <v>2080</v>
      </c>
      <c r="J557" s="2">
        <v>0</v>
      </c>
      <c r="K557" s="2">
        <v>0</v>
      </c>
      <c r="L557" s="2">
        <v>0</v>
      </c>
      <c r="M557" s="2">
        <v>0</v>
      </c>
      <c r="N557">
        <v>0</v>
      </c>
      <c r="O557">
        <v>726.7</v>
      </c>
      <c r="P557">
        <v>10</v>
      </c>
      <c r="Q557">
        <v>9.9</v>
      </c>
      <c r="R557" s="5">
        <v>0.38055555555555598</v>
      </c>
      <c r="T557" s="13">
        <f t="shared" si="19"/>
        <v>10</v>
      </c>
      <c r="U557" s="13">
        <f t="shared" si="20"/>
        <v>-1.8000000000000007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9.9</v>
      </c>
      <c r="C558" s="2">
        <v>84</v>
      </c>
      <c r="D558" s="2">
        <v>7.3</v>
      </c>
      <c r="E558" s="2">
        <v>9.1</v>
      </c>
      <c r="F558" s="2">
        <v>6.8</v>
      </c>
      <c r="G558" s="2">
        <v>14.8</v>
      </c>
      <c r="H558" s="2">
        <v>1015.1</v>
      </c>
      <c r="I558" s="2">
        <v>2240</v>
      </c>
      <c r="J558" s="2">
        <v>0</v>
      </c>
      <c r="K558" s="2">
        <v>0</v>
      </c>
      <c r="L558" s="2">
        <v>0</v>
      </c>
      <c r="M558" s="2">
        <v>0</v>
      </c>
      <c r="N558">
        <v>0</v>
      </c>
      <c r="O558">
        <v>726.7</v>
      </c>
      <c r="P558">
        <v>9.9</v>
      </c>
      <c r="Q558">
        <v>9.9</v>
      </c>
      <c r="R558" s="5">
        <v>0.38124999999999998</v>
      </c>
      <c r="T558" s="13">
        <f t="shared" si="19"/>
        <v>9.9</v>
      </c>
      <c r="U558" s="13">
        <f t="shared" si="20"/>
        <v>-2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9.8000000000000007</v>
      </c>
      <c r="C559" s="2">
        <v>84</v>
      </c>
      <c r="D559" s="2">
        <v>7.2</v>
      </c>
      <c r="E559" s="2">
        <v>7.4</v>
      </c>
      <c r="F559" s="2">
        <v>16.899999999999999</v>
      </c>
      <c r="G559" s="2">
        <v>19.8</v>
      </c>
      <c r="H559" s="2">
        <v>1015</v>
      </c>
      <c r="I559" s="2">
        <v>2340</v>
      </c>
      <c r="J559" s="2">
        <v>0</v>
      </c>
      <c r="K559" s="2">
        <v>0</v>
      </c>
      <c r="L559" s="2">
        <v>0</v>
      </c>
      <c r="M559" s="2">
        <v>0</v>
      </c>
      <c r="N559">
        <v>0</v>
      </c>
      <c r="O559">
        <v>726.7</v>
      </c>
      <c r="P559">
        <v>10</v>
      </c>
      <c r="Q559">
        <v>9.9</v>
      </c>
      <c r="R559" s="5">
        <v>0.38194444444444398</v>
      </c>
      <c r="T559" s="13">
        <f t="shared" si="19"/>
        <v>10</v>
      </c>
      <c r="U559" s="13">
        <f t="shared" si="20"/>
        <v>-1.8000000000000007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9.8000000000000007</v>
      </c>
      <c r="C560" s="2">
        <v>84</v>
      </c>
      <c r="D560" s="2">
        <v>7.2</v>
      </c>
      <c r="E560" s="2">
        <v>9</v>
      </c>
      <c r="F560" s="2">
        <v>6.8</v>
      </c>
      <c r="G560" s="2">
        <v>11.2</v>
      </c>
      <c r="H560" s="2">
        <v>1015</v>
      </c>
      <c r="I560" s="2">
        <v>2460</v>
      </c>
      <c r="J560" s="2">
        <v>0</v>
      </c>
      <c r="K560" s="2">
        <v>0</v>
      </c>
      <c r="L560" s="2">
        <v>0</v>
      </c>
      <c r="M560" s="2">
        <v>0</v>
      </c>
      <c r="N560">
        <v>0</v>
      </c>
      <c r="O560">
        <v>726.7</v>
      </c>
      <c r="P560">
        <v>10</v>
      </c>
      <c r="Q560">
        <v>9.9</v>
      </c>
      <c r="R560" s="5">
        <v>0.38263888888888897</v>
      </c>
      <c r="T560" s="13">
        <f t="shared" si="19"/>
        <v>10</v>
      </c>
      <c r="U560" s="13">
        <f t="shared" si="20"/>
        <v>-1.8000000000000007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9.9</v>
      </c>
      <c r="C561" s="2">
        <v>85</v>
      </c>
      <c r="D561" s="2">
        <v>7.5</v>
      </c>
      <c r="E561" s="2">
        <v>7.9</v>
      </c>
      <c r="F561" s="2">
        <v>14</v>
      </c>
      <c r="G561" s="2">
        <v>15.8</v>
      </c>
      <c r="H561" s="2">
        <v>1015</v>
      </c>
      <c r="I561" s="2">
        <v>2550</v>
      </c>
      <c r="J561" s="2">
        <v>0</v>
      </c>
      <c r="K561" s="2">
        <v>0</v>
      </c>
      <c r="L561" s="2">
        <v>0</v>
      </c>
      <c r="M561" s="2">
        <v>0</v>
      </c>
      <c r="N561">
        <v>0</v>
      </c>
      <c r="O561">
        <v>726.7</v>
      </c>
      <c r="P561">
        <v>10</v>
      </c>
      <c r="Q561">
        <v>9.9</v>
      </c>
      <c r="R561" s="5">
        <v>0.38333333333333303</v>
      </c>
      <c r="T561" s="13">
        <f t="shared" si="19"/>
        <v>10</v>
      </c>
      <c r="U561" s="13">
        <f t="shared" si="20"/>
        <v>-1.9000000000000004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9.8000000000000007</v>
      </c>
      <c r="C562" s="2">
        <v>85</v>
      </c>
      <c r="D562" s="2">
        <v>7.4</v>
      </c>
      <c r="E562" s="2">
        <v>9.8000000000000007</v>
      </c>
      <c r="F562" s="2">
        <v>4.3</v>
      </c>
      <c r="G562" s="2">
        <v>8.3000000000000007</v>
      </c>
      <c r="H562" s="2">
        <v>1015</v>
      </c>
      <c r="I562" s="2">
        <v>2700</v>
      </c>
      <c r="J562" s="2">
        <v>0</v>
      </c>
      <c r="K562" s="2">
        <v>0</v>
      </c>
      <c r="L562" s="2">
        <v>0</v>
      </c>
      <c r="M562" s="2">
        <v>0</v>
      </c>
      <c r="N562">
        <v>0</v>
      </c>
      <c r="O562">
        <v>726.7</v>
      </c>
      <c r="P562">
        <v>10</v>
      </c>
      <c r="Q562">
        <v>9.9</v>
      </c>
      <c r="R562" s="5">
        <v>0.38402777777777802</v>
      </c>
      <c r="T562" s="13">
        <f t="shared" si="19"/>
        <v>10</v>
      </c>
      <c r="U562" s="13">
        <f t="shared" si="20"/>
        <v>-1.8000000000000007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9.8000000000000007</v>
      </c>
      <c r="C563" s="2">
        <v>85</v>
      </c>
      <c r="D563" s="2">
        <v>7.4</v>
      </c>
      <c r="E563" s="2">
        <v>8.1</v>
      </c>
      <c r="F563" s="2">
        <v>11.9</v>
      </c>
      <c r="G563" s="2">
        <v>27.7</v>
      </c>
      <c r="H563" s="2">
        <v>1015</v>
      </c>
      <c r="I563" s="2">
        <v>2840</v>
      </c>
      <c r="J563" s="2">
        <v>0</v>
      </c>
      <c r="K563" s="2">
        <v>0</v>
      </c>
      <c r="L563" s="2">
        <v>0</v>
      </c>
      <c r="M563" s="2">
        <v>0</v>
      </c>
      <c r="N563">
        <v>0</v>
      </c>
      <c r="O563">
        <v>726.7</v>
      </c>
      <c r="P563">
        <v>10</v>
      </c>
      <c r="Q563">
        <v>9.9</v>
      </c>
      <c r="R563" s="5">
        <v>0.38472222222222202</v>
      </c>
      <c r="T563" s="13">
        <f t="shared" si="19"/>
        <v>10</v>
      </c>
      <c r="U563" s="13">
        <f t="shared" si="20"/>
        <v>-1.8000000000000007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9.8000000000000007</v>
      </c>
      <c r="C564" s="2">
        <v>84</v>
      </c>
      <c r="D564" s="2">
        <v>7.2</v>
      </c>
      <c r="E564" s="2">
        <v>8.6</v>
      </c>
      <c r="F564" s="2">
        <v>9</v>
      </c>
      <c r="G564" s="2">
        <v>18.399999999999999</v>
      </c>
      <c r="H564" s="2">
        <v>1014.9</v>
      </c>
      <c r="I564" s="2">
        <v>3020</v>
      </c>
      <c r="J564" s="2">
        <v>0</v>
      </c>
      <c r="K564" s="2">
        <v>0</v>
      </c>
      <c r="L564" s="2">
        <v>0</v>
      </c>
      <c r="M564" s="2">
        <v>0</v>
      </c>
      <c r="N564">
        <v>0</v>
      </c>
      <c r="O564">
        <v>726.7</v>
      </c>
      <c r="P564">
        <v>10</v>
      </c>
      <c r="Q564">
        <v>10</v>
      </c>
      <c r="R564" s="5">
        <v>0.38541666666666702</v>
      </c>
      <c r="T564" s="13">
        <f t="shared" si="19"/>
        <v>10</v>
      </c>
      <c r="U564" s="13">
        <f t="shared" si="20"/>
        <v>-1.8000000000000007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9.9</v>
      </c>
      <c r="C565" s="2">
        <v>84</v>
      </c>
      <c r="D565" s="2">
        <v>7.3</v>
      </c>
      <c r="E565" s="2">
        <v>7.8</v>
      </c>
      <c r="F565" s="2">
        <v>14.8</v>
      </c>
      <c r="G565" s="2">
        <v>15.1</v>
      </c>
      <c r="H565" s="2">
        <v>1014.9</v>
      </c>
      <c r="I565" s="2">
        <v>3130</v>
      </c>
      <c r="J565" s="2">
        <v>0</v>
      </c>
      <c r="K565" s="2">
        <v>0</v>
      </c>
      <c r="L565" s="2">
        <v>0</v>
      </c>
      <c r="M565" s="2">
        <v>0</v>
      </c>
      <c r="N565">
        <v>0</v>
      </c>
      <c r="O565">
        <v>726.7</v>
      </c>
      <c r="P565">
        <v>10</v>
      </c>
      <c r="Q565">
        <v>10</v>
      </c>
      <c r="R565" s="5">
        <v>0.38611111111111102</v>
      </c>
      <c r="T565" s="13">
        <f t="shared" si="19"/>
        <v>10</v>
      </c>
      <c r="U565" s="13">
        <f t="shared" si="20"/>
        <v>-1.9000000000000004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9.9</v>
      </c>
      <c r="C566" s="2">
        <v>84</v>
      </c>
      <c r="D566" s="2">
        <v>7.3</v>
      </c>
      <c r="E566" s="2">
        <v>9.9</v>
      </c>
      <c r="F566" s="2">
        <v>4.3</v>
      </c>
      <c r="G566" s="2">
        <v>8.6</v>
      </c>
      <c r="H566" s="2">
        <v>1015</v>
      </c>
      <c r="I566" s="2">
        <v>3170</v>
      </c>
      <c r="J566" s="2">
        <v>0</v>
      </c>
      <c r="K566" s="2">
        <v>0</v>
      </c>
      <c r="L566" s="2">
        <v>0</v>
      </c>
      <c r="M566" s="2">
        <v>0</v>
      </c>
      <c r="N566">
        <v>0</v>
      </c>
      <c r="O566">
        <v>726.7</v>
      </c>
      <c r="P566">
        <v>10</v>
      </c>
      <c r="Q566">
        <v>10</v>
      </c>
      <c r="R566" s="5">
        <v>0.38680555555555601</v>
      </c>
      <c r="T566" s="13">
        <f t="shared" si="19"/>
        <v>10</v>
      </c>
      <c r="U566" s="13">
        <f t="shared" si="20"/>
        <v>-1.9000000000000004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9.9</v>
      </c>
      <c r="C567" s="2">
        <v>84</v>
      </c>
      <c r="D567" s="2">
        <v>7.3</v>
      </c>
      <c r="E567" s="2">
        <v>8.1</v>
      </c>
      <c r="F567" s="2">
        <v>12.6</v>
      </c>
      <c r="G567" s="2">
        <v>14</v>
      </c>
      <c r="H567" s="2">
        <v>1014.9</v>
      </c>
      <c r="I567" s="2">
        <v>3230</v>
      </c>
      <c r="J567" s="2">
        <v>0</v>
      </c>
      <c r="K567" s="2">
        <v>0</v>
      </c>
      <c r="L567" s="2">
        <v>0</v>
      </c>
      <c r="M567" s="2">
        <v>0</v>
      </c>
      <c r="N567">
        <v>0</v>
      </c>
      <c r="O567">
        <v>726.7</v>
      </c>
      <c r="P567">
        <v>10.1</v>
      </c>
      <c r="Q567">
        <v>10</v>
      </c>
      <c r="R567" s="5">
        <v>0.38750000000000001</v>
      </c>
      <c r="T567" s="13">
        <f t="shared" si="19"/>
        <v>10.1</v>
      </c>
      <c r="U567" s="13">
        <f t="shared" si="20"/>
        <v>-1.8000000000000007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9.9</v>
      </c>
      <c r="C568" s="2">
        <v>84</v>
      </c>
      <c r="D568" s="2">
        <v>7.3</v>
      </c>
      <c r="E568" s="2">
        <v>8.9</v>
      </c>
      <c r="F568" s="2">
        <v>7.9</v>
      </c>
      <c r="G568" s="2">
        <v>18.399999999999999</v>
      </c>
      <c r="H568" s="2">
        <v>1014.9</v>
      </c>
      <c r="I568" s="2">
        <v>3310</v>
      </c>
      <c r="J568" s="2">
        <v>0</v>
      </c>
      <c r="K568" s="2">
        <v>0</v>
      </c>
      <c r="L568" s="2">
        <v>0</v>
      </c>
      <c r="M568" s="2">
        <v>0</v>
      </c>
      <c r="N568">
        <v>0</v>
      </c>
      <c r="O568">
        <v>726.7</v>
      </c>
      <c r="P568">
        <v>10</v>
      </c>
      <c r="Q568">
        <v>10</v>
      </c>
      <c r="R568" s="5">
        <v>0.38819444444444401</v>
      </c>
      <c r="T568" s="13">
        <f t="shared" si="19"/>
        <v>10</v>
      </c>
      <c r="U568" s="13">
        <f t="shared" si="20"/>
        <v>-1.9000000000000004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9.9</v>
      </c>
      <c r="C569" s="2">
        <v>84</v>
      </c>
      <c r="D569" s="2">
        <v>7.3</v>
      </c>
      <c r="E569" s="2">
        <v>8.6</v>
      </c>
      <c r="F569" s="2">
        <v>9.4</v>
      </c>
      <c r="G569" s="2">
        <v>12.2</v>
      </c>
      <c r="H569" s="2">
        <v>1014.9</v>
      </c>
      <c r="I569" s="2">
        <v>3450</v>
      </c>
      <c r="J569" s="2">
        <v>0</v>
      </c>
      <c r="K569" s="2">
        <v>0</v>
      </c>
      <c r="L569" s="2">
        <v>0</v>
      </c>
      <c r="M569" s="2">
        <v>0</v>
      </c>
      <c r="N569">
        <v>0</v>
      </c>
      <c r="O569">
        <v>726.7</v>
      </c>
      <c r="P569">
        <v>10.1</v>
      </c>
      <c r="Q569">
        <v>10</v>
      </c>
      <c r="R569" s="5">
        <v>0.38888888888888901</v>
      </c>
      <c r="T569" s="13">
        <f t="shared" si="19"/>
        <v>10.1</v>
      </c>
      <c r="U569" s="13">
        <f t="shared" si="20"/>
        <v>-1.8000000000000007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9.9</v>
      </c>
      <c r="C570" s="2">
        <v>84</v>
      </c>
      <c r="D570" s="2">
        <v>7.3</v>
      </c>
      <c r="E570" s="2">
        <v>8.6</v>
      </c>
      <c r="F570" s="2">
        <v>9.6999999999999993</v>
      </c>
      <c r="G570" s="2">
        <v>13.3</v>
      </c>
      <c r="H570" s="2">
        <v>1014.8</v>
      </c>
      <c r="I570" s="2">
        <v>3580</v>
      </c>
      <c r="J570" s="2">
        <v>0</v>
      </c>
      <c r="K570" s="2">
        <v>0</v>
      </c>
      <c r="L570" s="2">
        <v>0</v>
      </c>
      <c r="M570" s="2">
        <v>0</v>
      </c>
      <c r="N570">
        <v>0</v>
      </c>
      <c r="O570">
        <v>726.7</v>
      </c>
      <c r="P570">
        <v>10.1</v>
      </c>
      <c r="Q570">
        <v>10</v>
      </c>
      <c r="R570" s="5">
        <v>0.389583333333333</v>
      </c>
      <c r="T570" s="13">
        <f t="shared" si="19"/>
        <v>10.1</v>
      </c>
      <c r="U570" s="13">
        <f t="shared" si="20"/>
        <v>-1.8000000000000007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9.9</v>
      </c>
      <c r="C571" s="2">
        <v>84</v>
      </c>
      <c r="D571" s="2">
        <v>7.3</v>
      </c>
      <c r="E571" s="2">
        <v>9.9</v>
      </c>
      <c r="F571" s="2">
        <v>2.9</v>
      </c>
      <c r="G571" s="2">
        <v>15.1</v>
      </c>
      <c r="H571" s="2">
        <v>1015</v>
      </c>
      <c r="I571" s="2">
        <v>3660</v>
      </c>
      <c r="J571" s="2">
        <v>0</v>
      </c>
      <c r="K571" s="2">
        <v>0</v>
      </c>
      <c r="L571" s="2">
        <v>0</v>
      </c>
      <c r="M571" s="2">
        <v>0</v>
      </c>
      <c r="N571">
        <v>0</v>
      </c>
      <c r="O571">
        <v>726.7</v>
      </c>
      <c r="P571">
        <v>10.1</v>
      </c>
      <c r="Q571">
        <v>10.1</v>
      </c>
      <c r="R571" s="5">
        <v>0.390277777777778</v>
      </c>
      <c r="T571" s="13">
        <f t="shared" si="19"/>
        <v>10.1</v>
      </c>
      <c r="U571" s="13">
        <f t="shared" si="20"/>
        <v>-1.8000000000000007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9.9</v>
      </c>
      <c r="C572" s="2">
        <v>84</v>
      </c>
      <c r="D572" s="2">
        <v>7.3</v>
      </c>
      <c r="E572" s="2">
        <v>9.4</v>
      </c>
      <c r="F572" s="2">
        <v>6.1</v>
      </c>
      <c r="G572" s="2">
        <v>12.2</v>
      </c>
      <c r="H572" s="2">
        <v>1014.9</v>
      </c>
      <c r="I572" s="2">
        <v>3680</v>
      </c>
      <c r="J572" s="2">
        <v>0</v>
      </c>
      <c r="K572" s="2">
        <v>0</v>
      </c>
      <c r="L572" s="2">
        <v>0</v>
      </c>
      <c r="M572" s="2">
        <v>0</v>
      </c>
      <c r="N572">
        <v>0</v>
      </c>
      <c r="O572">
        <v>726.7</v>
      </c>
      <c r="P572">
        <v>10.1</v>
      </c>
      <c r="Q572">
        <v>10.1</v>
      </c>
      <c r="R572" s="5">
        <v>0.390972222222222</v>
      </c>
      <c r="T572" s="13">
        <f t="shared" si="19"/>
        <v>10.1</v>
      </c>
      <c r="U572" s="13">
        <f t="shared" si="20"/>
        <v>-1.8000000000000007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9.9</v>
      </c>
      <c r="C573" s="2">
        <v>84</v>
      </c>
      <c r="D573" s="2">
        <v>7.3</v>
      </c>
      <c r="E573" s="2">
        <v>9.1</v>
      </c>
      <c r="F573" s="2">
        <v>6.8</v>
      </c>
      <c r="G573" s="2">
        <v>11.9</v>
      </c>
      <c r="H573" s="2">
        <v>1015</v>
      </c>
      <c r="I573" s="2">
        <v>3800</v>
      </c>
      <c r="J573" s="2">
        <v>0</v>
      </c>
      <c r="K573" s="2">
        <v>0</v>
      </c>
      <c r="L573" s="2">
        <v>0</v>
      </c>
      <c r="M573" s="2">
        <v>0</v>
      </c>
      <c r="N573">
        <v>0</v>
      </c>
      <c r="O573">
        <v>726.7</v>
      </c>
      <c r="P573">
        <v>10.1</v>
      </c>
      <c r="Q573">
        <v>10.1</v>
      </c>
      <c r="R573" s="5">
        <v>0.391666666666667</v>
      </c>
      <c r="T573" s="13">
        <f t="shared" si="19"/>
        <v>10.1</v>
      </c>
      <c r="U573" s="13">
        <f t="shared" si="20"/>
        <v>-1.8000000000000007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9.9</v>
      </c>
      <c r="C574" s="2">
        <v>84</v>
      </c>
      <c r="D574" s="2">
        <v>7.3</v>
      </c>
      <c r="E574" s="2">
        <v>9</v>
      </c>
      <c r="F574" s="2">
        <v>7.6</v>
      </c>
      <c r="G574" s="2">
        <v>12.2</v>
      </c>
      <c r="H574" s="2">
        <v>1015.1</v>
      </c>
      <c r="I574" s="2">
        <v>3880</v>
      </c>
      <c r="J574" s="2">
        <v>0</v>
      </c>
      <c r="K574" s="2">
        <v>0</v>
      </c>
      <c r="L574" s="2">
        <v>0</v>
      </c>
      <c r="M574" s="2">
        <v>0</v>
      </c>
      <c r="N574">
        <v>0</v>
      </c>
      <c r="O574">
        <v>726.7</v>
      </c>
      <c r="P574">
        <v>10.1</v>
      </c>
      <c r="Q574">
        <v>10.1</v>
      </c>
      <c r="R574" s="5">
        <v>0.39236111111111099</v>
      </c>
      <c r="T574" s="13">
        <f t="shared" si="19"/>
        <v>10.1</v>
      </c>
      <c r="U574" s="13">
        <f t="shared" si="20"/>
        <v>-1.8000000000000007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9.9</v>
      </c>
      <c r="C575" s="2">
        <v>84</v>
      </c>
      <c r="D575" s="2">
        <v>7.3</v>
      </c>
      <c r="E575" s="2">
        <v>9.6</v>
      </c>
      <c r="F575" s="2">
        <v>5</v>
      </c>
      <c r="G575" s="2">
        <v>6.5</v>
      </c>
      <c r="H575" s="2">
        <v>1015</v>
      </c>
      <c r="I575" s="2">
        <v>3860</v>
      </c>
      <c r="J575" s="2">
        <v>0</v>
      </c>
      <c r="K575" s="2">
        <v>0</v>
      </c>
      <c r="L575" s="2">
        <v>0</v>
      </c>
      <c r="M575" s="2">
        <v>0</v>
      </c>
      <c r="N575">
        <v>0</v>
      </c>
      <c r="O575">
        <v>726.7</v>
      </c>
      <c r="P575">
        <v>10.1</v>
      </c>
      <c r="Q575">
        <v>10.199999999999999</v>
      </c>
      <c r="R575" s="5">
        <v>0.39305555555555599</v>
      </c>
      <c r="T575" s="13">
        <f t="shared" si="19"/>
        <v>10.199999999999999</v>
      </c>
      <c r="U575" s="13">
        <f t="shared" si="20"/>
        <v>-1.7000000000000011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9.9</v>
      </c>
      <c r="C576" s="2">
        <v>84</v>
      </c>
      <c r="D576" s="2">
        <v>7.3</v>
      </c>
      <c r="E576" s="2">
        <v>9.6</v>
      </c>
      <c r="F576" s="2">
        <v>5</v>
      </c>
      <c r="G576" s="2">
        <v>8.6</v>
      </c>
      <c r="H576" s="2">
        <v>1014.9</v>
      </c>
      <c r="I576" s="2">
        <v>4250</v>
      </c>
      <c r="J576" s="2">
        <v>0</v>
      </c>
      <c r="K576" s="2">
        <v>0</v>
      </c>
      <c r="L576" s="2">
        <v>0</v>
      </c>
      <c r="M576" s="2">
        <v>0</v>
      </c>
      <c r="N576">
        <v>0</v>
      </c>
      <c r="O576">
        <v>726.7</v>
      </c>
      <c r="P576">
        <v>10.1</v>
      </c>
      <c r="Q576">
        <v>10.1</v>
      </c>
      <c r="R576" s="5">
        <v>0.39374999999999999</v>
      </c>
      <c r="T576" s="13">
        <f t="shared" si="19"/>
        <v>10.1</v>
      </c>
      <c r="U576" s="13">
        <f t="shared" si="20"/>
        <v>-1.8000000000000007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9.9</v>
      </c>
      <c r="C577" s="2">
        <v>84</v>
      </c>
      <c r="D577" s="2">
        <v>7.3</v>
      </c>
      <c r="E577" s="2">
        <v>8.4</v>
      </c>
      <c r="F577" s="2">
        <v>10.8</v>
      </c>
      <c r="G577" s="2">
        <v>17.600000000000001</v>
      </c>
      <c r="H577" s="2">
        <v>1014.9</v>
      </c>
      <c r="I577" s="2">
        <v>4750</v>
      </c>
      <c r="J577" s="2">
        <v>0</v>
      </c>
      <c r="K577" s="2">
        <v>0</v>
      </c>
      <c r="L577" s="2">
        <v>0</v>
      </c>
      <c r="M577" s="2">
        <v>0</v>
      </c>
      <c r="N577">
        <v>0</v>
      </c>
      <c r="O577">
        <v>726.7</v>
      </c>
      <c r="P577">
        <v>10.199999999999999</v>
      </c>
      <c r="Q577">
        <v>10.199999999999999</v>
      </c>
      <c r="R577" s="5">
        <v>0.39444444444444399</v>
      </c>
      <c r="T577" s="13">
        <f t="shared" si="19"/>
        <v>10.199999999999999</v>
      </c>
      <c r="U577" s="13">
        <f t="shared" si="20"/>
        <v>-1.7000000000000011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9.9</v>
      </c>
      <c r="C578" s="2">
        <v>84</v>
      </c>
      <c r="D578" s="2">
        <v>7.3</v>
      </c>
      <c r="E578" s="2">
        <v>9.9</v>
      </c>
      <c r="F578" s="2">
        <v>4</v>
      </c>
      <c r="G578" s="2">
        <v>6.8</v>
      </c>
      <c r="H578" s="2">
        <v>1014.9</v>
      </c>
      <c r="I578" s="2">
        <v>5110</v>
      </c>
      <c r="J578" s="2">
        <v>0</v>
      </c>
      <c r="K578" s="2">
        <v>0</v>
      </c>
      <c r="L578" s="2">
        <v>0</v>
      </c>
      <c r="M578" s="2">
        <v>0</v>
      </c>
      <c r="N578">
        <v>0</v>
      </c>
      <c r="O578">
        <v>726.7</v>
      </c>
      <c r="P578">
        <v>10.199999999999999</v>
      </c>
      <c r="Q578">
        <v>10.199999999999999</v>
      </c>
      <c r="R578" s="5">
        <v>0.39513888888888898</v>
      </c>
      <c r="T578" s="13">
        <f t="shared" si="19"/>
        <v>10.199999999999999</v>
      </c>
      <c r="U578" s="13">
        <f t="shared" si="20"/>
        <v>-1.7000000000000011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9.9</v>
      </c>
      <c r="C579" s="2">
        <v>84</v>
      </c>
      <c r="D579" s="2">
        <v>7.3</v>
      </c>
      <c r="E579" s="2">
        <v>9</v>
      </c>
      <c r="F579" s="2">
        <v>7.6</v>
      </c>
      <c r="G579" s="2">
        <v>10.4</v>
      </c>
      <c r="H579" s="2">
        <v>1014.9</v>
      </c>
      <c r="I579" s="2">
        <v>5150</v>
      </c>
      <c r="J579" s="2">
        <v>0</v>
      </c>
      <c r="K579" s="2">
        <v>0</v>
      </c>
      <c r="L579" s="2">
        <v>0</v>
      </c>
      <c r="M579" s="2">
        <v>0</v>
      </c>
      <c r="N579">
        <v>0</v>
      </c>
      <c r="O579">
        <v>726.7</v>
      </c>
      <c r="P579">
        <v>10.199999999999999</v>
      </c>
      <c r="Q579">
        <v>10.199999999999999</v>
      </c>
      <c r="R579" s="5">
        <v>0.39583333333333298</v>
      </c>
      <c r="T579" s="13">
        <f t="shared" si="19"/>
        <v>10.199999999999999</v>
      </c>
      <c r="U579" s="13">
        <f t="shared" si="20"/>
        <v>-1.7000000000000011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9.9</v>
      </c>
      <c r="C580" s="2">
        <v>84</v>
      </c>
      <c r="D580" s="2">
        <v>7.3</v>
      </c>
      <c r="E580" s="2">
        <v>9</v>
      </c>
      <c r="F580" s="2">
        <v>7.2</v>
      </c>
      <c r="G580" s="2">
        <v>10.1</v>
      </c>
      <c r="H580" s="2">
        <v>1015.2</v>
      </c>
      <c r="I580" s="2">
        <v>5220</v>
      </c>
      <c r="J580" s="2">
        <v>0</v>
      </c>
      <c r="K580" s="2">
        <v>0</v>
      </c>
      <c r="L580" s="2">
        <v>0</v>
      </c>
      <c r="M580" s="2">
        <v>0</v>
      </c>
      <c r="N580">
        <v>0</v>
      </c>
      <c r="O580">
        <v>726.7</v>
      </c>
      <c r="P580">
        <v>10.199999999999999</v>
      </c>
      <c r="Q580">
        <v>10.199999999999999</v>
      </c>
      <c r="R580" s="5">
        <v>0.39652777777777798</v>
      </c>
      <c r="T580" s="13">
        <f t="shared" si="19"/>
        <v>10.199999999999999</v>
      </c>
      <c r="U580" s="13">
        <f t="shared" si="20"/>
        <v>-1.7000000000000011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9.9</v>
      </c>
      <c r="C581" s="2">
        <v>84</v>
      </c>
      <c r="D581" s="2">
        <v>7.3</v>
      </c>
      <c r="E581" s="2">
        <v>8.1</v>
      </c>
      <c r="F581" s="2">
        <v>12.6</v>
      </c>
      <c r="G581" s="2">
        <v>17.3</v>
      </c>
      <c r="H581" s="2">
        <v>1014.9</v>
      </c>
      <c r="I581" s="2">
        <v>5420</v>
      </c>
      <c r="J581" s="2">
        <v>0</v>
      </c>
      <c r="K581" s="2">
        <v>0</v>
      </c>
      <c r="L581" s="2">
        <v>0</v>
      </c>
      <c r="M581" s="2">
        <v>0</v>
      </c>
      <c r="N581">
        <v>0</v>
      </c>
      <c r="O581">
        <v>726.7</v>
      </c>
      <c r="P581">
        <v>10.199999999999999</v>
      </c>
      <c r="Q581">
        <v>10.3</v>
      </c>
      <c r="R581" s="5">
        <v>0.39722222222222198</v>
      </c>
      <c r="T581" s="13">
        <f t="shared" si="19"/>
        <v>10.3</v>
      </c>
      <c r="U581" s="13">
        <f t="shared" si="20"/>
        <v>-1.5999999999999996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9.9</v>
      </c>
      <c r="C582" s="2">
        <v>84</v>
      </c>
      <c r="D582" s="2">
        <v>7.3</v>
      </c>
      <c r="E582" s="2">
        <v>9.9</v>
      </c>
      <c r="F582" s="2">
        <v>4.3</v>
      </c>
      <c r="G582" s="2">
        <v>11.9</v>
      </c>
      <c r="H582" s="2">
        <v>1014.9</v>
      </c>
      <c r="I582" s="2">
        <v>5190</v>
      </c>
      <c r="J582" s="2">
        <v>0</v>
      </c>
      <c r="K582" s="2">
        <v>0</v>
      </c>
      <c r="L582" s="2">
        <v>0</v>
      </c>
      <c r="M582" s="2">
        <v>0</v>
      </c>
      <c r="N582">
        <v>0</v>
      </c>
      <c r="O582">
        <v>726.7</v>
      </c>
      <c r="P582">
        <v>10.3</v>
      </c>
      <c r="Q582">
        <v>10.3</v>
      </c>
      <c r="R582" s="5">
        <v>0.39791666666666697</v>
      </c>
      <c r="T582" s="13">
        <f t="shared" si="19"/>
        <v>10.3</v>
      </c>
      <c r="U582" s="13">
        <f t="shared" si="20"/>
        <v>-1.5999999999999996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9.9</v>
      </c>
      <c r="C583" s="2">
        <v>84</v>
      </c>
      <c r="D583" s="2">
        <v>7.3</v>
      </c>
      <c r="E583" s="2">
        <v>9</v>
      </c>
      <c r="F583" s="2">
        <v>7.6</v>
      </c>
      <c r="G583" s="2">
        <v>11.5</v>
      </c>
      <c r="H583" s="2">
        <v>1014.9</v>
      </c>
      <c r="I583" s="2">
        <v>5130</v>
      </c>
      <c r="J583" s="2">
        <v>0</v>
      </c>
      <c r="K583" s="2">
        <v>0</v>
      </c>
      <c r="L583" s="2">
        <v>0</v>
      </c>
      <c r="M583" s="2">
        <v>0</v>
      </c>
      <c r="N583">
        <v>0</v>
      </c>
      <c r="O583">
        <v>726.7</v>
      </c>
      <c r="P583">
        <v>10.3</v>
      </c>
      <c r="Q583">
        <v>10.3</v>
      </c>
      <c r="R583" s="5">
        <v>0.39861111111111103</v>
      </c>
      <c r="T583" s="13">
        <f t="shared" si="19"/>
        <v>10.3</v>
      </c>
      <c r="U583" s="13">
        <f t="shared" si="20"/>
        <v>-1.5999999999999996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9.9</v>
      </c>
      <c r="C584" s="2">
        <v>84</v>
      </c>
      <c r="D584" s="2">
        <v>7.3</v>
      </c>
      <c r="E584" s="2">
        <v>8.6</v>
      </c>
      <c r="F584" s="2">
        <v>9.4</v>
      </c>
      <c r="G584" s="2">
        <v>13</v>
      </c>
      <c r="H584" s="2">
        <v>1014.8</v>
      </c>
      <c r="I584" s="2">
        <v>4910</v>
      </c>
      <c r="J584" s="2">
        <v>0</v>
      </c>
      <c r="K584" s="2">
        <v>0</v>
      </c>
      <c r="L584" s="2">
        <v>0</v>
      </c>
      <c r="M584" s="2">
        <v>0</v>
      </c>
      <c r="N584">
        <v>0</v>
      </c>
      <c r="O584">
        <v>726.7</v>
      </c>
      <c r="P584">
        <v>10.3</v>
      </c>
      <c r="Q584">
        <v>10.4</v>
      </c>
      <c r="R584" s="5">
        <v>0.39930555555555602</v>
      </c>
      <c r="T584" s="13">
        <f t="shared" si="19"/>
        <v>10.4</v>
      </c>
      <c r="U584" s="13">
        <f t="shared" si="20"/>
        <v>-1.5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9.9</v>
      </c>
      <c r="C585" s="2">
        <v>84</v>
      </c>
      <c r="D585" s="2">
        <v>7.3</v>
      </c>
      <c r="E585" s="2">
        <v>8.4</v>
      </c>
      <c r="F585" s="2">
        <v>10.8</v>
      </c>
      <c r="G585" s="2">
        <v>15.8</v>
      </c>
      <c r="H585" s="2">
        <v>1015</v>
      </c>
      <c r="I585" s="2">
        <v>4500</v>
      </c>
      <c r="J585" s="2">
        <v>0</v>
      </c>
      <c r="K585" s="2">
        <v>0</v>
      </c>
      <c r="L585" s="2">
        <v>0</v>
      </c>
      <c r="M585" s="2">
        <v>0</v>
      </c>
      <c r="N585">
        <v>0</v>
      </c>
      <c r="O585">
        <v>726.7</v>
      </c>
      <c r="P585">
        <v>10.4</v>
      </c>
      <c r="Q585">
        <v>10.4</v>
      </c>
      <c r="R585" s="5">
        <v>0.4</v>
      </c>
      <c r="T585" s="13">
        <f t="shared" si="19"/>
        <v>10.4</v>
      </c>
      <c r="U585" s="13">
        <f t="shared" si="20"/>
        <v>-1.5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9.9</v>
      </c>
      <c r="C586" s="2">
        <v>84</v>
      </c>
      <c r="D586" s="2">
        <v>7.3</v>
      </c>
      <c r="E586" s="2">
        <v>8.3000000000000007</v>
      </c>
      <c r="F586" s="2">
        <v>11.5</v>
      </c>
      <c r="G586" s="2">
        <v>13.7</v>
      </c>
      <c r="H586" s="2">
        <v>1015.1</v>
      </c>
      <c r="I586" s="2">
        <v>4160</v>
      </c>
      <c r="J586" s="2">
        <v>0</v>
      </c>
      <c r="K586" s="2">
        <v>0</v>
      </c>
      <c r="L586" s="2">
        <v>0</v>
      </c>
      <c r="M586" s="2">
        <v>0</v>
      </c>
      <c r="N586">
        <v>0</v>
      </c>
      <c r="O586">
        <v>726.7</v>
      </c>
      <c r="P586">
        <v>10.4</v>
      </c>
      <c r="Q586">
        <v>10.4</v>
      </c>
      <c r="R586" s="5">
        <v>0.40069444444444402</v>
      </c>
      <c r="T586" s="13">
        <f t="shared" si="19"/>
        <v>10.4</v>
      </c>
      <c r="U586" s="13">
        <f t="shared" si="20"/>
        <v>-1.5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9.9</v>
      </c>
      <c r="C587" s="2">
        <v>84</v>
      </c>
      <c r="D587" s="2">
        <v>7.3</v>
      </c>
      <c r="E587" s="2">
        <v>8.1</v>
      </c>
      <c r="F587" s="2">
        <v>13.3</v>
      </c>
      <c r="G587" s="2">
        <v>16.899999999999999</v>
      </c>
      <c r="H587" s="2">
        <v>1014.7</v>
      </c>
      <c r="I587" s="2">
        <v>4000</v>
      </c>
      <c r="J587" s="2">
        <v>0</v>
      </c>
      <c r="K587" s="2">
        <v>0</v>
      </c>
      <c r="L587" s="2">
        <v>0</v>
      </c>
      <c r="M587" s="2">
        <v>0</v>
      </c>
      <c r="N587">
        <v>0</v>
      </c>
      <c r="O587">
        <v>726.7</v>
      </c>
      <c r="P587">
        <v>10.4</v>
      </c>
      <c r="Q587">
        <v>10.4</v>
      </c>
      <c r="R587" s="5">
        <v>0.40138888888888902</v>
      </c>
      <c r="T587" s="13">
        <f t="shared" si="19"/>
        <v>10.4</v>
      </c>
      <c r="U587" s="13">
        <f t="shared" si="20"/>
        <v>-1.5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9.9</v>
      </c>
      <c r="C588" s="2">
        <v>84</v>
      </c>
      <c r="D588" s="2">
        <v>7.3</v>
      </c>
      <c r="E588" s="2">
        <v>8.6999999999999993</v>
      </c>
      <c r="F588" s="2">
        <v>9</v>
      </c>
      <c r="G588" s="2">
        <v>14.4</v>
      </c>
      <c r="H588" s="2">
        <v>1014.8</v>
      </c>
      <c r="I588" s="2">
        <v>3920</v>
      </c>
      <c r="J588" s="2">
        <v>0</v>
      </c>
      <c r="K588" s="2">
        <v>0</v>
      </c>
      <c r="L588" s="2">
        <v>0</v>
      </c>
      <c r="M588" s="2">
        <v>0</v>
      </c>
      <c r="N588">
        <v>0</v>
      </c>
      <c r="O588">
        <v>726.7</v>
      </c>
      <c r="P588">
        <v>10.4</v>
      </c>
      <c r="Q588">
        <v>10.5</v>
      </c>
      <c r="R588" s="5">
        <v>0.40208333333333302</v>
      </c>
      <c r="T588" s="13">
        <f t="shared" si="19"/>
        <v>10.5</v>
      </c>
      <c r="U588" s="13">
        <f t="shared" si="20"/>
        <v>-1.4000000000000004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9.9</v>
      </c>
      <c r="C589" s="2">
        <v>84</v>
      </c>
      <c r="D589" s="2">
        <v>7.3</v>
      </c>
      <c r="E589" s="2">
        <v>8.9</v>
      </c>
      <c r="F589" s="2">
        <v>7.9</v>
      </c>
      <c r="G589" s="2">
        <v>16.899999999999999</v>
      </c>
      <c r="H589" s="2">
        <v>1014.8</v>
      </c>
      <c r="I589" s="2">
        <v>3920</v>
      </c>
      <c r="J589" s="2">
        <v>0</v>
      </c>
      <c r="K589" s="2">
        <v>0</v>
      </c>
      <c r="L589" s="2">
        <v>0</v>
      </c>
      <c r="M589" s="2">
        <v>0</v>
      </c>
      <c r="N589">
        <v>0</v>
      </c>
      <c r="O589">
        <v>726.7</v>
      </c>
      <c r="P589">
        <v>10.4</v>
      </c>
      <c r="Q589">
        <v>10.5</v>
      </c>
      <c r="R589" s="5">
        <v>0.40277777777777801</v>
      </c>
      <c r="T589" s="13">
        <f t="shared" si="19"/>
        <v>10.5</v>
      </c>
      <c r="U589" s="13">
        <f t="shared" si="20"/>
        <v>-1.4000000000000004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9.9</v>
      </c>
      <c r="C590" s="2">
        <v>84</v>
      </c>
      <c r="D590" s="2">
        <v>7.3</v>
      </c>
      <c r="E590" s="2">
        <v>9.1999999999999993</v>
      </c>
      <c r="F590" s="2">
        <v>6.5</v>
      </c>
      <c r="G590" s="2">
        <v>10.1</v>
      </c>
      <c r="H590" s="2">
        <v>1014.8</v>
      </c>
      <c r="I590" s="2">
        <v>3850</v>
      </c>
      <c r="J590" s="2">
        <v>0</v>
      </c>
      <c r="K590" s="2">
        <v>0</v>
      </c>
      <c r="L590" s="2">
        <v>0</v>
      </c>
      <c r="M590" s="2">
        <v>0</v>
      </c>
      <c r="N590">
        <v>0</v>
      </c>
      <c r="O590">
        <v>726.7</v>
      </c>
      <c r="P590">
        <v>10.4</v>
      </c>
      <c r="Q590">
        <v>10.5</v>
      </c>
      <c r="R590" s="5">
        <v>0.40347222222222201</v>
      </c>
      <c r="T590" s="13">
        <f t="shared" si="19"/>
        <v>10.5</v>
      </c>
      <c r="U590" s="13">
        <f t="shared" si="20"/>
        <v>-1.4000000000000004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10</v>
      </c>
      <c r="C591" s="2">
        <v>84</v>
      </c>
      <c r="D591" s="2">
        <v>7.4</v>
      </c>
      <c r="E591" s="2">
        <v>10</v>
      </c>
      <c r="F591" s="2">
        <v>10.1</v>
      </c>
      <c r="G591" s="2">
        <v>13.3</v>
      </c>
      <c r="H591" s="2">
        <v>1014.8</v>
      </c>
      <c r="I591" s="2">
        <v>4090</v>
      </c>
      <c r="J591" s="2">
        <v>0</v>
      </c>
      <c r="K591" s="2">
        <v>0</v>
      </c>
      <c r="L591" s="2">
        <v>0</v>
      </c>
      <c r="M591" s="2">
        <v>0</v>
      </c>
      <c r="N591">
        <v>0</v>
      </c>
      <c r="O591">
        <v>726.7</v>
      </c>
      <c r="P591">
        <v>10.5</v>
      </c>
      <c r="Q591">
        <v>10.5</v>
      </c>
      <c r="R591" s="5">
        <v>0.40416666666666701</v>
      </c>
      <c r="T591" s="13">
        <f t="shared" ref="T591:T654" si="23">MAX(P591,Q591)</f>
        <v>10.5</v>
      </c>
      <c r="U591" s="13">
        <f t="shared" ref="U591:U654" si="24">(T591-B591)-2</f>
        <v>-1.5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10</v>
      </c>
      <c r="C592" s="2">
        <v>84</v>
      </c>
      <c r="D592" s="2">
        <v>7.4</v>
      </c>
      <c r="E592" s="2">
        <v>10</v>
      </c>
      <c r="F592" s="2">
        <v>7.9</v>
      </c>
      <c r="G592" s="2">
        <v>11.2</v>
      </c>
      <c r="H592" s="2">
        <v>1014.7</v>
      </c>
      <c r="I592" s="2">
        <v>4210</v>
      </c>
      <c r="J592" s="2">
        <v>0</v>
      </c>
      <c r="K592" s="2">
        <v>0</v>
      </c>
      <c r="L592" s="2">
        <v>0</v>
      </c>
      <c r="M592" s="2">
        <v>0</v>
      </c>
      <c r="N592">
        <v>0</v>
      </c>
      <c r="O592">
        <v>726.7</v>
      </c>
      <c r="P592">
        <v>10.4</v>
      </c>
      <c r="Q592">
        <v>10.5</v>
      </c>
      <c r="R592" s="5">
        <v>0.40486111111111101</v>
      </c>
      <c r="T592" s="13">
        <f t="shared" si="23"/>
        <v>10.5</v>
      </c>
      <c r="U592" s="13">
        <f t="shared" si="24"/>
        <v>-1.5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10</v>
      </c>
      <c r="C593" s="2">
        <v>84</v>
      </c>
      <c r="D593" s="2">
        <v>7.4</v>
      </c>
      <c r="E593" s="2">
        <v>10</v>
      </c>
      <c r="F593" s="2">
        <v>12.2</v>
      </c>
      <c r="G593" s="2">
        <v>13.7</v>
      </c>
      <c r="H593" s="2">
        <v>1014.8</v>
      </c>
      <c r="I593" s="2">
        <v>4380</v>
      </c>
      <c r="J593" s="2">
        <v>0</v>
      </c>
      <c r="K593" s="2">
        <v>0</v>
      </c>
      <c r="L593" s="2">
        <v>0</v>
      </c>
      <c r="M593" s="2">
        <v>0</v>
      </c>
      <c r="N593">
        <v>0</v>
      </c>
      <c r="O593">
        <v>726.7</v>
      </c>
      <c r="P593">
        <v>10.5</v>
      </c>
      <c r="Q593">
        <v>10.6</v>
      </c>
      <c r="R593" s="5">
        <v>0.405555555555556</v>
      </c>
      <c r="T593" s="13">
        <f t="shared" si="23"/>
        <v>10.6</v>
      </c>
      <c r="U593" s="13">
        <f t="shared" si="24"/>
        <v>-1.4000000000000004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10</v>
      </c>
      <c r="C594" s="2">
        <v>84</v>
      </c>
      <c r="D594" s="2">
        <v>7.4</v>
      </c>
      <c r="E594" s="2">
        <v>10</v>
      </c>
      <c r="F594" s="2">
        <v>5.4</v>
      </c>
      <c r="G594" s="2">
        <v>9</v>
      </c>
      <c r="H594" s="2">
        <v>1014.7</v>
      </c>
      <c r="I594" s="2">
        <v>4430</v>
      </c>
      <c r="J594" s="2">
        <v>0</v>
      </c>
      <c r="K594" s="2">
        <v>0</v>
      </c>
      <c r="L594" s="2">
        <v>0</v>
      </c>
      <c r="M594" s="2">
        <v>0</v>
      </c>
      <c r="N594">
        <v>0</v>
      </c>
      <c r="O594">
        <v>726.7</v>
      </c>
      <c r="P594">
        <v>10.5</v>
      </c>
      <c r="Q594">
        <v>10.5</v>
      </c>
      <c r="R594" s="5">
        <v>0.40625</v>
      </c>
      <c r="T594" s="13">
        <f t="shared" si="23"/>
        <v>10.5</v>
      </c>
      <c r="U594" s="13">
        <f t="shared" si="24"/>
        <v>-1.5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9.9</v>
      </c>
      <c r="C595" s="2">
        <v>84</v>
      </c>
      <c r="D595" s="2">
        <v>7.3</v>
      </c>
      <c r="E595" s="2">
        <v>8.8000000000000007</v>
      </c>
      <c r="F595" s="2">
        <v>8.6</v>
      </c>
      <c r="G595" s="2">
        <v>14.4</v>
      </c>
      <c r="H595" s="2">
        <v>1014.8</v>
      </c>
      <c r="I595" s="2">
        <v>4490</v>
      </c>
      <c r="J595" s="2">
        <v>0</v>
      </c>
      <c r="K595" s="2">
        <v>0</v>
      </c>
      <c r="L595" s="2">
        <v>0</v>
      </c>
      <c r="M595" s="2">
        <v>0</v>
      </c>
      <c r="N595">
        <v>0</v>
      </c>
      <c r="O595">
        <v>726.7</v>
      </c>
      <c r="P595">
        <v>10.5</v>
      </c>
      <c r="Q595">
        <v>10.6</v>
      </c>
      <c r="R595" s="5">
        <v>0.406944444444444</v>
      </c>
      <c r="T595" s="13">
        <f t="shared" si="23"/>
        <v>10.6</v>
      </c>
      <c r="U595" s="13">
        <f t="shared" si="24"/>
        <v>-1.3000000000000007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9.9</v>
      </c>
      <c r="C596" s="2">
        <v>84</v>
      </c>
      <c r="D596" s="2">
        <v>7.3</v>
      </c>
      <c r="E596" s="2">
        <v>8.3000000000000007</v>
      </c>
      <c r="F596" s="2">
        <v>11.5</v>
      </c>
      <c r="G596" s="2">
        <v>18.399999999999999</v>
      </c>
      <c r="H596" s="2">
        <v>1014.8</v>
      </c>
      <c r="I596" s="2">
        <v>4410</v>
      </c>
      <c r="J596" s="2">
        <v>0</v>
      </c>
      <c r="K596" s="2">
        <v>0</v>
      </c>
      <c r="L596" s="2">
        <v>0</v>
      </c>
      <c r="M596" s="2">
        <v>0</v>
      </c>
      <c r="N596">
        <v>0</v>
      </c>
      <c r="O596">
        <v>726.7</v>
      </c>
      <c r="P596">
        <v>10.5</v>
      </c>
      <c r="Q596">
        <v>10.6</v>
      </c>
      <c r="R596" s="5">
        <v>0.40763888888888899</v>
      </c>
      <c r="T596" s="13">
        <f t="shared" si="23"/>
        <v>10.6</v>
      </c>
      <c r="U596" s="13">
        <f t="shared" si="24"/>
        <v>-1.3000000000000007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9.9</v>
      </c>
      <c r="C597" s="2">
        <v>84</v>
      </c>
      <c r="D597" s="2">
        <v>7.3</v>
      </c>
      <c r="E597" s="2">
        <v>8.5</v>
      </c>
      <c r="F597" s="2">
        <v>10.1</v>
      </c>
      <c r="G597" s="2">
        <v>15.5</v>
      </c>
      <c r="H597" s="2">
        <v>1014.8</v>
      </c>
      <c r="I597" s="2">
        <v>4330</v>
      </c>
      <c r="J597" s="2">
        <v>0</v>
      </c>
      <c r="K597" s="2">
        <v>0</v>
      </c>
      <c r="L597" s="2">
        <v>0</v>
      </c>
      <c r="M597" s="2">
        <v>0</v>
      </c>
      <c r="N597">
        <v>0</v>
      </c>
      <c r="O597">
        <v>726.7</v>
      </c>
      <c r="P597">
        <v>10.5</v>
      </c>
      <c r="Q597">
        <v>10.6</v>
      </c>
      <c r="R597" s="5">
        <v>0.40833333333333299</v>
      </c>
      <c r="T597" s="13">
        <f t="shared" si="23"/>
        <v>10.6</v>
      </c>
      <c r="U597" s="13">
        <f t="shared" si="24"/>
        <v>-1.3000000000000007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9.8000000000000007</v>
      </c>
      <c r="C598" s="2">
        <v>84</v>
      </c>
      <c r="D598" s="2">
        <v>7.2</v>
      </c>
      <c r="E598" s="2">
        <v>9.1</v>
      </c>
      <c r="F598" s="2">
        <v>6.5</v>
      </c>
      <c r="G598" s="2">
        <v>13.7</v>
      </c>
      <c r="H598" s="2">
        <v>1014.7</v>
      </c>
      <c r="I598" s="2">
        <v>4170</v>
      </c>
      <c r="J598" s="2">
        <v>0</v>
      </c>
      <c r="K598" s="2">
        <v>0</v>
      </c>
      <c r="L598" s="2">
        <v>0</v>
      </c>
      <c r="M598" s="2">
        <v>0</v>
      </c>
      <c r="N598">
        <v>0</v>
      </c>
      <c r="O598">
        <v>726.7</v>
      </c>
      <c r="P598">
        <v>10.5</v>
      </c>
      <c r="Q598">
        <v>10.6</v>
      </c>
      <c r="R598" s="5">
        <v>0.40902777777777799</v>
      </c>
      <c r="T598" s="13">
        <f t="shared" si="23"/>
        <v>10.6</v>
      </c>
      <c r="U598" s="13">
        <f t="shared" si="24"/>
        <v>-1.2000000000000011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9.8000000000000007</v>
      </c>
      <c r="C599" s="2">
        <v>84</v>
      </c>
      <c r="D599" s="2">
        <v>7.2</v>
      </c>
      <c r="E599" s="2">
        <v>9.3000000000000007</v>
      </c>
      <c r="F599" s="2">
        <v>5.8</v>
      </c>
      <c r="G599" s="2">
        <v>5.8</v>
      </c>
      <c r="H599" s="2">
        <v>1014.8</v>
      </c>
      <c r="I599" s="2">
        <v>4140</v>
      </c>
      <c r="J599" s="2">
        <v>0</v>
      </c>
      <c r="K599" s="2">
        <v>0</v>
      </c>
      <c r="L599" s="2">
        <v>0</v>
      </c>
      <c r="M599" s="2">
        <v>0</v>
      </c>
      <c r="N599">
        <v>0</v>
      </c>
      <c r="O599">
        <v>726.7</v>
      </c>
      <c r="P599">
        <v>10.5</v>
      </c>
      <c r="Q599">
        <v>10.6</v>
      </c>
      <c r="R599" s="5">
        <v>0.40972222222222199</v>
      </c>
      <c r="T599" s="13">
        <f t="shared" si="23"/>
        <v>10.6</v>
      </c>
      <c r="U599" s="13">
        <f t="shared" si="24"/>
        <v>-1.2000000000000011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9.8000000000000007</v>
      </c>
      <c r="C600" s="2">
        <v>84</v>
      </c>
      <c r="D600" s="2">
        <v>7.2</v>
      </c>
      <c r="E600" s="2">
        <v>8.8000000000000007</v>
      </c>
      <c r="F600" s="2">
        <v>7.6</v>
      </c>
      <c r="G600" s="2">
        <v>10.8</v>
      </c>
      <c r="H600" s="2">
        <v>1014.8</v>
      </c>
      <c r="I600" s="2">
        <v>4040</v>
      </c>
      <c r="J600" s="2">
        <v>0</v>
      </c>
      <c r="K600" s="2">
        <v>0</v>
      </c>
      <c r="L600" s="2">
        <v>0</v>
      </c>
      <c r="M600" s="2">
        <v>0</v>
      </c>
      <c r="N600">
        <v>0</v>
      </c>
      <c r="O600">
        <v>726.7</v>
      </c>
      <c r="P600">
        <v>10.5</v>
      </c>
      <c r="Q600">
        <v>10.6</v>
      </c>
      <c r="R600" s="5">
        <v>0.41041666666666698</v>
      </c>
      <c r="T600" s="13">
        <f t="shared" si="23"/>
        <v>10.6</v>
      </c>
      <c r="U600" s="13">
        <f t="shared" si="24"/>
        <v>-1.2000000000000011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9.8000000000000007</v>
      </c>
      <c r="C601" s="2">
        <v>84</v>
      </c>
      <c r="D601" s="2">
        <v>7.2</v>
      </c>
      <c r="E601" s="2">
        <v>7.9</v>
      </c>
      <c r="F601" s="2">
        <v>13</v>
      </c>
      <c r="G601" s="2">
        <v>15.8</v>
      </c>
      <c r="H601" s="2">
        <v>1014.8</v>
      </c>
      <c r="I601" s="2">
        <v>3990</v>
      </c>
      <c r="J601" s="2">
        <v>0</v>
      </c>
      <c r="K601" s="2">
        <v>0</v>
      </c>
      <c r="L601" s="2">
        <v>0</v>
      </c>
      <c r="M601" s="2">
        <v>0</v>
      </c>
      <c r="N601">
        <v>0</v>
      </c>
      <c r="O601">
        <v>726.7</v>
      </c>
      <c r="P601">
        <v>10.5</v>
      </c>
      <c r="Q601">
        <v>10.6</v>
      </c>
      <c r="R601" s="5">
        <v>0.41111111111111098</v>
      </c>
      <c r="T601" s="13">
        <f t="shared" si="23"/>
        <v>10.6</v>
      </c>
      <c r="U601" s="13">
        <f t="shared" si="24"/>
        <v>-1.2000000000000011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9.8000000000000007</v>
      </c>
      <c r="C602" s="2">
        <v>84</v>
      </c>
      <c r="D602" s="2">
        <v>7.2</v>
      </c>
      <c r="E602" s="2">
        <v>7.8</v>
      </c>
      <c r="F602" s="2">
        <v>14</v>
      </c>
      <c r="G602" s="2">
        <v>15.8</v>
      </c>
      <c r="H602" s="2">
        <v>1014.8</v>
      </c>
      <c r="I602" s="2">
        <v>3990</v>
      </c>
      <c r="J602" s="2">
        <v>0</v>
      </c>
      <c r="K602" s="2">
        <v>0</v>
      </c>
      <c r="L602" s="2">
        <v>0</v>
      </c>
      <c r="M602" s="2">
        <v>0</v>
      </c>
      <c r="N602">
        <v>0</v>
      </c>
      <c r="O602">
        <v>726.7</v>
      </c>
      <c r="P602">
        <v>10.5</v>
      </c>
      <c r="Q602">
        <v>10.6</v>
      </c>
      <c r="R602" s="5">
        <v>0.41180555555555598</v>
      </c>
      <c r="T602" s="13">
        <f t="shared" si="23"/>
        <v>10.6</v>
      </c>
      <c r="U602" s="13">
        <f t="shared" si="24"/>
        <v>-1.2000000000000011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9.9</v>
      </c>
      <c r="C603" s="2">
        <v>84</v>
      </c>
      <c r="D603" s="2">
        <v>7.3</v>
      </c>
      <c r="E603" s="2">
        <v>8.5</v>
      </c>
      <c r="F603" s="2">
        <v>10.1</v>
      </c>
      <c r="G603" s="2">
        <v>12.6</v>
      </c>
      <c r="H603" s="2">
        <v>1014.7</v>
      </c>
      <c r="I603" s="2">
        <v>3720</v>
      </c>
      <c r="J603" s="2">
        <v>0</v>
      </c>
      <c r="K603" s="2">
        <v>0</v>
      </c>
      <c r="L603" s="2">
        <v>0</v>
      </c>
      <c r="M603" s="2">
        <v>0</v>
      </c>
      <c r="N603">
        <v>0</v>
      </c>
      <c r="O603">
        <v>726.7</v>
      </c>
      <c r="P603">
        <v>10.5</v>
      </c>
      <c r="Q603">
        <v>10.6</v>
      </c>
      <c r="R603" s="5">
        <v>0.41249999999999998</v>
      </c>
      <c r="T603" s="13">
        <f t="shared" si="23"/>
        <v>10.6</v>
      </c>
      <c r="U603" s="13">
        <f t="shared" si="24"/>
        <v>-1.3000000000000007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9.9</v>
      </c>
      <c r="C604" s="2">
        <v>84</v>
      </c>
      <c r="D604" s="2">
        <v>7.3</v>
      </c>
      <c r="E604" s="2">
        <v>9.1999999999999993</v>
      </c>
      <c r="F604" s="2">
        <v>6.5</v>
      </c>
      <c r="G604" s="2">
        <v>11.9</v>
      </c>
      <c r="H604" s="2">
        <v>1014.8</v>
      </c>
      <c r="I604" s="2">
        <v>3540</v>
      </c>
      <c r="J604" s="2">
        <v>0</v>
      </c>
      <c r="K604" s="2">
        <v>0</v>
      </c>
      <c r="L604" s="2">
        <v>0</v>
      </c>
      <c r="M604" s="2">
        <v>0</v>
      </c>
      <c r="N604">
        <v>0</v>
      </c>
      <c r="O604">
        <v>726.7</v>
      </c>
      <c r="P604">
        <v>10.5</v>
      </c>
      <c r="Q604">
        <v>10.5</v>
      </c>
      <c r="R604" s="5">
        <v>0.41319444444444398</v>
      </c>
      <c r="T604" s="13">
        <f t="shared" si="23"/>
        <v>10.5</v>
      </c>
      <c r="U604" s="13">
        <f t="shared" si="24"/>
        <v>-1.4000000000000004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9.9</v>
      </c>
      <c r="C605" s="2">
        <v>84</v>
      </c>
      <c r="D605" s="2">
        <v>7.3</v>
      </c>
      <c r="E605" s="2">
        <v>8.6</v>
      </c>
      <c r="F605" s="2">
        <v>9.6999999999999993</v>
      </c>
      <c r="G605" s="2">
        <v>13</v>
      </c>
      <c r="H605" s="2">
        <v>1014.8</v>
      </c>
      <c r="I605" s="2">
        <v>3330</v>
      </c>
      <c r="J605" s="2">
        <v>0</v>
      </c>
      <c r="K605" s="2">
        <v>0</v>
      </c>
      <c r="L605" s="2">
        <v>0</v>
      </c>
      <c r="M605" s="2">
        <v>0</v>
      </c>
      <c r="N605">
        <v>0</v>
      </c>
      <c r="O605">
        <v>726.7</v>
      </c>
      <c r="P605">
        <v>10.5</v>
      </c>
      <c r="Q605">
        <v>10.5</v>
      </c>
      <c r="R605" s="5">
        <v>0.41388888888888897</v>
      </c>
      <c r="T605" s="13">
        <f t="shared" si="23"/>
        <v>10.5</v>
      </c>
      <c r="U605" s="13">
        <f t="shared" si="24"/>
        <v>-1.4000000000000004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9.9</v>
      </c>
      <c r="C606" s="2">
        <v>84</v>
      </c>
      <c r="D606" s="2">
        <v>7.3</v>
      </c>
      <c r="E606" s="2">
        <v>8.3000000000000007</v>
      </c>
      <c r="F606" s="2">
        <v>11.5</v>
      </c>
      <c r="G606" s="2">
        <v>13.3</v>
      </c>
      <c r="H606" s="2">
        <v>1014.9</v>
      </c>
      <c r="I606" s="2">
        <v>3410</v>
      </c>
      <c r="J606" s="2">
        <v>0</v>
      </c>
      <c r="K606" s="2">
        <v>0</v>
      </c>
      <c r="L606" s="2">
        <v>0</v>
      </c>
      <c r="M606" s="2">
        <v>0</v>
      </c>
      <c r="N606">
        <v>0</v>
      </c>
      <c r="O606">
        <v>726.7</v>
      </c>
      <c r="P606">
        <v>10.5</v>
      </c>
      <c r="Q606">
        <v>10.5</v>
      </c>
      <c r="R606" s="5">
        <v>0.41458333333333303</v>
      </c>
      <c r="T606" s="13">
        <f t="shared" si="23"/>
        <v>10.5</v>
      </c>
      <c r="U606" s="13">
        <f t="shared" si="24"/>
        <v>-1.4000000000000004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9.9</v>
      </c>
      <c r="C607" s="2">
        <v>84</v>
      </c>
      <c r="D607" s="2">
        <v>7.3</v>
      </c>
      <c r="E607" s="2">
        <v>9</v>
      </c>
      <c r="F607" s="2">
        <v>7.2</v>
      </c>
      <c r="G607" s="2">
        <v>7.6</v>
      </c>
      <c r="H607" s="2">
        <v>1014.7</v>
      </c>
      <c r="I607" s="2">
        <v>3530</v>
      </c>
      <c r="J607" s="2">
        <v>0</v>
      </c>
      <c r="K607" s="2">
        <v>0</v>
      </c>
      <c r="L607" s="2">
        <v>0</v>
      </c>
      <c r="M607" s="2">
        <v>0</v>
      </c>
      <c r="N607">
        <v>0</v>
      </c>
      <c r="O607">
        <v>726.7</v>
      </c>
      <c r="P607">
        <v>10.5</v>
      </c>
      <c r="Q607">
        <v>10.6</v>
      </c>
      <c r="R607" s="5">
        <v>0.41527777777777802</v>
      </c>
      <c r="T607" s="13">
        <f t="shared" si="23"/>
        <v>10.6</v>
      </c>
      <c r="U607" s="13">
        <f t="shared" si="24"/>
        <v>-1.3000000000000007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9.9</v>
      </c>
      <c r="C608" s="2">
        <v>84</v>
      </c>
      <c r="D608" s="2">
        <v>7.3</v>
      </c>
      <c r="E608" s="2">
        <v>8.1999999999999993</v>
      </c>
      <c r="F608" s="2">
        <v>11.9</v>
      </c>
      <c r="G608" s="2">
        <v>16.2</v>
      </c>
      <c r="H608" s="2">
        <v>1014.9</v>
      </c>
      <c r="I608" s="2">
        <v>3920</v>
      </c>
      <c r="J608" s="2">
        <v>0</v>
      </c>
      <c r="K608" s="2">
        <v>0</v>
      </c>
      <c r="L608" s="2">
        <v>0</v>
      </c>
      <c r="M608" s="2">
        <v>0</v>
      </c>
      <c r="N608">
        <v>0</v>
      </c>
      <c r="O608">
        <v>726.7</v>
      </c>
      <c r="P608">
        <v>10.5</v>
      </c>
      <c r="Q608">
        <v>10.6</v>
      </c>
      <c r="R608" s="5">
        <v>0.41597222222222202</v>
      </c>
      <c r="T608" s="13">
        <f t="shared" si="23"/>
        <v>10.6</v>
      </c>
      <c r="U608" s="13">
        <f t="shared" si="24"/>
        <v>-1.3000000000000007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9.8000000000000007</v>
      </c>
      <c r="C609" s="2">
        <v>84</v>
      </c>
      <c r="D609" s="2">
        <v>7.2</v>
      </c>
      <c r="E609" s="2">
        <v>8.4</v>
      </c>
      <c r="F609" s="2">
        <v>10.1</v>
      </c>
      <c r="G609" s="2">
        <v>15.8</v>
      </c>
      <c r="H609" s="2">
        <v>1014.9</v>
      </c>
      <c r="I609" s="2">
        <v>4390</v>
      </c>
      <c r="J609" s="2">
        <v>0</v>
      </c>
      <c r="K609" s="2">
        <v>0</v>
      </c>
      <c r="L609" s="2">
        <v>0</v>
      </c>
      <c r="M609" s="2">
        <v>0</v>
      </c>
      <c r="N609">
        <v>0</v>
      </c>
      <c r="O609">
        <v>726.7</v>
      </c>
      <c r="P609">
        <v>10.5</v>
      </c>
      <c r="Q609">
        <v>10.6</v>
      </c>
      <c r="R609" s="5">
        <v>0.41666666666666702</v>
      </c>
      <c r="T609" s="13">
        <f t="shared" si="23"/>
        <v>10.6</v>
      </c>
      <c r="U609" s="13">
        <f t="shared" si="24"/>
        <v>-1.2000000000000011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9.8000000000000007</v>
      </c>
      <c r="C610" s="2">
        <v>84</v>
      </c>
      <c r="D610" s="2">
        <v>7.2</v>
      </c>
      <c r="E610" s="2">
        <v>8.5</v>
      </c>
      <c r="F610" s="2">
        <v>9.4</v>
      </c>
      <c r="G610" s="2">
        <v>11.5</v>
      </c>
      <c r="H610" s="2">
        <v>1014.7</v>
      </c>
      <c r="I610" s="2">
        <v>4770</v>
      </c>
      <c r="J610" s="2">
        <v>0</v>
      </c>
      <c r="K610" s="2">
        <v>0</v>
      </c>
      <c r="L610" s="2">
        <v>0</v>
      </c>
      <c r="M610" s="2">
        <v>0</v>
      </c>
      <c r="N610">
        <v>0</v>
      </c>
      <c r="O610">
        <v>726.7</v>
      </c>
      <c r="P610">
        <v>10.5</v>
      </c>
      <c r="Q610">
        <v>10.5</v>
      </c>
      <c r="R610" s="5">
        <v>0.41736111111111102</v>
      </c>
      <c r="T610" s="13">
        <f t="shared" si="23"/>
        <v>10.5</v>
      </c>
      <c r="U610" s="13">
        <f t="shared" si="24"/>
        <v>-1.3000000000000007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9.6999999999999993</v>
      </c>
      <c r="C611" s="2">
        <v>84</v>
      </c>
      <c r="D611" s="2">
        <v>7.1</v>
      </c>
      <c r="E611" s="2">
        <v>9.1</v>
      </c>
      <c r="F611" s="2">
        <v>6.1</v>
      </c>
      <c r="G611" s="2">
        <v>18</v>
      </c>
      <c r="H611" s="2">
        <v>1014.8</v>
      </c>
      <c r="I611" s="2">
        <v>5020</v>
      </c>
      <c r="J611" s="2">
        <v>0</v>
      </c>
      <c r="K611" s="2">
        <v>0</v>
      </c>
      <c r="L611" s="2">
        <v>0</v>
      </c>
      <c r="M611" s="2">
        <v>0</v>
      </c>
      <c r="N611">
        <v>0</v>
      </c>
      <c r="O611">
        <v>726.7</v>
      </c>
      <c r="P611">
        <v>10.5</v>
      </c>
      <c r="Q611">
        <v>10.5</v>
      </c>
      <c r="R611" s="5">
        <v>0.41805555555555601</v>
      </c>
      <c r="T611" s="13">
        <f t="shared" si="23"/>
        <v>10.5</v>
      </c>
      <c r="U611" s="13">
        <f t="shared" si="24"/>
        <v>-1.1999999999999993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9.6999999999999993</v>
      </c>
      <c r="C612" s="2">
        <v>84</v>
      </c>
      <c r="D612" s="2">
        <v>7.1</v>
      </c>
      <c r="E612" s="2">
        <v>9.3000000000000007</v>
      </c>
      <c r="F612" s="2">
        <v>5.4</v>
      </c>
      <c r="G612" s="2">
        <v>10.4</v>
      </c>
      <c r="H612" s="2">
        <v>1014.9</v>
      </c>
      <c r="I612" s="2">
        <v>5040</v>
      </c>
      <c r="J612" s="2">
        <v>0</v>
      </c>
      <c r="K612" s="2">
        <v>0</v>
      </c>
      <c r="L612" s="2">
        <v>0</v>
      </c>
      <c r="M612" s="2">
        <v>0</v>
      </c>
      <c r="N612">
        <v>0</v>
      </c>
      <c r="O612">
        <v>726.7</v>
      </c>
      <c r="P612">
        <v>10.5</v>
      </c>
      <c r="Q612">
        <v>10.6</v>
      </c>
      <c r="R612" s="5">
        <v>0.41875000000000001</v>
      </c>
      <c r="T612" s="13">
        <f t="shared" si="23"/>
        <v>10.6</v>
      </c>
      <c r="U612" s="13">
        <f t="shared" si="24"/>
        <v>-1.0999999999999996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9.6999999999999993</v>
      </c>
      <c r="C613" s="2">
        <v>84</v>
      </c>
      <c r="D613" s="2">
        <v>7.1</v>
      </c>
      <c r="E613" s="2">
        <v>8.6</v>
      </c>
      <c r="F613" s="2">
        <v>7.9</v>
      </c>
      <c r="G613" s="2">
        <v>10.8</v>
      </c>
      <c r="H613" s="2">
        <v>1014.6</v>
      </c>
      <c r="I613" s="2">
        <v>4970</v>
      </c>
      <c r="J613" s="2">
        <v>0</v>
      </c>
      <c r="K613" s="2">
        <v>0</v>
      </c>
      <c r="L613" s="2">
        <v>0</v>
      </c>
      <c r="M613" s="2">
        <v>0</v>
      </c>
      <c r="N613">
        <v>0</v>
      </c>
      <c r="O613">
        <v>726.7</v>
      </c>
      <c r="P613">
        <v>10.5</v>
      </c>
      <c r="Q613">
        <v>10.6</v>
      </c>
      <c r="R613" s="5">
        <v>0.41944444444444401</v>
      </c>
      <c r="S613"/>
      <c r="T613" s="13">
        <f t="shared" si="23"/>
        <v>10.6</v>
      </c>
      <c r="U613" s="13">
        <f t="shared" si="24"/>
        <v>-1.0999999999999996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9.6999999999999993</v>
      </c>
      <c r="C614" s="2">
        <v>84</v>
      </c>
      <c r="D614" s="2">
        <v>7.1</v>
      </c>
      <c r="E614" s="2">
        <v>8.5</v>
      </c>
      <c r="F614" s="2">
        <v>8.6</v>
      </c>
      <c r="G614" s="2">
        <v>10.4</v>
      </c>
      <c r="H614" s="2">
        <v>1014.7</v>
      </c>
      <c r="I614" s="2">
        <v>5030</v>
      </c>
      <c r="J614" s="2">
        <v>0</v>
      </c>
      <c r="K614" s="2">
        <v>0</v>
      </c>
      <c r="L614" s="2">
        <v>0</v>
      </c>
      <c r="M614" s="2">
        <v>0</v>
      </c>
      <c r="N614">
        <v>0</v>
      </c>
      <c r="O614">
        <v>726.7</v>
      </c>
      <c r="P614">
        <v>10.5</v>
      </c>
      <c r="Q614">
        <v>10.5</v>
      </c>
      <c r="R614" s="5">
        <v>0.42013888888888901</v>
      </c>
      <c r="S614"/>
      <c r="T614" s="13">
        <f t="shared" si="23"/>
        <v>10.5</v>
      </c>
      <c r="U614" s="13">
        <f t="shared" si="24"/>
        <v>-1.1999999999999993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9.6999999999999993</v>
      </c>
      <c r="C615" s="2">
        <v>84</v>
      </c>
      <c r="D615" s="2">
        <v>7.1</v>
      </c>
      <c r="E615" s="2">
        <v>8.4</v>
      </c>
      <c r="F615" s="2">
        <v>9.4</v>
      </c>
      <c r="G615" s="2">
        <v>15.5</v>
      </c>
      <c r="H615" s="2">
        <v>1014.6</v>
      </c>
      <c r="I615" s="2">
        <v>5020</v>
      </c>
      <c r="J615" s="2">
        <v>0</v>
      </c>
      <c r="K615" s="2">
        <v>0</v>
      </c>
      <c r="L615" s="2">
        <v>0</v>
      </c>
      <c r="M615" s="2">
        <v>0</v>
      </c>
      <c r="N615">
        <v>0</v>
      </c>
      <c r="O615">
        <v>726.7</v>
      </c>
      <c r="P615">
        <v>10.5</v>
      </c>
      <c r="Q615">
        <v>10.6</v>
      </c>
      <c r="R615" s="5">
        <v>0.420833333333333</v>
      </c>
      <c r="S615"/>
      <c r="T615" s="13">
        <f t="shared" si="23"/>
        <v>10.6</v>
      </c>
      <c r="U615" s="13">
        <f t="shared" si="24"/>
        <v>-1.0999999999999996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9.6999999999999993</v>
      </c>
      <c r="C616" s="2">
        <v>84</v>
      </c>
      <c r="D616" s="2">
        <v>7.1</v>
      </c>
      <c r="E616" s="2">
        <v>7.3</v>
      </c>
      <c r="F616" s="2">
        <v>17.600000000000001</v>
      </c>
      <c r="G616" s="2">
        <v>24.5</v>
      </c>
      <c r="H616" s="2">
        <v>1014.7</v>
      </c>
      <c r="I616" s="2">
        <v>5120</v>
      </c>
      <c r="J616" s="2">
        <v>0</v>
      </c>
      <c r="K616" s="2">
        <v>0</v>
      </c>
      <c r="L616" s="2">
        <v>0</v>
      </c>
      <c r="M616" s="2">
        <v>0</v>
      </c>
      <c r="N616">
        <v>0</v>
      </c>
      <c r="O616">
        <v>726.7</v>
      </c>
      <c r="P616">
        <v>10.5</v>
      </c>
      <c r="Q616">
        <v>10.6</v>
      </c>
      <c r="R616" s="5">
        <v>0.421527777777778</v>
      </c>
      <c r="S616"/>
      <c r="T616" s="13">
        <f t="shared" si="23"/>
        <v>10.6</v>
      </c>
      <c r="U616" s="13">
        <f t="shared" si="24"/>
        <v>-1.0999999999999996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9.8000000000000007</v>
      </c>
      <c r="C617" s="2">
        <v>84</v>
      </c>
      <c r="D617" s="2">
        <v>7.2</v>
      </c>
      <c r="E617" s="2">
        <v>8.8000000000000007</v>
      </c>
      <c r="F617" s="2">
        <v>7.6</v>
      </c>
      <c r="G617" s="2">
        <v>14.4</v>
      </c>
      <c r="H617" s="2">
        <v>1014.7</v>
      </c>
      <c r="I617" s="2">
        <v>5400</v>
      </c>
      <c r="J617" s="2">
        <v>0</v>
      </c>
      <c r="K617" s="2">
        <v>0</v>
      </c>
      <c r="L617" s="2">
        <v>0</v>
      </c>
      <c r="M617" s="2">
        <v>0</v>
      </c>
      <c r="N617">
        <v>0</v>
      </c>
      <c r="O617">
        <v>726.7</v>
      </c>
      <c r="P617">
        <v>10.5</v>
      </c>
      <c r="Q617">
        <v>10.6</v>
      </c>
      <c r="R617" s="5">
        <v>0.422222222222222</v>
      </c>
      <c r="S617"/>
      <c r="T617" s="13">
        <f t="shared" si="23"/>
        <v>10.6</v>
      </c>
      <c r="U617" s="13">
        <f t="shared" si="24"/>
        <v>-1.2000000000000011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9.8000000000000007</v>
      </c>
      <c r="C618" s="2">
        <v>84</v>
      </c>
      <c r="D618" s="2">
        <v>7.2</v>
      </c>
      <c r="E618" s="2">
        <v>8.1</v>
      </c>
      <c r="F618" s="2">
        <v>11.9</v>
      </c>
      <c r="G618" s="2">
        <v>14.8</v>
      </c>
      <c r="H618" s="2">
        <v>1014.8</v>
      </c>
      <c r="I618" s="2">
        <v>5420</v>
      </c>
      <c r="J618" s="2">
        <v>0</v>
      </c>
      <c r="K618" s="2">
        <v>0</v>
      </c>
      <c r="L618" s="2">
        <v>0</v>
      </c>
      <c r="M618" s="2">
        <v>0</v>
      </c>
      <c r="N618">
        <v>0</v>
      </c>
      <c r="O618">
        <v>726.7</v>
      </c>
      <c r="P618">
        <v>10.6</v>
      </c>
      <c r="Q618">
        <v>10.6</v>
      </c>
      <c r="R618" s="5">
        <v>0.422916666666667</v>
      </c>
      <c r="S618"/>
      <c r="T618" s="13">
        <f t="shared" si="23"/>
        <v>10.6</v>
      </c>
      <c r="U618" s="13">
        <f t="shared" si="24"/>
        <v>-1.2000000000000011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9.8000000000000007</v>
      </c>
      <c r="C619" s="2">
        <v>84</v>
      </c>
      <c r="D619" s="2">
        <v>7.2</v>
      </c>
      <c r="E619" s="2">
        <v>8.6999999999999993</v>
      </c>
      <c r="F619" s="2">
        <v>8.3000000000000007</v>
      </c>
      <c r="G619" s="2">
        <v>9.6999999999999993</v>
      </c>
      <c r="H619" s="2">
        <v>1014.5</v>
      </c>
      <c r="I619" s="2">
        <v>5590</v>
      </c>
      <c r="J619" s="2">
        <v>0</v>
      </c>
      <c r="K619" s="2">
        <v>0</v>
      </c>
      <c r="L619" s="2">
        <v>0</v>
      </c>
      <c r="M619" s="2">
        <v>0</v>
      </c>
      <c r="N619">
        <v>0</v>
      </c>
      <c r="O619">
        <v>726.7</v>
      </c>
      <c r="P619">
        <v>10.5</v>
      </c>
      <c r="Q619">
        <v>10.6</v>
      </c>
      <c r="R619" s="5">
        <v>0.42361111111111099</v>
      </c>
      <c r="S619"/>
      <c r="T619" s="13">
        <f t="shared" si="23"/>
        <v>10.6</v>
      </c>
      <c r="U619" s="13">
        <f t="shared" si="24"/>
        <v>-1.2000000000000011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9.6999999999999993</v>
      </c>
      <c r="C620" s="2">
        <v>84</v>
      </c>
      <c r="D620" s="2">
        <v>7.1</v>
      </c>
      <c r="E620" s="2">
        <v>7.7</v>
      </c>
      <c r="F620" s="2">
        <v>14</v>
      </c>
      <c r="G620" s="2">
        <v>19.8</v>
      </c>
      <c r="H620" s="2">
        <v>1014.8</v>
      </c>
      <c r="I620" s="2">
        <v>5830</v>
      </c>
      <c r="J620" s="2">
        <v>0</v>
      </c>
      <c r="K620" s="2">
        <v>0</v>
      </c>
      <c r="L620" s="2">
        <v>0</v>
      </c>
      <c r="M620" s="2">
        <v>0</v>
      </c>
      <c r="N620">
        <v>0</v>
      </c>
      <c r="O620">
        <v>726.7</v>
      </c>
      <c r="P620">
        <v>10.6</v>
      </c>
      <c r="Q620">
        <v>10.6</v>
      </c>
      <c r="R620" s="5">
        <v>0.42430555555555599</v>
      </c>
      <c r="S620"/>
      <c r="T620" s="13">
        <f t="shared" si="23"/>
        <v>10.6</v>
      </c>
      <c r="U620" s="13">
        <f t="shared" si="24"/>
        <v>-1.0999999999999996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9.8000000000000007</v>
      </c>
      <c r="C621" s="2">
        <v>84</v>
      </c>
      <c r="D621" s="2">
        <v>7.2</v>
      </c>
      <c r="E621" s="2">
        <v>9</v>
      </c>
      <c r="F621" s="2">
        <v>6.8</v>
      </c>
      <c r="G621" s="2">
        <v>14.8</v>
      </c>
      <c r="H621" s="2">
        <v>1014.7</v>
      </c>
      <c r="I621" s="2">
        <v>5970</v>
      </c>
      <c r="J621" s="2">
        <v>0</v>
      </c>
      <c r="K621" s="2">
        <v>0</v>
      </c>
      <c r="L621" s="2">
        <v>0</v>
      </c>
      <c r="M621" s="2">
        <v>0</v>
      </c>
      <c r="N621">
        <v>0</v>
      </c>
      <c r="O621">
        <v>726.7</v>
      </c>
      <c r="P621">
        <v>10.6</v>
      </c>
      <c r="Q621">
        <v>10.6</v>
      </c>
      <c r="R621" s="5">
        <v>0.42499999999999999</v>
      </c>
      <c r="S621"/>
      <c r="T621" s="13">
        <f t="shared" si="23"/>
        <v>10.6</v>
      </c>
      <c r="U621" s="13">
        <f t="shared" si="24"/>
        <v>-1.2000000000000011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9.8000000000000007</v>
      </c>
      <c r="C622" s="2">
        <v>84</v>
      </c>
      <c r="D622" s="2">
        <v>7.2</v>
      </c>
      <c r="E622" s="2">
        <v>7.9</v>
      </c>
      <c r="F622" s="2">
        <v>13</v>
      </c>
      <c r="G622" s="2">
        <v>17.600000000000001</v>
      </c>
      <c r="H622" s="2">
        <v>1014.6</v>
      </c>
      <c r="I622" s="2">
        <v>6120</v>
      </c>
      <c r="J622" s="2">
        <v>0</v>
      </c>
      <c r="K622" s="2">
        <v>0</v>
      </c>
      <c r="L622" s="2">
        <v>0</v>
      </c>
      <c r="M622" s="2">
        <v>0</v>
      </c>
      <c r="N622">
        <v>0</v>
      </c>
      <c r="O622">
        <v>726.7</v>
      </c>
      <c r="P622">
        <v>10.6</v>
      </c>
      <c r="Q622">
        <v>10.6</v>
      </c>
      <c r="R622" s="5">
        <v>0.42569444444444399</v>
      </c>
      <c r="S622"/>
      <c r="T622" s="13">
        <f t="shared" si="23"/>
        <v>10.6</v>
      </c>
      <c r="U622" s="13">
        <f t="shared" si="24"/>
        <v>-1.2000000000000011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9.8000000000000007</v>
      </c>
      <c r="C623" s="2">
        <v>84</v>
      </c>
      <c r="D623" s="2">
        <v>7.2</v>
      </c>
      <c r="E623" s="2">
        <v>9.4</v>
      </c>
      <c r="F623" s="2">
        <v>5.4</v>
      </c>
      <c r="G623" s="2">
        <v>9.4</v>
      </c>
      <c r="H623" s="2">
        <v>1014.6</v>
      </c>
      <c r="I623" s="2">
        <v>6650</v>
      </c>
      <c r="J623" s="2">
        <v>0</v>
      </c>
      <c r="K623" s="2">
        <v>0</v>
      </c>
      <c r="L623" s="2">
        <v>0</v>
      </c>
      <c r="M623" s="2">
        <v>0</v>
      </c>
      <c r="N623">
        <v>0</v>
      </c>
      <c r="O623">
        <v>726.7</v>
      </c>
      <c r="P623">
        <v>10.6</v>
      </c>
      <c r="Q623">
        <v>10.6</v>
      </c>
      <c r="R623" s="5">
        <v>0.42638888888888898</v>
      </c>
      <c r="S623"/>
      <c r="T623" s="13">
        <f t="shared" si="23"/>
        <v>10.6</v>
      </c>
      <c r="U623" s="13">
        <f t="shared" si="24"/>
        <v>-1.2000000000000011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9.8000000000000007</v>
      </c>
      <c r="C624" s="2">
        <v>84</v>
      </c>
      <c r="D624" s="2">
        <v>7.2</v>
      </c>
      <c r="E624" s="2">
        <v>8.3000000000000007</v>
      </c>
      <c r="F624" s="2">
        <v>10.4</v>
      </c>
      <c r="G624" s="2">
        <v>14.8</v>
      </c>
      <c r="H624" s="2">
        <v>1014.6</v>
      </c>
      <c r="I624" s="2">
        <v>7190</v>
      </c>
      <c r="J624" s="2">
        <v>0</v>
      </c>
      <c r="K624" s="2">
        <v>0</v>
      </c>
      <c r="L624" s="2">
        <v>0</v>
      </c>
      <c r="M624" s="2">
        <v>0</v>
      </c>
      <c r="N624">
        <v>0</v>
      </c>
      <c r="O624">
        <v>726.7</v>
      </c>
      <c r="P624">
        <v>10.6</v>
      </c>
      <c r="Q624">
        <v>10.6</v>
      </c>
      <c r="R624" s="5">
        <v>0.42708333333333298</v>
      </c>
      <c r="S624"/>
      <c r="T624" s="13">
        <f t="shared" si="23"/>
        <v>10.6</v>
      </c>
      <c r="U624" s="13">
        <f t="shared" si="24"/>
        <v>-1.2000000000000011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9.8000000000000007</v>
      </c>
      <c r="C625" s="2">
        <v>83</v>
      </c>
      <c r="D625" s="2">
        <v>7</v>
      </c>
      <c r="E625" s="2">
        <v>7.4</v>
      </c>
      <c r="F625" s="2">
        <v>17.600000000000001</v>
      </c>
      <c r="G625" s="2">
        <v>19.399999999999999</v>
      </c>
      <c r="H625" s="2">
        <v>1014.8</v>
      </c>
      <c r="I625" s="2">
        <v>7330</v>
      </c>
      <c r="J625" s="2">
        <v>0</v>
      </c>
      <c r="K625" s="2">
        <v>0</v>
      </c>
      <c r="L625" s="2">
        <v>0</v>
      </c>
      <c r="M625" s="2">
        <v>0</v>
      </c>
      <c r="N625">
        <v>0</v>
      </c>
      <c r="O625">
        <v>726.7</v>
      </c>
      <c r="P625">
        <v>10.6</v>
      </c>
      <c r="Q625">
        <v>10.7</v>
      </c>
      <c r="R625" s="5">
        <v>0.42777777777777798</v>
      </c>
      <c r="S625"/>
      <c r="T625" s="13">
        <f t="shared" si="23"/>
        <v>10.7</v>
      </c>
      <c r="U625" s="13">
        <f t="shared" si="24"/>
        <v>-1.1000000000000014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9.8000000000000007</v>
      </c>
      <c r="C626" s="2">
        <v>83</v>
      </c>
      <c r="D626" s="2">
        <v>7</v>
      </c>
      <c r="E626" s="2">
        <v>9.8000000000000007</v>
      </c>
      <c r="F626" s="2">
        <v>0</v>
      </c>
      <c r="G626" s="2">
        <v>12.2</v>
      </c>
      <c r="H626" s="2">
        <v>1014.5</v>
      </c>
      <c r="I626" s="2">
        <v>7760</v>
      </c>
      <c r="J626" s="2">
        <v>0</v>
      </c>
      <c r="K626" s="2">
        <v>0</v>
      </c>
      <c r="L626" s="2">
        <v>0</v>
      </c>
      <c r="M626" s="2">
        <v>0</v>
      </c>
      <c r="N626">
        <v>0</v>
      </c>
      <c r="O626">
        <v>726.7</v>
      </c>
      <c r="P626">
        <v>10.7</v>
      </c>
      <c r="Q626">
        <v>10.7</v>
      </c>
      <c r="R626" s="5">
        <v>0.42847222222222198</v>
      </c>
      <c r="S626"/>
      <c r="T626" s="13">
        <f t="shared" si="23"/>
        <v>10.7</v>
      </c>
      <c r="U626" s="13">
        <f t="shared" si="24"/>
        <v>-1.1000000000000014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9.8000000000000007</v>
      </c>
      <c r="C627" s="2">
        <v>83</v>
      </c>
      <c r="D627" s="2">
        <v>7</v>
      </c>
      <c r="E627" s="2">
        <v>8.8000000000000007</v>
      </c>
      <c r="F627" s="2">
        <v>7.6</v>
      </c>
      <c r="G627" s="2">
        <v>17.600000000000001</v>
      </c>
      <c r="H627" s="2">
        <v>1014.6</v>
      </c>
      <c r="I627" s="2">
        <v>8830</v>
      </c>
      <c r="J627" s="2">
        <v>0</v>
      </c>
      <c r="K627" s="2">
        <v>0</v>
      </c>
      <c r="L627" s="2">
        <v>0</v>
      </c>
      <c r="M627" s="2">
        <v>0</v>
      </c>
      <c r="N627">
        <v>0</v>
      </c>
      <c r="O627">
        <v>726.7</v>
      </c>
      <c r="P627">
        <v>10.7</v>
      </c>
      <c r="Q627">
        <v>10.7</v>
      </c>
      <c r="R627" s="5">
        <v>0.42916666666666697</v>
      </c>
      <c r="S627"/>
      <c r="T627" s="13">
        <f t="shared" si="23"/>
        <v>10.7</v>
      </c>
      <c r="U627" s="13">
        <f t="shared" si="24"/>
        <v>-1.1000000000000014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9.8000000000000007</v>
      </c>
      <c r="C628" s="2">
        <v>83</v>
      </c>
      <c r="D628" s="2">
        <v>7</v>
      </c>
      <c r="E628" s="2">
        <v>8.6999999999999993</v>
      </c>
      <c r="F628" s="2">
        <v>8.3000000000000007</v>
      </c>
      <c r="G628" s="2">
        <v>12.6</v>
      </c>
      <c r="H628" s="2">
        <v>1014.6</v>
      </c>
      <c r="I628" s="2">
        <v>9310</v>
      </c>
      <c r="J628" s="2">
        <v>0</v>
      </c>
      <c r="K628" s="2">
        <v>0</v>
      </c>
      <c r="L628" s="2">
        <v>0</v>
      </c>
      <c r="M628" s="2">
        <v>0</v>
      </c>
      <c r="N628">
        <v>0</v>
      </c>
      <c r="O628">
        <v>726.7</v>
      </c>
      <c r="P628">
        <v>10.7</v>
      </c>
      <c r="Q628">
        <v>10.7</v>
      </c>
      <c r="R628" s="5">
        <v>0.42986111111111103</v>
      </c>
      <c r="S628"/>
      <c r="T628" s="13">
        <f t="shared" si="23"/>
        <v>10.7</v>
      </c>
      <c r="U628" s="13">
        <f t="shared" si="24"/>
        <v>-1.1000000000000014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9.8000000000000007</v>
      </c>
      <c r="C629" s="2">
        <v>83</v>
      </c>
      <c r="D629" s="2">
        <v>7</v>
      </c>
      <c r="E629" s="2">
        <v>7.5</v>
      </c>
      <c r="F629" s="2">
        <v>16.600000000000001</v>
      </c>
      <c r="G629" s="2">
        <v>20.9</v>
      </c>
      <c r="H629" s="2">
        <v>1014.6</v>
      </c>
      <c r="I629" s="2">
        <v>9950</v>
      </c>
      <c r="J629" s="2">
        <v>0</v>
      </c>
      <c r="K629" s="2">
        <v>0</v>
      </c>
      <c r="L629" s="2">
        <v>0</v>
      </c>
      <c r="M629" s="2">
        <v>0</v>
      </c>
      <c r="N629">
        <v>0</v>
      </c>
      <c r="O629">
        <v>726.7</v>
      </c>
      <c r="P629">
        <v>10.7</v>
      </c>
      <c r="Q629">
        <v>10.8</v>
      </c>
      <c r="R629" s="5">
        <v>0.43055555555555602</v>
      </c>
      <c r="S629"/>
      <c r="T629" s="13">
        <f t="shared" si="23"/>
        <v>10.8</v>
      </c>
      <c r="U629" s="13">
        <f t="shared" si="24"/>
        <v>-1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9.8000000000000007</v>
      </c>
      <c r="C630" s="2">
        <v>83</v>
      </c>
      <c r="D630" s="2">
        <v>7</v>
      </c>
      <c r="E630" s="2">
        <v>9.1</v>
      </c>
      <c r="F630" s="2">
        <v>6.5</v>
      </c>
      <c r="G630" s="2">
        <v>9.4</v>
      </c>
      <c r="H630" s="2">
        <v>1014.5</v>
      </c>
      <c r="I630" s="2">
        <v>9840</v>
      </c>
      <c r="J630" s="2">
        <v>0</v>
      </c>
      <c r="K630" s="2">
        <v>0</v>
      </c>
      <c r="L630" s="2">
        <v>0</v>
      </c>
      <c r="M630" s="2">
        <v>0</v>
      </c>
      <c r="N630">
        <v>0</v>
      </c>
      <c r="O630">
        <v>726.7</v>
      </c>
      <c r="P630">
        <v>10.8</v>
      </c>
      <c r="Q630">
        <v>10.8</v>
      </c>
      <c r="R630" s="5">
        <v>0.43125000000000002</v>
      </c>
      <c r="S630"/>
      <c r="T630" s="13">
        <f t="shared" si="23"/>
        <v>10.8</v>
      </c>
      <c r="U630" s="13">
        <f t="shared" si="24"/>
        <v>-1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9.9</v>
      </c>
      <c r="C631" s="2">
        <v>83</v>
      </c>
      <c r="D631" s="2">
        <v>7.1</v>
      </c>
      <c r="E631" s="2">
        <v>8.1</v>
      </c>
      <c r="F631" s="2">
        <v>12.6</v>
      </c>
      <c r="G631" s="2">
        <v>16.2</v>
      </c>
      <c r="H631" s="2">
        <v>1014.8</v>
      </c>
      <c r="I631" s="2">
        <v>9400</v>
      </c>
      <c r="J631" s="2">
        <v>0</v>
      </c>
      <c r="K631" s="2">
        <v>0</v>
      </c>
      <c r="L631" s="2">
        <v>0</v>
      </c>
      <c r="M631" s="2">
        <v>0</v>
      </c>
      <c r="N631">
        <v>0</v>
      </c>
      <c r="O631">
        <v>726.7</v>
      </c>
      <c r="P631">
        <v>10.9</v>
      </c>
      <c r="Q631">
        <v>10.8</v>
      </c>
      <c r="R631" s="5">
        <v>0.43194444444444402</v>
      </c>
      <c r="S631"/>
      <c r="T631" s="13">
        <f t="shared" si="23"/>
        <v>10.9</v>
      </c>
      <c r="U631" s="13">
        <f t="shared" si="24"/>
        <v>-1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9.9</v>
      </c>
      <c r="C632" s="2">
        <v>83</v>
      </c>
      <c r="D632" s="2">
        <v>7.1</v>
      </c>
      <c r="E632" s="2">
        <v>9.4</v>
      </c>
      <c r="F632" s="2">
        <v>6.1</v>
      </c>
      <c r="G632" s="2">
        <v>12.2</v>
      </c>
      <c r="H632" s="2">
        <v>1014.7</v>
      </c>
      <c r="I632" s="2">
        <v>8850</v>
      </c>
      <c r="J632" s="2">
        <v>0</v>
      </c>
      <c r="K632" s="2">
        <v>0</v>
      </c>
      <c r="L632" s="2">
        <v>0</v>
      </c>
      <c r="M632" s="2">
        <v>0</v>
      </c>
      <c r="N632">
        <v>0</v>
      </c>
      <c r="O632">
        <v>726.7</v>
      </c>
      <c r="P632">
        <v>10.9</v>
      </c>
      <c r="Q632">
        <v>10.9</v>
      </c>
      <c r="R632" s="5">
        <v>0.43263888888888902</v>
      </c>
      <c r="S632"/>
      <c r="T632" s="13">
        <f t="shared" si="23"/>
        <v>10.9</v>
      </c>
      <c r="U632" s="13">
        <f t="shared" si="24"/>
        <v>-1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9.8000000000000007</v>
      </c>
      <c r="C633" s="2">
        <v>83</v>
      </c>
      <c r="D633" s="2">
        <v>7</v>
      </c>
      <c r="E633" s="2">
        <v>9.8000000000000007</v>
      </c>
      <c r="F633" s="2">
        <v>3.2</v>
      </c>
      <c r="G633" s="2">
        <v>6.8</v>
      </c>
      <c r="H633" s="2">
        <v>1014.7</v>
      </c>
      <c r="I633" s="2">
        <v>8380</v>
      </c>
      <c r="J633" s="2">
        <v>0</v>
      </c>
      <c r="K633" s="2">
        <v>0</v>
      </c>
      <c r="L633" s="2">
        <v>0</v>
      </c>
      <c r="M633" s="2">
        <v>0</v>
      </c>
      <c r="N633">
        <v>0</v>
      </c>
      <c r="O633">
        <v>726.7</v>
      </c>
      <c r="P633">
        <v>10.9</v>
      </c>
      <c r="Q633">
        <v>11</v>
      </c>
      <c r="R633" s="5">
        <v>0.43333333333333302</v>
      </c>
      <c r="S633"/>
      <c r="T633" s="13">
        <f t="shared" si="23"/>
        <v>11</v>
      </c>
      <c r="U633" s="13">
        <f t="shared" si="24"/>
        <v>-0.80000000000000071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9.8000000000000007</v>
      </c>
      <c r="C634" s="2">
        <v>83</v>
      </c>
      <c r="D634" s="2">
        <v>7</v>
      </c>
      <c r="E634" s="2">
        <v>7.6</v>
      </c>
      <c r="F634" s="2">
        <v>15.8</v>
      </c>
      <c r="G634" s="2">
        <v>17.600000000000001</v>
      </c>
      <c r="H634" s="2">
        <v>1014.6</v>
      </c>
      <c r="I634" s="2">
        <v>8820</v>
      </c>
      <c r="J634" s="2">
        <v>0</v>
      </c>
      <c r="K634" s="2">
        <v>0</v>
      </c>
      <c r="L634" s="2">
        <v>0</v>
      </c>
      <c r="M634" s="2">
        <v>0</v>
      </c>
      <c r="N634">
        <v>0</v>
      </c>
      <c r="O634">
        <v>726.7</v>
      </c>
      <c r="P634">
        <v>11</v>
      </c>
      <c r="Q634">
        <v>11</v>
      </c>
      <c r="R634" s="5">
        <v>0.43402777777777801</v>
      </c>
      <c r="S634"/>
      <c r="T634" s="13">
        <f t="shared" si="23"/>
        <v>11</v>
      </c>
      <c r="U634" s="13">
        <f t="shared" si="24"/>
        <v>-0.80000000000000071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9.8000000000000007</v>
      </c>
      <c r="C635" s="2">
        <v>83</v>
      </c>
      <c r="D635" s="2">
        <v>7</v>
      </c>
      <c r="E635" s="2">
        <v>8.1999999999999993</v>
      </c>
      <c r="F635" s="2">
        <v>11.2</v>
      </c>
      <c r="G635" s="2">
        <v>17.3</v>
      </c>
      <c r="H635" s="2">
        <v>1014.6</v>
      </c>
      <c r="I635" s="2">
        <v>9410</v>
      </c>
      <c r="J635" s="2">
        <v>0</v>
      </c>
      <c r="K635" s="2">
        <v>0</v>
      </c>
      <c r="L635" s="2">
        <v>0</v>
      </c>
      <c r="M635" s="2">
        <v>0</v>
      </c>
      <c r="N635">
        <v>0</v>
      </c>
      <c r="O635">
        <v>726.7</v>
      </c>
      <c r="P635">
        <v>11</v>
      </c>
      <c r="Q635">
        <v>11.1</v>
      </c>
      <c r="R635" s="5">
        <v>0.43472222222222201</v>
      </c>
      <c r="S635"/>
      <c r="T635" s="13">
        <f t="shared" si="23"/>
        <v>11.1</v>
      </c>
      <c r="U635" s="13">
        <f t="shared" si="24"/>
        <v>-0.70000000000000107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9.8000000000000007</v>
      </c>
      <c r="C636" s="2">
        <v>83</v>
      </c>
      <c r="D636" s="2">
        <v>7</v>
      </c>
      <c r="E636" s="2">
        <v>8.1999999999999993</v>
      </c>
      <c r="F636" s="2">
        <v>11.2</v>
      </c>
      <c r="G636" s="2">
        <v>11.5</v>
      </c>
      <c r="H636" s="2">
        <v>1014.6</v>
      </c>
      <c r="I636" s="2">
        <v>9310</v>
      </c>
      <c r="J636" s="2">
        <v>0</v>
      </c>
      <c r="K636" s="2">
        <v>0</v>
      </c>
      <c r="L636" s="2">
        <v>0</v>
      </c>
      <c r="M636" s="2">
        <v>0</v>
      </c>
      <c r="N636">
        <v>0</v>
      </c>
      <c r="O636">
        <v>726.7</v>
      </c>
      <c r="P636">
        <v>11.1</v>
      </c>
      <c r="Q636">
        <v>11.1</v>
      </c>
      <c r="R636" s="5">
        <v>0.43541666666666701</v>
      </c>
      <c r="S636"/>
      <c r="T636" s="13">
        <f t="shared" si="23"/>
        <v>11.1</v>
      </c>
      <c r="U636" s="13">
        <f t="shared" si="24"/>
        <v>-0.70000000000000107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9.8000000000000007</v>
      </c>
      <c r="C637" s="2">
        <v>83</v>
      </c>
      <c r="D637" s="2">
        <v>7</v>
      </c>
      <c r="E637" s="2">
        <v>8.4</v>
      </c>
      <c r="F637" s="2">
        <v>10.1</v>
      </c>
      <c r="G637" s="2">
        <v>10.1</v>
      </c>
      <c r="H637" s="2">
        <v>1014.5</v>
      </c>
      <c r="I637" s="2">
        <v>9020</v>
      </c>
      <c r="J637" s="2">
        <v>0</v>
      </c>
      <c r="K637" s="2">
        <v>0</v>
      </c>
      <c r="L637" s="2">
        <v>0</v>
      </c>
      <c r="M637" s="2">
        <v>0</v>
      </c>
      <c r="N637">
        <v>0</v>
      </c>
      <c r="O637">
        <v>726.7</v>
      </c>
      <c r="P637">
        <v>11.1</v>
      </c>
      <c r="Q637">
        <v>11.1</v>
      </c>
      <c r="R637" s="5">
        <v>0.43611111111111101</v>
      </c>
      <c r="S637"/>
      <c r="T637" s="13">
        <f t="shared" si="23"/>
        <v>11.1</v>
      </c>
      <c r="U637" s="13">
        <f t="shared" si="24"/>
        <v>-0.70000000000000107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9.8000000000000007</v>
      </c>
      <c r="C638" s="2">
        <v>83</v>
      </c>
      <c r="D638" s="2">
        <v>7</v>
      </c>
      <c r="E638" s="2">
        <v>8.5</v>
      </c>
      <c r="F638" s="2">
        <v>9.4</v>
      </c>
      <c r="G638" s="2">
        <v>15.8</v>
      </c>
      <c r="H638" s="2">
        <v>1014.7</v>
      </c>
      <c r="I638" s="2">
        <v>8910</v>
      </c>
      <c r="J638" s="2">
        <v>0</v>
      </c>
      <c r="K638" s="2">
        <v>0</v>
      </c>
      <c r="L638" s="2">
        <v>0</v>
      </c>
      <c r="M638" s="2">
        <v>0</v>
      </c>
      <c r="N638">
        <v>0</v>
      </c>
      <c r="O638">
        <v>726.7</v>
      </c>
      <c r="P638">
        <v>11.1</v>
      </c>
      <c r="Q638">
        <v>11.2</v>
      </c>
      <c r="R638" s="5">
        <v>0.436805555555556</v>
      </c>
      <c r="S638"/>
      <c r="T638" s="13">
        <f t="shared" si="23"/>
        <v>11.2</v>
      </c>
      <c r="U638" s="13">
        <f t="shared" si="24"/>
        <v>-0.60000000000000142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9.8000000000000007</v>
      </c>
      <c r="C639" s="2">
        <v>83</v>
      </c>
      <c r="D639" s="2">
        <v>7</v>
      </c>
      <c r="E639" s="2">
        <v>8.9</v>
      </c>
      <c r="F639" s="2">
        <v>7.2</v>
      </c>
      <c r="G639" s="2">
        <v>10.4</v>
      </c>
      <c r="H639" s="2">
        <v>1014.7</v>
      </c>
      <c r="I639" s="2">
        <v>8570</v>
      </c>
      <c r="J639" s="2">
        <v>0</v>
      </c>
      <c r="K639" s="2">
        <v>0</v>
      </c>
      <c r="L639" s="2">
        <v>0</v>
      </c>
      <c r="M639" s="2">
        <v>0</v>
      </c>
      <c r="N639">
        <v>0</v>
      </c>
      <c r="O639">
        <v>726.7</v>
      </c>
      <c r="P639">
        <v>11.1</v>
      </c>
      <c r="Q639">
        <v>11.2</v>
      </c>
      <c r="R639" s="5">
        <v>0.4375</v>
      </c>
      <c r="S639"/>
      <c r="T639" s="13">
        <f t="shared" si="23"/>
        <v>11.2</v>
      </c>
      <c r="U639" s="13">
        <f t="shared" si="24"/>
        <v>-0.60000000000000142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9.8000000000000007</v>
      </c>
      <c r="C640" s="2">
        <v>83</v>
      </c>
      <c r="D640" s="2">
        <v>7</v>
      </c>
      <c r="E640" s="2">
        <v>8.1</v>
      </c>
      <c r="F640" s="2">
        <v>11.5</v>
      </c>
      <c r="G640" s="2">
        <v>16.600000000000001</v>
      </c>
      <c r="H640" s="2">
        <v>1014.5</v>
      </c>
      <c r="I640" s="2">
        <v>8670</v>
      </c>
      <c r="J640" s="2">
        <v>0</v>
      </c>
      <c r="K640" s="2">
        <v>0</v>
      </c>
      <c r="L640" s="2">
        <v>0</v>
      </c>
      <c r="M640" s="2">
        <v>0</v>
      </c>
      <c r="N640">
        <v>0</v>
      </c>
      <c r="O640">
        <v>726.7</v>
      </c>
      <c r="P640">
        <v>11.2</v>
      </c>
      <c r="Q640">
        <v>11.2</v>
      </c>
      <c r="R640" s="5">
        <v>0.438194444444444</v>
      </c>
      <c r="S640"/>
      <c r="T640" s="13">
        <f t="shared" si="23"/>
        <v>11.2</v>
      </c>
      <c r="U640" s="13">
        <f t="shared" si="24"/>
        <v>-0.60000000000000142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9.8000000000000007</v>
      </c>
      <c r="C641" s="2">
        <v>83</v>
      </c>
      <c r="D641" s="2">
        <v>7</v>
      </c>
      <c r="E641" s="2">
        <v>9.5</v>
      </c>
      <c r="F641" s="2">
        <v>5</v>
      </c>
      <c r="G641" s="2">
        <v>11.5</v>
      </c>
      <c r="H641" s="2">
        <v>1014.7</v>
      </c>
      <c r="I641" s="2">
        <v>8370</v>
      </c>
      <c r="J641" s="2">
        <v>0</v>
      </c>
      <c r="K641" s="2">
        <v>0</v>
      </c>
      <c r="L641" s="2">
        <v>0</v>
      </c>
      <c r="M641" s="2">
        <v>0</v>
      </c>
      <c r="N641">
        <v>0</v>
      </c>
      <c r="O641">
        <v>726.7</v>
      </c>
      <c r="P641">
        <v>11.2</v>
      </c>
      <c r="Q641">
        <v>11.2</v>
      </c>
      <c r="R641" s="5">
        <v>0.43888888888888899</v>
      </c>
      <c r="S641"/>
      <c r="T641" s="13">
        <f t="shared" si="23"/>
        <v>11.2</v>
      </c>
      <c r="U641" s="13">
        <f t="shared" si="24"/>
        <v>-0.60000000000000142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9.8000000000000007</v>
      </c>
      <c r="C642" s="2">
        <v>83</v>
      </c>
      <c r="D642" s="2">
        <v>7</v>
      </c>
      <c r="E642" s="2">
        <v>8.6</v>
      </c>
      <c r="F642" s="2">
        <v>8.6</v>
      </c>
      <c r="G642" s="2">
        <v>9.4</v>
      </c>
      <c r="H642" s="2">
        <v>1014.6</v>
      </c>
      <c r="I642" s="2">
        <v>8430</v>
      </c>
      <c r="J642" s="2">
        <v>0</v>
      </c>
      <c r="K642" s="2">
        <v>0</v>
      </c>
      <c r="L642" s="2">
        <v>0</v>
      </c>
      <c r="M642" s="2">
        <v>0</v>
      </c>
      <c r="N642">
        <v>0</v>
      </c>
      <c r="O642">
        <v>726.7</v>
      </c>
      <c r="P642">
        <v>11.2</v>
      </c>
      <c r="Q642">
        <v>11.3</v>
      </c>
      <c r="R642" s="5">
        <v>0.43958333333333299</v>
      </c>
      <c r="S642"/>
      <c r="T642" s="13">
        <f t="shared" si="23"/>
        <v>11.3</v>
      </c>
      <c r="U642" s="13">
        <f t="shared" si="24"/>
        <v>-0.5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9.8000000000000007</v>
      </c>
      <c r="C643" s="2">
        <v>83</v>
      </c>
      <c r="D643" s="2">
        <v>7</v>
      </c>
      <c r="E643" s="2">
        <v>8.5</v>
      </c>
      <c r="F643" s="2">
        <v>9.4</v>
      </c>
      <c r="G643" s="2">
        <v>9.4</v>
      </c>
      <c r="H643" s="2">
        <v>1014.5</v>
      </c>
      <c r="I643" s="2">
        <v>7910</v>
      </c>
      <c r="J643" s="2">
        <v>0</v>
      </c>
      <c r="K643" s="2">
        <v>0</v>
      </c>
      <c r="L643" s="2">
        <v>0</v>
      </c>
      <c r="M643" s="2">
        <v>0</v>
      </c>
      <c r="N643">
        <v>0</v>
      </c>
      <c r="O643">
        <v>726.7</v>
      </c>
      <c r="P643">
        <v>11.2</v>
      </c>
      <c r="Q643">
        <v>11.3</v>
      </c>
      <c r="R643" s="5">
        <v>0.44027777777777799</v>
      </c>
      <c r="S643"/>
      <c r="T643" s="13">
        <f t="shared" si="23"/>
        <v>11.3</v>
      </c>
      <c r="U643" s="13">
        <f t="shared" si="24"/>
        <v>-0.5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9.6999999999999993</v>
      </c>
      <c r="C644" s="2">
        <v>83</v>
      </c>
      <c r="D644" s="2">
        <v>6.9</v>
      </c>
      <c r="E644" s="2">
        <v>7.8</v>
      </c>
      <c r="F644" s="2">
        <v>13.3</v>
      </c>
      <c r="G644" s="2">
        <v>19.399999999999999</v>
      </c>
      <c r="H644" s="2">
        <v>1014.5</v>
      </c>
      <c r="I644" s="2">
        <v>7970</v>
      </c>
      <c r="J644" s="2">
        <v>0</v>
      </c>
      <c r="K644" s="2">
        <v>0</v>
      </c>
      <c r="L644" s="2">
        <v>0</v>
      </c>
      <c r="M644" s="2">
        <v>0</v>
      </c>
      <c r="N644">
        <v>0</v>
      </c>
      <c r="O644">
        <v>726.7</v>
      </c>
      <c r="P644">
        <v>11.2</v>
      </c>
      <c r="Q644">
        <v>11.3</v>
      </c>
      <c r="R644" s="5">
        <v>0.44097222222222199</v>
      </c>
      <c r="S644"/>
      <c r="T644" s="13">
        <f t="shared" si="23"/>
        <v>11.3</v>
      </c>
      <c r="U644" s="13">
        <f t="shared" si="24"/>
        <v>-0.39999999999999858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9.6999999999999993</v>
      </c>
      <c r="C645" s="2">
        <v>83</v>
      </c>
      <c r="D645" s="2">
        <v>6.9</v>
      </c>
      <c r="E645" s="2">
        <v>8.4</v>
      </c>
      <c r="F645" s="2">
        <v>9.4</v>
      </c>
      <c r="G645" s="2">
        <v>13</v>
      </c>
      <c r="H645" s="2">
        <v>1014.5</v>
      </c>
      <c r="I645" s="2">
        <v>8560</v>
      </c>
      <c r="J645" s="2">
        <v>0</v>
      </c>
      <c r="K645" s="2">
        <v>0</v>
      </c>
      <c r="L645" s="2">
        <v>0</v>
      </c>
      <c r="M645" s="2">
        <v>0</v>
      </c>
      <c r="N645">
        <v>0</v>
      </c>
      <c r="O645">
        <v>726.7</v>
      </c>
      <c r="P645">
        <v>11.2</v>
      </c>
      <c r="Q645">
        <v>11.3</v>
      </c>
      <c r="R645" s="5">
        <v>0.44166666666666698</v>
      </c>
      <c r="S645"/>
      <c r="T645" s="13">
        <f t="shared" si="23"/>
        <v>11.3</v>
      </c>
      <c r="U645" s="13">
        <f t="shared" si="24"/>
        <v>-0.39999999999999858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9.6999999999999993</v>
      </c>
      <c r="C646" s="2">
        <v>83</v>
      </c>
      <c r="D646" s="2">
        <v>6.9</v>
      </c>
      <c r="E646" s="2">
        <v>9</v>
      </c>
      <c r="F646" s="2">
        <v>6.5</v>
      </c>
      <c r="G646" s="2">
        <v>12.2</v>
      </c>
      <c r="H646" s="2">
        <v>1014.3</v>
      </c>
      <c r="I646" s="2">
        <v>8080</v>
      </c>
      <c r="J646" s="2">
        <v>0</v>
      </c>
      <c r="K646" s="2">
        <v>0</v>
      </c>
      <c r="L646" s="2">
        <v>0</v>
      </c>
      <c r="M646" s="2">
        <v>0</v>
      </c>
      <c r="N646">
        <v>0</v>
      </c>
      <c r="O646">
        <v>726.7</v>
      </c>
      <c r="P646">
        <v>11.2</v>
      </c>
      <c r="Q646">
        <v>11.4</v>
      </c>
      <c r="R646" s="5">
        <v>0.44236111111111098</v>
      </c>
      <c r="S646"/>
      <c r="T646" s="13">
        <f t="shared" si="23"/>
        <v>11.4</v>
      </c>
      <c r="U646" s="13">
        <f t="shared" si="24"/>
        <v>-0.29999999999999893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9.6999999999999993</v>
      </c>
      <c r="C647" s="2">
        <v>83</v>
      </c>
      <c r="D647" s="2">
        <v>6.9</v>
      </c>
      <c r="E647" s="2">
        <v>8.8000000000000007</v>
      </c>
      <c r="F647" s="2">
        <v>7.2</v>
      </c>
      <c r="G647" s="2">
        <v>14.4</v>
      </c>
      <c r="H647" s="2">
        <v>1014.6</v>
      </c>
      <c r="I647" s="2">
        <v>7230</v>
      </c>
      <c r="J647" s="2">
        <v>0</v>
      </c>
      <c r="K647" s="2">
        <v>0</v>
      </c>
      <c r="L647" s="2">
        <v>0</v>
      </c>
      <c r="M647" s="2">
        <v>0</v>
      </c>
      <c r="N647">
        <v>0</v>
      </c>
      <c r="O647">
        <v>726.7</v>
      </c>
      <c r="P647">
        <v>11.2</v>
      </c>
      <c r="Q647">
        <v>11.4</v>
      </c>
      <c r="R647" s="5">
        <v>0.44305555555555598</v>
      </c>
      <c r="S647"/>
      <c r="T647" s="13">
        <f t="shared" si="23"/>
        <v>11.4</v>
      </c>
      <c r="U647" s="13">
        <f t="shared" si="24"/>
        <v>-0.29999999999999893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9.6</v>
      </c>
      <c r="C648" s="2">
        <v>83</v>
      </c>
      <c r="D648" s="2">
        <v>6.8</v>
      </c>
      <c r="E648" s="2">
        <v>8.6999999999999993</v>
      </c>
      <c r="F648" s="2">
        <v>7.2</v>
      </c>
      <c r="G648" s="2">
        <v>10.1</v>
      </c>
      <c r="H648" s="2">
        <v>1014.5</v>
      </c>
      <c r="I648" s="2">
        <v>7310</v>
      </c>
      <c r="J648" s="2">
        <v>0</v>
      </c>
      <c r="K648" s="2">
        <v>0</v>
      </c>
      <c r="L648" s="2">
        <v>0</v>
      </c>
      <c r="M648" s="2">
        <v>0</v>
      </c>
      <c r="N648">
        <v>0</v>
      </c>
      <c r="O648">
        <v>726.7</v>
      </c>
      <c r="P648">
        <v>11.2</v>
      </c>
      <c r="Q648">
        <v>11.4</v>
      </c>
      <c r="R648" s="5">
        <v>0.44374999999999998</v>
      </c>
      <c r="S648"/>
      <c r="T648" s="13">
        <f t="shared" si="23"/>
        <v>11.4</v>
      </c>
      <c r="U648" s="13">
        <f t="shared" si="24"/>
        <v>-0.19999999999999929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9.6</v>
      </c>
      <c r="C649" s="2">
        <v>83</v>
      </c>
      <c r="D649" s="2">
        <v>6.8</v>
      </c>
      <c r="E649" s="2">
        <v>9</v>
      </c>
      <c r="F649" s="2">
        <v>6.1</v>
      </c>
      <c r="G649" s="2">
        <v>7.2</v>
      </c>
      <c r="H649" s="2">
        <v>1014.5</v>
      </c>
      <c r="I649" s="2">
        <v>7330</v>
      </c>
      <c r="J649" s="2">
        <v>0</v>
      </c>
      <c r="K649" s="2">
        <v>0</v>
      </c>
      <c r="L649" s="2">
        <v>0</v>
      </c>
      <c r="M649" s="2">
        <v>0</v>
      </c>
      <c r="N649">
        <v>0</v>
      </c>
      <c r="O649">
        <v>726.7</v>
      </c>
      <c r="P649">
        <v>11.2</v>
      </c>
      <c r="Q649">
        <v>11.4</v>
      </c>
      <c r="R649" s="5">
        <v>0.44444444444444398</v>
      </c>
      <c r="S649"/>
      <c r="T649" s="13">
        <f t="shared" si="23"/>
        <v>11.4</v>
      </c>
      <c r="U649" s="13">
        <f t="shared" si="24"/>
        <v>-0.19999999999999929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9.6</v>
      </c>
      <c r="C650" s="2">
        <v>83</v>
      </c>
      <c r="D650" s="2">
        <v>6.8</v>
      </c>
      <c r="E650" s="2">
        <v>9.1999999999999993</v>
      </c>
      <c r="F650" s="2">
        <v>5.4</v>
      </c>
      <c r="G650" s="2">
        <v>16.600000000000001</v>
      </c>
      <c r="H650" s="2">
        <v>1014.4</v>
      </c>
      <c r="I650" s="2">
        <v>6760</v>
      </c>
      <c r="J650" s="2">
        <v>0</v>
      </c>
      <c r="K650" s="2">
        <v>0</v>
      </c>
      <c r="L650" s="2">
        <v>0</v>
      </c>
      <c r="M650" s="2">
        <v>0</v>
      </c>
      <c r="N650">
        <v>0</v>
      </c>
      <c r="O650">
        <v>726.7</v>
      </c>
      <c r="P650">
        <v>11.2</v>
      </c>
      <c r="Q650">
        <v>11.4</v>
      </c>
      <c r="R650" s="5">
        <v>0.44513888888888897</v>
      </c>
      <c r="S650"/>
      <c r="T650" s="13">
        <f t="shared" si="23"/>
        <v>11.4</v>
      </c>
      <c r="U650" s="13">
        <f t="shared" si="24"/>
        <v>-0.19999999999999929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9.6</v>
      </c>
      <c r="C651" s="2">
        <v>83</v>
      </c>
      <c r="D651" s="2">
        <v>6.8</v>
      </c>
      <c r="E651" s="2">
        <v>8</v>
      </c>
      <c r="F651" s="2">
        <v>10.8</v>
      </c>
      <c r="G651" s="2">
        <v>12.6</v>
      </c>
      <c r="H651" s="2">
        <v>1014.5</v>
      </c>
      <c r="I651" s="2">
        <v>6790</v>
      </c>
      <c r="J651" s="2">
        <v>0</v>
      </c>
      <c r="K651" s="2">
        <v>0</v>
      </c>
      <c r="L651" s="2">
        <v>0</v>
      </c>
      <c r="M651" s="2">
        <v>0</v>
      </c>
      <c r="N651">
        <v>0</v>
      </c>
      <c r="O651">
        <v>726.7</v>
      </c>
      <c r="P651">
        <v>11.2</v>
      </c>
      <c r="Q651">
        <v>11.4</v>
      </c>
      <c r="R651" s="5">
        <v>0.44583333333333303</v>
      </c>
      <c r="S651"/>
      <c r="T651" s="13">
        <f t="shared" si="23"/>
        <v>11.4</v>
      </c>
      <c r="U651" s="13">
        <f t="shared" si="24"/>
        <v>-0.19999999999999929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9.6</v>
      </c>
      <c r="C652" s="2">
        <v>83</v>
      </c>
      <c r="D652" s="2">
        <v>6.8</v>
      </c>
      <c r="E652" s="2">
        <v>8</v>
      </c>
      <c r="F652" s="2">
        <v>10.4</v>
      </c>
      <c r="G652" s="2">
        <v>22</v>
      </c>
      <c r="H652" s="2">
        <v>1014.5</v>
      </c>
      <c r="I652" s="2">
        <v>7560</v>
      </c>
      <c r="J652" s="2">
        <v>0</v>
      </c>
      <c r="K652" s="2">
        <v>0</v>
      </c>
      <c r="L652" s="2">
        <v>0</v>
      </c>
      <c r="M652" s="2">
        <v>0</v>
      </c>
      <c r="N652">
        <v>0</v>
      </c>
      <c r="O652">
        <v>726.7</v>
      </c>
      <c r="P652">
        <v>11.2</v>
      </c>
      <c r="Q652">
        <v>11.4</v>
      </c>
      <c r="R652" s="5">
        <v>0.44652777777777802</v>
      </c>
      <c r="S652"/>
      <c r="T652" s="13">
        <f t="shared" si="23"/>
        <v>11.4</v>
      </c>
      <c r="U652" s="13">
        <f t="shared" si="24"/>
        <v>-0.19999999999999929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9.6</v>
      </c>
      <c r="C653" s="2">
        <v>83</v>
      </c>
      <c r="D653" s="2">
        <v>6.8</v>
      </c>
      <c r="E653" s="2">
        <v>8.4</v>
      </c>
      <c r="F653" s="2">
        <v>8.6</v>
      </c>
      <c r="G653" s="2">
        <v>10.1</v>
      </c>
      <c r="H653" s="2">
        <v>1014.3</v>
      </c>
      <c r="I653" s="2">
        <v>7540</v>
      </c>
      <c r="J653" s="2">
        <v>0</v>
      </c>
      <c r="K653" s="2">
        <v>0</v>
      </c>
      <c r="L653" s="2">
        <v>0</v>
      </c>
      <c r="M653" s="2">
        <v>0</v>
      </c>
      <c r="N653">
        <v>0</v>
      </c>
      <c r="O653">
        <v>726.7</v>
      </c>
      <c r="P653">
        <v>11.1</v>
      </c>
      <c r="Q653">
        <v>11.4</v>
      </c>
      <c r="R653" s="5">
        <v>0.44722222222222202</v>
      </c>
      <c r="S653"/>
      <c r="T653" s="13">
        <f t="shared" si="23"/>
        <v>11.4</v>
      </c>
      <c r="U653" s="13">
        <f t="shared" si="24"/>
        <v>-0.19999999999999929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9.6</v>
      </c>
      <c r="C654" s="2">
        <v>83</v>
      </c>
      <c r="D654" s="2">
        <v>6.8</v>
      </c>
      <c r="E654" s="2">
        <v>9.6</v>
      </c>
      <c r="F654" s="2">
        <v>4.3</v>
      </c>
      <c r="G654" s="2">
        <v>9.4</v>
      </c>
      <c r="H654" s="2">
        <v>1014.3</v>
      </c>
      <c r="I654" s="2">
        <v>7250</v>
      </c>
      <c r="J654" s="2">
        <v>0</v>
      </c>
      <c r="K654" s="2">
        <v>0</v>
      </c>
      <c r="L654" s="2">
        <v>0</v>
      </c>
      <c r="M654" s="2">
        <v>0</v>
      </c>
      <c r="N654">
        <v>0</v>
      </c>
      <c r="O654">
        <v>726.7</v>
      </c>
      <c r="P654">
        <v>11.1</v>
      </c>
      <c r="Q654">
        <v>11.4</v>
      </c>
      <c r="R654" s="5">
        <v>0.44791666666666702</v>
      </c>
      <c r="S654"/>
      <c r="T654" s="13">
        <f t="shared" si="23"/>
        <v>11.4</v>
      </c>
      <c r="U654" s="13">
        <f t="shared" si="24"/>
        <v>-0.19999999999999929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9.6</v>
      </c>
      <c r="C655" s="2">
        <v>83</v>
      </c>
      <c r="D655" s="2">
        <v>6.8</v>
      </c>
      <c r="E655" s="2">
        <v>8.1999999999999993</v>
      </c>
      <c r="F655" s="2">
        <v>10.1</v>
      </c>
      <c r="G655" s="2">
        <v>13.3</v>
      </c>
      <c r="H655" s="2">
        <v>1014.4</v>
      </c>
      <c r="I655" s="2">
        <v>7600</v>
      </c>
      <c r="J655" s="2">
        <v>0</v>
      </c>
      <c r="K655" s="2">
        <v>0</v>
      </c>
      <c r="L655" s="2">
        <v>0</v>
      </c>
      <c r="M655" s="2">
        <v>0</v>
      </c>
      <c r="N655">
        <v>0</v>
      </c>
      <c r="O655">
        <v>726.7</v>
      </c>
      <c r="P655">
        <v>11.1</v>
      </c>
      <c r="Q655">
        <v>11.4</v>
      </c>
      <c r="R655" s="5">
        <v>0.44861111111111102</v>
      </c>
      <c r="S655"/>
      <c r="T655" s="13">
        <f t="shared" ref="T655:T718" si="27">MAX(P655,Q655)</f>
        <v>11.4</v>
      </c>
      <c r="U655" s="13">
        <f t="shared" ref="U655:U718" si="28">(T655-B655)-2</f>
        <v>-0.19999999999999929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9.6</v>
      </c>
      <c r="C656" s="2">
        <v>83</v>
      </c>
      <c r="D656" s="2">
        <v>6.8</v>
      </c>
      <c r="E656" s="2">
        <v>8.4</v>
      </c>
      <c r="F656" s="2">
        <v>8.6</v>
      </c>
      <c r="G656" s="2">
        <v>17.3</v>
      </c>
      <c r="H656" s="2">
        <v>1014.3</v>
      </c>
      <c r="I656" s="2">
        <v>8060</v>
      </c>
      <c r="J656" s="2">
        <v>0</v>
      </c>
      <c r="K656" s="2">
        <v>0</v>
      </c>
      <c r="L656" s="2">
        <v>0</v>
      </c>
      <c r="M656" s="2">
        <v>0</v>
      </c>
      <c r="N656">
        <v>0</v>
      </c>
      <c r="O656">
        <v>726.7</v>
      </c>
      <c r="P656">
        <v>11.1</v>
      </c>
      <c r="Q656">
        <v>11.4</v>
      </c>
      <c r="R656" s="5">
        <v>0.44930555555555601</v>
      </c>
      <c r="S656"/>
      <c r="T656" s="13">
        <f t="shared" si="27"/>
        <v>11.4</v>
      </c>
      <c r="U656" s="13">
        <f t="shared" si="28"/>
        <v>-0.19999999999999929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9.6</v>
      </c>
      <c r="C657" s="2">
        <v>83</v>
      </c>
      <c r="D657" s="2">
        <v>6.8</v>
      </c>
      <c r="E657" s="2">
        <v>8.5</v>
      </c>
      <c r="F657" s="2">
        <v>8.3000000000000007</v>
      </c>
      <c r="G657" s="2">
        <v>10.4</v>
      </c>
      <c r="H657" s="2">
        <v>1014.2</v>
      </c>
      <c r="I657" s="2">
        <v>8250</v>
      </c>
      <c r="J657" s="2">
        <v>0</v>
      </c>
      <c r="K657" s="2">
        <v>0</v>
      </c>
      <c r="L657" s="2">
        <v>0</v>
      </c>
      <c r="M657" s="2">
        <v>0</v>
      </c>
      <c r="N657">
        <v>0</v>
      </c>
      <c r="O657">
        <v>726.7</v>
      </c>
      <c r="P657">
        <v>11.1</v>
      </c>
      <c r="Q657">
        <v>11.4</v>
      </c>
      <c r="R657" s="5">
        <v>0.45</v>
      </c>
      <c r="S657"/>
      <c r="T657" s="13">
        <f t="shared" si="27"/>
        <v>11.4</v>
      </c>
      <c r="U657" s="13">
        <f t="shared" si="28"/>
        <v>-0.19999999999999929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9.6</v>
      </c>
      <c r="C658" s="2">
        <v>83</v>
      </c>
      <c r="D658" s="2">
        <v>6.8</v>
      </c>
      <c r="E658" s="2">
        <v>8.6</v>
      </c>
      <c r="F658" s="2">
        <v>7.6</v>
      </c>
      <c r="G658" s="2">
        <v>9</v>
      </c>
      <c r="H658" s="2">
        <v>1014.4</v>
      </c>
      <c r="I658" s="2">
        <v>8210</v>
      </c>
      <c r="J658" s="2">
        <v>0</v>
      </c>
      <c r="K658" s="2">
        <v>0</v>
      </c>
      <c r="L658" s="2">
        <v>0</v>
      </c>
      <c r="M658" s="2">
        <v>0</v>
      </c>
      <c r="N658">
        <v>0</v>
      </c>
      <c r="O658">
        <v>726.7</v>
      </c>
      <c r="P658">
        <v>11.1</v>
      </c>
      <c r="Q658">
        <v>11.3</v>
      </c>
      <c r="R658" s="5">
        <v>0.45069444444444401</v>
      </c>
      <c r="S658"/>
      <c r="T658" s="13">
        <f t="shared" si="27"/>
        <v>11.3</v>
      </c>
      <c r="U658" s="13">
        <f t="shared" si="28"/>
        <v>-0.29999999999999893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9.6</v>
      </c>
      <c r="C659" s="2">
        <v>83</v>
      </c>
      <c r="D659" s="2">
        <v>6.8</v>
      </c>
      <c r="E659" s="2">
        <v>8.1999999999999993</v>
      </c>
      <c r="F659" s="2">
        <v>9.6999999999999993</v>
      </c>
      <c r="G659" s="2">
        <v>12.6</v>
      </c>
      <c r="H659" s="2">
        <v>1014.4</v>
      </c>
      <c r="I659" s="2">
        <v>8270</v>
      </c>
      <c r="J659" s="2">
        <v>0</v>
      </c>
      <c r="K659" s="2">
        <v>0</v>
      </c>
      <c r="L659" s="2">
        <v>0</v>
      </c>
      <c r="M659" s="2">
        <v>0</v>
      </c>
      <c r="N659">
        <v>0</v>
      </c>
      <c r="O659">
        <v>726.7</v>
      </c>
      <c r="P659">
        <v>11.1</v>
      </c>
      <c r="Q659">
        <v>11.4</v>
      </c>
      <c r="R659" s="5">
        <v>0.45138888888888901</v>
      </c>
      <c r="T659" s="13">
        <f t="shared" si="27"/>
        <v>11.4</v>
      </c>
      <c r="U659" s="13">
        <f t="shared" si="28"/>
        <v>-0.19999999999999929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9.6</v>
      </c>
      <c r="C660" s="2">
        <v>83</v>
      </c>
      <c r="D660" s="2">
        <v>6.8</v>
      </c>
      <c r="E660" s="2">
        <v>9.6</v>
      </c>
      <c r="F660" s="2">
        <v>3.6</v>
      </c>
      <c r="G660" s="2">
        <v>12.2</v>
      </c>
      <c r="H660" s="2">
        <v>1014.2</v>
      </c>
      <c r="I660" s="2">
        <v>8350</v>
      </c>
      <c r="J660" s="2">
        <v>0</v>
      </c>
      <c r="K660" s="2">
        <v>0</v>
      </c>
      <c r="L660" s="2">
        <v>0</v>
      </c>
      <c r="M660" s="2">
        <v>0</v>
      </c>
      <c r="N660">
        <v>0</v>
      </c>
      <c r="O660">
        <v>726.7</v>
      </c>
      <c r="P660">
        <v>11.1</v>
      </c>
      <c r="Q660">
        <v>11.3</v>
      </c>
      <c r="R660" s="5">
        <v>0.452083333333333</v>
      </c>
      <c r="T660" s="13">
        <f t="shared" si="27"/>
        <v>11.3</v>
      </c>
      <c r="U660" s="13">
        <f t="shared" si="28"/>
        <v>-0.29999999999999893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9.6</v>
      </c>
      <c r="C661" s="2">
        <v>83</v>
      </c>
      <c r="D661" s="2">
        <v>6.8</v>
      </c>
      <c r="E661" s="2">
        <v>7.7</v>
      </c>
      <c r="F661" s="2">
        <v>13.3</v>
      </c>
      <c r="G661" s="2">
        <v>15.8</v>
      </c>
      <c r="H661" s="2">
        <v>1014.4</v>
      </c>
      <c r="I661" s="2">
        <v>8230</v>
      </c>
      <c r="J661" s="2">
        <v>0</v>
      </c>
      <c r="K661" s="2">
        <v>0</v>
      </c>
      <c r="L661" s="2">
        <v>0</v>
      </c>
      <c r="M661" s="2">
        <v>0</v>
      </c>
      <c r="N661">
        <v>0</v>
      </c>
      <c r="O661">
        <v>726.7</v>
      </c>
      <c r="P661">
        <v>11</v>
      </c>
      <c r="Q661">
        <v>11.3</v>
      </c>
      <c r="R661" s="5">
        <v>0.452777777777778</v>
      </c>
      <c r="T661" s="13">
        <f t="shared" si="27"/>
        <v>11.3</v>
      </c>
      <c r="U661" s="13">
        <f t="shared" si="28"/>
        <v>-0.29999999999999893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9.6</v>
      </c>
      <c r="C662" s="2">
        <v>83</v>
      </c>
      <c r="D662" s="2">
        <v>6.8</v>
      </c>
      <c r="E662" s="2">
        <v>7.7</v>
      </c>
      <c r="F662" s="2">
        <v>13</v>
      </c>
      <c r="G662" s="2">
        <v>14</v>
      </c>
      <c r="H662" s="2">
        <v>1014.4</v>
      </c>
      <c r="I662" s="2">
        <v>7770</v>
      </c>
      <c r="J662" s="2">
        <v>0</v>
      </c>
      <c r="K662" s="2">
        <v>0</v>
      </c>
      <c r="L662" s="2">
        <v>0</v>
      </c>
      <c r="M662" s="2">
        <v>0</v>
      </c>
      <c r="N662">
        <v>0</v>
      </c>
      <c r="O662">
        <v>726.7</v>
      </c>
      <c r="P662">
        <v>11</v>
      </c>
      <c r="Q662">
        <v>11.3</v>
      </c>
      <c r="R662" s="5">
        <v>0.453472222222222</v>
      </c>
      <c r="T662" s="13">
        <f t="shared" si="27"/>
        <v>11.3</v>
      </c>
      <c r="U662" s="13">
        <f t="shared" si="28"/>
        <v>-0.29999999999999893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9.6999999999999993</v>
      </c>
      <c r="C663" s="2">
        <v>83</v>
      </c>
      <c r="D663" s="2">
        <v>6.9</v>
      </c>
      <c r="E663" s="2">
        <v>7.8</v>
      </c>
      <c r="F663" s="2">
        <v>12.6</v>
      </c>
      <c r="G663" s="2">
        <v>18.399999999999999</v>
      </c>
      <c r="H663" s="2">
        <v>1014.3</v>
      </c>
      <c r="I663" s="2">
        <v>7590</v>
      </c>
      <c r="J663" s="2">
        <v>0</v>
      </c>
      <c r="K663" s="2">
        <v>0</v>
      </c>
      <c r="L663" s="2">
        <v>0</v>
      </c>
      <c r="M663" s="2">
        <v>0</v>
      </c>
      <c r="N663">
        <v>0</v>
      </c>
      <c r="O663">
        <v>726.7</v>
      </c>
      <c r="P663">
        <v>11</v>
      </c>
      <c r="Q663">
        <v>11.3</v>
      </c>
      <c r="R663" s="5">
        <v>0.454166666666667</v>
      </c>
      <c r="T663" s="13">
        <f t="shared" si="27"/>
        <v>11.3</v>
      </c>
      <c r="U663" s="13">
        <f t="shared" si="28"/>
        <v>-0.39999999999999858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9.6999999999999993</v>
      </c>
      <c r="C664" s="2">
        <v>83</v>
      </c>
      <c r="D664" s="2">
        <v>6.9</v>
      </c>
      <c r="E664" s="2">
        <v>8.5</v>
      </c>
      <c r="F664" s="2">
        <v>9</v>
      </c>
      <c r="G664" s="2">
        <v>13.3</v>
      </c>
      <c r="H664" s="2">
        <v>1014.3</v>
      </c>
      <c r="I664" s="2">
        <v>8140</v>
      </c>
      <c r="J664" s="2">
        <v>0</v>
      </c>
      <c r="K664" s="2">
        <v>0</v>
      </c>
      <c r="L664" s="2">
        <v>0</v>
      </c>
      <c r="M664" s="2">
        <v>0</v>
      </c>
      <c r="N664">
        <v>0</v>
      </c>
      <c r="O664">
        <v>726.7</v>
      </c>
      <c r="P664">
        <v>11</v>
      </c>
      <c r="Q664">
        <v>11.3</v>
      </c>
      <c r="R664" s="5">
        <v>0.45486111111111099</v>
      </c>
      <c r="T664" s="13">
        <f t="shared" si="27"/>
        <v>11.3</v>
      </c>
      <c r="U664" s="13">
        <f t="shared" si="28"/>
        <v>-0.39999999999999858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9.6999999999999993</v>
      </c>
      <c r="C665" s="2">
        <v>83</v>
      </c>
      <c r="D665" s="2">
        <v>6.9</v>
      </c>
      <c r="E665" s="2">
        <v>7.8</v>
      </c>
      <c r="F665" s="2">
        <v>13.3</v>
      </c>
      <c r="G665" s="2">
        <v>14.8</v>
      </c>
      <c r="H665" s="2">
        <v>1014.3</v>
      </c>
      <c r="I665" s="2">
        <v>8250</v>
      </c>
      <c r="J665" s="2">
        <v>0</v>
      </c>
      <c r="K665" s="2">
        <v>0</v>
      </c>
      <c r="L665" s="2">
        <v>0</v>
      </c>
      <c r="M665" s="2">
        <v>0</v>
      </c>
      <c r="N665">
        <v>0</v>
      </c>
      <c r="O665">
        <v>726.7</v>
      </c>
      <c r="P665">
        <v>11</v>
      </c>
      <c r="Q665">
        <v>11.3</v>
      </c>
      <c r="R665" s="5">
        <v>0.45555555555555599</v>
      </c>
      <c r="T665" s="13">
        <f t="shared" si="27"/>
        <v>11.3</v>
      </c>
      <c r="U665" s="13">
        <f t="shared" si="28"/>
        <v>-0.39999999999999858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9.6999999999999993</v>
      </c>
      <c r="C666" s="2">
        <v>83</v>
      </c>
      <c r="D666" s="2">
        <v>6.9</v>
      </c>
      <c r="E666" s="2">
        <v>8.6999999999999993</v>
      </c>
      <c r="F666" s="2">
        <v>7.6</v>
      </c>
      <c r="G666" s="2">
        <v>9.6999999999999993</v>
      </c>
      <c r="H666" s="2">
        <v>1014.1</v>
      </c>
      <c r="I666" s="2">
        <v>8580</v>
      </c>
      <c r="J666" s="2">
        <v>0</v>
      </c>
      <c r="K666" s="2">
        <v>0</v>
      </c>
      <c r="L666" s="2">
        <v>0</v>
      </c>
      <c r="M666" s="2">
        <v>0</v>
      </c>
      <c r="N666">
        <v>0</v>
      </c>
      <c r="O666">
        <v>726.7</v>
      </c>
      <c r="P666">
        <v>11</v>
      </c>
      <c r="Q666">
        <v>11.3</v>
      </c>
      <c r="R666" s="5">
        <v>0.45624999999999999</v>
      </c>
      <c r="T666" s="13">
        <f t="shared" si="27"/>
        <v>11.3</v>
      </c>
      <c r="U666" s="13">
        <f t="shared" si="28"/>
        <v>-0.39999999999999858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9.6999999999999993</v>
      </c>
      <c r="C667" s="2">
        <v>83</v>
      </c>
      <c r="D667" s="2">
        <v>6.9</v>
      </c>
      <c r="E667" s="2">
        <v>8</v>
      </c>
      <c r="F667" s="2">
        <v>11.5</v>
      </c>
      <c r="G667" s="2">
        <v>15.5</v>
      </c>
      <c r="H667" s="2">
        <v>1014.2</v>
      </c>
      <c r="I667" s="2">
        <v>7940</v>
      </c>
      <c r="J667" s="2">
        <v>0</v>
      </c>
      <c r="K667" s="2">
        <v>0</v>
      </c>
      <c r="L667" s="2">
        <v>0</v>
      </c>
      <c r="M667" s="2">
        <v>0</v>
      </c>
      <c r="N667">
        <v>0</v>
      </c>
      <c r="O667">
        <v>726.7</v>
      </c>
      <c r="P667">
        <v>11</v>
      </c>
      <c r="Q667">
        <v>11.3</v>
      </c>
      <c r="R667" s="5">
        <v>0.45694444444444399</v>
      </c>
      <c r="T667" s="13">
        <f t="shared" si="27"/>
        <v>11.3</v>
      </c>
      <c r="U667" s="13">
        <f t="shared" si="28"/>
        <v>-0.39999999999999858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9.6999999999999993</v>
      </c>
      <c r="C668" s="2">
        <v>83</v>
      </c>
      <c r="D668" s="2">
        <v>6.9</v>
      </c>
      <c r="E668" s="2">
        <v>9.1</v>
      </c>
      <c r="F668" s="2">
        <v>6.1</v>
      </c>
      <c r="G668" s="2">
        <v>16.899999999999999</v>
      </c>
      <c r="H668" s="2">
        <v>1013.9</v>
      </c>
      <c r="I668" s="2">
        <v>7990</v>
      </c>
      <c r="J668" s="2">
        <v>0</v>
      </c>
      <c r="K668" s="2">
        <v>0</v>
      </c>
      <c r="L668" s="2">
        <v>0</v>
      </c>
      <c r="M668" s="2">
        <v>0</v>
      </c>
      <c r="N668">
        <v>0</v>
      </c>
      <c r="O668">
        <v>726.7</v>
      </c>
      <c r="P668">
        <v>11</v>
      </c>
      <c r="Q668">
        <v>11.3</v>
      </c>
      <c r="R668" s="5">
        <v>0.45763888888888898</v>
      </c>
      <c r="T668" s="13">
        <f t="shared" si="27"/>
        <v>11.3</v>
      </c>
      <c r="U668" s="13">
        <f t="shared" si="28"/>
        <v>-0.39999999999999858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9.6999999999999993</v>
      </c>
      <c r="C669" s="2">
        <v>83</v>
      </c>
      <c r="D669" s="2">
        <v>6.9</v>
      </c>
      <c r="E669" s="2">
        <v>8.4</v>
      </c>
      <c r="F669" s="2">
        <v>9.4</v>
      </c>
      <c r="G669" s="2">
        <v>11.9</v>
      </c>
      <c r="H669" s="2">
        <v>1014.5</v>
      </c>
      <c r="I669" s="2">
        <v>7860</v>
      </c>
      <c r="J669" s="2">
        <v>0</v>
      </c>
      <c r="K669" s="2">
        <v>0</v>
      </c>
      <c r="L669" s="2">
        <v>0</v>
      </c>
      <c r="M669" s="2">
        <v>0</v>
      </c>
      <c r="N669">
        <v>0</v>
      </c>
      <c r="O669">
        <v>726.7</v>
      </c>
      <c r="P669">
        <v>11</v>
      </c>
      <c r="Q669">
        <v>11.3</v>
      </c>
      <c r="R669" s="5">
        <v>0.45833333333333298</v>
      </c>
      <c r="T669" s="13">
        <f t="shared" si="27"/>
        <v>11.3</v>
      </c>
      <c r="U669" s="13">
        <f t="shared" si="28"/>
        <v>-0.39999999999999858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9.6</v>
      </c>
      <c r="C670" s="2">
        <v>82</v>
      </c>
      <c r="D670" s="2">
        <v>6.7</v>
      </c>
      <c r="E670" s="2">
        <v>9.6</v>
      </c>
      <c r="F670" s="2">
        <v>4.3</v>
      </c>
      <c r="G670" s="2">
        <v>16.899999999999999</v>
      </c>
      <c r="H670" s="2">
        <v>1014.4</v>
      </c>
      <c r="I670" s="2">
        <v>7060</v>
      </c>
      <c r="J670" s="2">
        <v>0</v>
      </c>
      <c r="K670" s="2">
        <v>0</v>
      </c>
      <c r="L670" s="2">
        <v>0</v>
      </c>
      <c r="M670" s="2">
        <v>0</v>
      </c>
      <c r="N670">
        <v>0</v>
      </c>
      <c r="O670">
        <v>726.7</v>
      </c>
      <c r="P670">
        <v>11.1</v>
      </c>
      <c r="Q670">
        <v>11.3</v>
      </c>
      <c r="R670" s="5">
        <v>0.45902777777777798</v>
      </c>
      <c r="T670" s="13">
        <f t="shared" si="27"/>
        <v>11.3</v>
      </c>
      <c r="U670" s="13">
        <f t="shared" si="28"/>
        <v>-0.29999999999999893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9.6</v>
      </c>
      <c r="C671" s="2">
        <v>82</v>
      </c>
      <c r="D671" s="2">
        <v>6.7</v>
      </c>
      <c r="E671" s="2">
        <v>8.3000000000000007</v>
      </c>
      <c r="F671" s="2">
        <v>9.4</v>
      </c>
      <c r="G671" s="2">
        <v>18.399999999999999</v>
      </c>
      <c r="H671" s="2">
        <v>1014.1</v>
      </c>
      <c r="I671" s="2">
        <v>7000</v>
      </c>
      <c r="J671" s="2">
        <v>0</v>
      </c>
      <c r="K671" s="2">
        <v>0</v>
      </c>
      <c r="L671" s="2">
        <v>0</v>
      </c>
      <c r="M671" s="2">
        <v>0</v>
      </c>
      <c r="N671">
        <v>0</v>
      </c>
      <c r="O671">
        <v>726.7</v>
      </c>
      <c r="P671">
        <v>11</v>
      </c>
      <c r="Q671">
        <v>11.3</v>
      </c>
      <c r="R671" s="5">
        <v>0.45972222222222198</v>
      </c>
      <c r="T671" s="13">
        <f t="shared" si="27"/>
        <v>11.3</v>
      </c>
      <c r="U671" s="13">
        <f t="shared" si="28"/>
        <v>-0.29999999999999893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9.6</v>
      </c>
      <c r="C672" s="2">
        <v>82</v>
      </c>
      <c r="D672" s="2">
        <v>6.7</v>
      </c>
      <c r="E672" s="2">
        <v>8.3000000000000007</v>
      </c>
      <c r="F672" s="2">
        <v>9.4</v>
      </c>
      <c r="G672" s="2">
        <v>12.6</v>
      </c>
      <c r="H672" s="2">
        <v>1014.4</v>
      </c>
      <c r="I672" s="2">
        <v>6480</v>
      </c>
      <c r="J672" s="2">
        <v>0</v>
      </c>
      <c r="K672" s="2">
        <v>0</v>
      </c>
      <c r="L672" s="2">
        <v>0</v>
      </c>
      <c r="M672" s="2">
        <v>0</v>
      </c>
      <c r="N672">
        <v>0</v>
      </c>
      <c r="O672">
        <v>726.7</v>
      </c>
      <c r="P672">
        <v>11</v>
      </c>
      <c r="Q672">
        <v>11.3</v>
      </c>
      <c r="R672" s="5">
        <v>0.46041666666666697</v>
      </c>
      <c r="T672" s="13">
        <f t="shared" si="27"/>
        <v>11.3</v>
      </c>
      <c r="U672" s="13">
        <f t="shared" si="28"/>
        <v>-0.29999999999999893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9.5</v>
      </c>
      <c r="C673" s="2">
        <v>82</v>
      </c>
      <c r="D673" s="2">
        <v>6.6</v>
      </c>
      <c r="E673" s="2">
        <v>7.7</v>
      </c>
      <c r="F673" s="2">
        <v>11.9</v>
      </c>
      <c r="G673" s="2">
        <v>16.600000000000001</v>
      </c>
      <c r="H673" s="2">
        <v>1014.2</v>
      </c>
      <c r="I673" s="2">
        <v>6870</v>
      </c>
      <c r="J673" s="2">
        <v>0</v>
      </c>
      <c r="K673" s="2">
        <v>0</v>
      </c>
      <c r="L673" s="2">
        <v>0</v>
      </c>
      <c r="M673" s="2">
        <v>0</v>
      </c>
      <c r="N673">
        <v>0</v>
      </c>
      <c r="O673">
        <v>726.7</v>
      </c>
      <c r="P673">
        <v>11</v>
      </c>
      <c r="Q673">
        <v>11.3</v>
      </c>
      <c r="R673" s="5">
        <v>0.46111111111111103</v>
      </c>
      <c r="T673" s="13">
        <f t="shared" si="27"/>
        <v>11.3</v>
      </c>
      <c r="U673" s="13">
        <f t="shared" si="28"/>
        <v>-0.19999999999999929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9.5</v>
      </c>
      <c r="C674" s="2">
        <v>82</v>
      </c>
      <c r="D674" s="2">
        <v>6.6</v>
      </c>
      <c r="E674" s="2">
        <v>8.9</v>
      </c>
      <c r="F674" s="2">
        <v>5.8</v>
      </c>
      <c r="G674" s="2">
        <v>12.2</v>
      </c>
      <c r="H674" s="2">
        <v>1014.2</v>
      </c>
      <c r="I674" s="2">
        <v>7170</v>
      </c>
      <c r="J674" s="2">
        <v>0</v>
      </c>
      <c r="K674" s="2">
        <v>0</v>
      </c>
      <c r="L674" s="2">
        <v>0</v>
      </c>
      <c r="M674" s="2">
        <v>0</v>
      </c>
      <c r="N674">
        <v>0</v>
      </c>
      <c r="O674">
        <v>726.7</v>
      </c>
      <c r="P674">
        <v>11</v>
      </c>
      <c r="Q674">
        <v>11.3</v>
      </c>
      <c r="R674" s="5">
        <v>0.46180555555555602</v>
      </c>
      <c r="T674" s="13">
        <f t="shared" si="27"/>
        <v>11.3</v>
      </c>
      <c r="U674" s="13">
        <f t="shared" si="28"/>
        <v>-0.19999999999999929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9.5</v>
      </c>
      <c r="C675" s="2">
        <v>82</v>
      </c>
      <c r="D675" s="2">
        <v>6.6</v>
      </c>
      <c r="E675" s="2">
        <v>7.6</v>
      </c>
      <c r="F675" s="2">
        <v>13.3</v>
      </c>
      <c r="G675" s="2">
        <v>16.600000000000001</v>
      </c>
      <c r="H675" s="2">
        <v>1014.3</v>
      </c>
      <c r="I675" s="2">
        <v>6580</v>
      </c>
      <c r="J675" s="2">
        <v>0</v>
      </c>
      <c r="K675" s="2">
        <v>0</v>
      </c>
      <c r="L675" s="2">
        <v>0</v>
      </c>
      <c r="M675" s="2">
        <v>0</v>
      </c>
      <c r="N675">
        <v>0</v>
      </c>
      <c r="O675">
        <v>726.7</v>
      </c>
      <c r="P675">
        <v>11</v>
      </c>
      <c r="Q675">
        <v>11.3</v>
      </c>
      <c r="R675" s="5">
        <v>0.46250000000000002</v>
      </c>
      <c r="T675" s="13">
        <f t="shared" si="27"/>
        <v>11.3</v>
      </c>
      <c r="U675" s="13">
        <f t="shared" si="28"/>
        <v>-0.19999999999999929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9.5</v>
      </c>
      <c r="C676" s="2">
        <v>82</v>
      </c>
      <c r="D676" s="2">
        <v>6.6</v>
      </c>
      <c r="E676" s="2">
        <v>8.4</v>
      </c>
      <c r="F676" s="2">
        <v>7.9</v>
      </c>
      <c r="G676" s="2">
        <v>13.3</v>
      </c>
      <c r="H676" s="2">
        <v>1014.2</v>
      </c>
      <c r="I676" s="2">
        <v>5490</v>
      </c>
      <c r="J676" s="2">
        <v>0</v>
      </c>
      <c r="K676" s="2">
        <v>0</v>
      </c>
      <c r="L676" s="2">
        <v>0</v>
      </c>
      <c r="M676" s="2">
        <v>0</v>
      </c>
      <c r="N676">
        <v>0</v>
      </c>
      <c r="O676">
        <v>726.7</v>
      </c>
      <c r="P676">
        <v>11</v>
      </c>
      <c r="Q676">
        <v>11.3</v>
      </c>
      <c r="R676" s="5">
        <v>0.46319444444444402</v>
      </c>
      <c r="T676" s="13">
        <f t="shared" si="27"/>
        <v>11.3</v>
      </c>
      <c r="U676" s="13">
        <f t="shared" si="28"/>
        <v>-0.19999999999999929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9.5</v>
      </c>
      <c r="C677" s="2">
        <v>82</v>
      </c>
      <c r="D677" s="2">
        <v>6.6</v>
      </c>
      <c r="E677" s="2">
        <v>6.9</v>
      </c>
      <c r="F677" s="2">
        <v>18.399999999999999</v>
      </c>
      <c r="G677" s="2">
        <v>18.7</v>
      </c>
      <c r="H677" s="2">
        <v>1014.4</v>
      </c>
      <c r="I677" s="2">
        <v>5360</v>
      </c>
      <c r="J677" s="2">
        <v>0</v>
      </c>
      <c r="K677" s="2">
        <v>0</v>
      </c>
      <c r="L677" s="2">
        <v>0</v>
      </c>
      <c r="M677" s="2">
        <v>0</v>
      </c>
      <c r="N677">
        <v>0</v>
      </c>
      <c r="O677">
        <v>726.7</v>
      </c>
      <c r="P677">
        <v>11</v>
      </c>
      <c r="Q677">
        <v>11.3</v>
      </c>
      <c r="R677" s="5">
        <v>0.46388888888888902</v>
      </c>
      <c r="T677" s="13">
        <f t="shared" si="27"/>
        <v>11.3</v>
      </c>
      <c r="U677" s="13">
        <f t="shared" si="28"/>
        <v>-0.19999999999999929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9.5</v>
      </c>
      <c r="C678" s="2">
        <v>82</v>
      </c>
      <c r="D678" s="2">
        <v>6.6</v>
      </c>
      <c r="E678" s="2">
        <v>7.3</v>
      </c>
      <c r="F678" s="2">
        <v>14.4</v>
      </c>
      <c r="G678" s="2">
        <v>18</v>
      </c>
      <c r="H678" s="2">
        <v>1014.4</v>
      </c>
      <c r="I678" s="2">
        <v>6040</v>
      </c>
      <c r="J678" s="2">
        <v>0</v>
      </c>
      <c r="K678" s="2">
        <v>0</v>
      </c>
      <c r="L678" s="2">
        <v>0</v>
      </c>
      <c r="M678" s="2">
        <v>0</v>
      </c>
      <c r="N678">
        <v>0</v>
      </c>
      <c r="O678">
        <v>726.7</v>
      </c>
      <c r="P678">
        <v>10.9</v>
      </c>
      <c r="Q678">
        <v>11.3</v>
      </c>
      <c r="R678" s="5">
        <v>0.46458333333333302</v>
      </c>
      <c r="T678" s="13">
        <f t="shared" si="27"/>
        <v>11.3</v>
      </c>
      <c r="U678" s="13">
        <f t="shared" si="28"/>
        <v>-0.19999999999999929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7"/>
        <v>0</v>
      </c>
      <c r="U679" s="13">
        <f t="shared" si="28"/>
        <v>-2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7"/>
        <v>0</v>
      </c>
      <c r="U680" s="13">
        <f t="shared" si="28"/>
        <v>-2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7"/>
        <v>0</v>
      </c>
      <c r="U681" s="13">
        <f t="shared" si="28"/>
        <v>-2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7"/>
        <v>0</v>
      </c>
      <c r="U682" s="13">
        <f t="shared" si="28"/>
        <v>-2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7"/>
        <v>0</v>
      </c>
      <c r="U683" s="13">
        <f t="shared" si="28"/>
        <v>-2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7"/>
        <v>0</v>
      </c>
      <c r="U684" s="13">
        <f t="shared" si="28"/>
        <v>-2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7"/>
        <v>0</v>
      </c>
      <c r="U685" s="13">
        <f t="shared" si="28"/>
        <v>-2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7"/>
        <v>0</v>
      </c>
      <c r="U686" s="13">
        <f t="shared" si="28"/>
        <v>-2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7"/>
        <v>0</v>
      </c>
      <c r="U687" s="13">
        <f t="shared" si="28"/>
        <v>-2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7"/>
        <v>0</v>
      </c>
      <c r="U688" s="13">
        <f t="shared" si="28"/>
        <v>-2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7"/>
        <v>0</v>
      </c>
      <c r="U689" s="13">
        <f t="shared" si="28"/>
        <v>-2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7"/>
        <v>0</v>
      </c>
      <c r="U690" s="13">
        <f t="shared" si="28"/>
        <v>-2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7"/>
        <v>0</v>
      </c>
      <c r="U691" s="13">
        <f t="shared" si="28"/>
        <v>-2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7"/>
        <v>0</v>
      </c>
      <c r="U692" s="13">
        <f t="shared" si="28"/>
        <v>-2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7"/>
        <v>0</v>
      </c>
      <c r="U693" s="13">
        <f t="shared" si="28"/>
        <v>-2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7"/>
        <v>0</v>
      </c>
      <c r="U694" s="13">
        <f t="shared" si="28"/>
        <v>-2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>
        <v>11</v>
      </c>
      <c r="C1449" s="2">
        <v>94</v>
      </c>
      <c r="D1449" s="2">
        <v>10</v>
      </c>
      <c r="E1449" s="2">
        <v>11</v>
      </c>
      <c r="F1449" s="2">
        <v>2.5</v>
      </c>
      <c r="G1449" s="2">
        <v>4.3</v>
      </c>
      <c r="H1449" s="2">
        <v>1015.2</v>
      </c>
      <c r="I1449" s="2">
        <v>0</v>
      </c>
      <c r="J1449" s="2">
        <v>0</v>
      </c>
      <c r="K1449" s="2">
        <v>0</v>
      </c>
      <c r="L1449" s="2">
        <v>3.1</v>
      </c>
      <c r="M1449" s="2">
        <v>9</v>
      </c>
      <c r="N1449">
        <v>89.6</v>
      </c>
      <c r="O1449">
        <v>720.6</v>
      </c>
      <c r="P1449">
        <v>11.2</v>
      </c>
      <c r="Q1449">
        <v>11.3</v>
      </c>
      <c r="R1449" s="5">
        <v>1</v>
      </c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zoomScaleNormal="100" workbookViewId="0">
      <pane ySplit="10" topLeftCell="A11" activePane="bottomLeft" state="frozen"/>
      <selection activeCell="G49" sqref="G49"/>
      <selection pane="bottomLeft" activeCell="L17" sqref="L1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1"/>
      <c r="E1" s="321"/>
      <c r="F1" s="321"/>
      <c r="G1" s="321"/>
      <c r="H1" s="321"/>
      <c r="I1" s="321"/>
      <c r="J1" s="329"/>
      <c r="K1" s="329"/>
      <c r="L1" s="330">
        <v>4.3</v>
      </c>
      <c r="M1" s="329"/>
      <c r="N1" s="313" t="s">
        <v>159</v>
      </c>
      <c r="O1" s="329"/>
      <c r="P1" s="321"/>
      <c r="Q1" s="321"/>
      <c r="R1" s="328">
        <v>11.3</v>
      </c>
      <c r="S1" s="321"/>
      <c r="T1" s="321"/>
      <c r="U1" s="321"/>
      <c r="V1" s="321"/>
      <c r="W1" s="225"/>
      <c r="X1" s="327" t="s">
        <v>158</v>
      </c>
      <c r="Y1" s="225"/>
      <c r="Z1" s="225"/>
      <c r="AA1" s="321"/>
      <c r="AB1" s="225"/>
      <c r="AC1" s="326"/>
      <c r="AD1" s="325"/>
      <c r="AE1" s="322"/>
      <c r="AF1" s="225"/>
      <c r="AG1" s="324"/>
      <c r="AH1" s="225"/>
      <c r="AI1" s="225"/>
      <c r="AJ1" s="324"/>
      <c r="AK1" s="225"/>
      <c r="AL1" s="324"/>
      <c r="AM1" s="225"/>
      <c r="AN1" s="324"/>
      <c r="AO1" s="225"/>
      <c r="AP1" s="225"/>
      <c r="AQ1" s="225"/>
      <c r="AR1" s="225"/>
      <c r="AS1" s="225"/>
      <c r="AT1" s="225"/>
      <c r="AU1" s="225"/>
      <c r="AV1" s="225"/>
      <c r="AW1" s="225"/>
      <c r="AX1" s="315"/>
      <c r="AY1" s="225"/>
      <c r="AZ1" s="225"/>
      <c r="BA1" s="225"/>
      <c r="BB1" s="225"/>
      <c r="BC1" s="322"/>
      <c r="BE1" s="323" t="s">
        <v>157</v>
      </c>
      <c r="BF1" s="201" t="s">
        <v>156</v>
      </c>
      <c r="BR1" s="19" t="s">
        <v>155</v>
      </c>
      <c r="BS1" s="254" t="s">
        <v>154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2"/>
      <c r="W2" s="225"/>
      <c r="X2" s="315"/>
      <c r="Y2" s="225"/>
      <c r="Z2" s="225"/>
      <c r="AA2" s="321"/>
      <c r="AB2" s="225"/>
      <c r="AC2" s="320"/>
      <c r="AD2" s="319"/>
      <c r="AE2" s="225"/>
      <c r="AF2" s="522"/>
      <c r="AG2" s="524"/>
      <c r="AH2" s="524"/>
      <c r="AI2" s="530"/>
      <c r="AJ2" s="530"/>
      <c r="AK2" s="530"/>
      <c r="AL2" s="530"/>
      <c r="AM2" s="530"/>
      <c r="AN2" s="530"/>
      <c r="AO2" s="530"/>
      <c r="AP2" s="530"/>
      <c r="AQ2" s="530"/>
      <c r="AR2" s="530"/>
      <c r="AS2" s="530"/>
      <c r="AT2" s="530"/>
      <c r="AU2" s="531"/>
      <c r="AV2" s="225"/>
      <c r="AW2" s="522"/>
      <c r="AX2" s="530"/>
      <c r="AY2" s="527"/>
      <c r="AZ2" s="530"/>
      <c r="BA2" s="530"/>
      <c r="BB2" s="575"/>
      <c r="BC2" s="225"/>
      <c r="BM2" s="19"/>
      <c r="BR2" s="19"/>
    </row>
    <row r="3" spans="1:71" ht="15.75" thickBot="1">
      <c r="A3" s="222"/>
      <c r="B3" s="318"/>
      <c r="C3" s="225"/>
      <c r="D3" s="225"/>
      <c r="E3" s="225"/>
      <c r="F3" s="225"/>
      <c r="G3" s="225"/>
      <c r="H3" s="225"/>
      <c r="I3" s="225"/>
      <c r="J3" s="317" t="s">
        <v>153</v>
      </c>
      <c r="K3" s="225"/>
      <c r="L3" s="225"/>
      <c r="M3" s="225"/>
      <c r="N3" s="225"/>
      <c r="O3" s="225"/>
      <c r="P3" s="316"/>
      <c r="Q3" s="225"/>
      <c r="R3" s="225"/>
      <c r="S3" s="225"/>
      <c r="T3" s="225"/>
      <c r="U3" s="225"/>
      <c r="V3" s="225"/>
      <c r="W3" s="225"/>
      <c r="X3" s="315"/>
      <c r="Y3" s="225"/>
      <c r="Z3" s="225"/>
      <c r="AA3" s="314"/>
      <c r="AB3" s="314"/>
      <c r="AC3" s="314"/>
      <c r="AD3" s="313"/>
      <c r="AE3" s="225"/>
      <c r="AF3" s="532"/>
      <c r="AG3" s="605" t="str">
        <f>$C$5</f>
        <v>Décembre_2025</v>
      </c>
      <c r="AH3" s="606"/>
      <c r="AI3" s="571"/>
      <c r="AJ3" s="594" t="s">
        <v>152</v>
      </c>
      <c r="AK3" s="595"/>
      <c r="AL3" s="596"/>
      <c r="AM3" s="312"/>
      <c r="AN3" s="591" t="s">
        <v>151</v>
      </c>
      <c r="AO3" s="592"/>
      <c r="AP3" s="592"/>
      <c r="AQ3" s="592"/>
      <c r="AR3" s="593"/>
      <c r="AS3" s="312"/>
      <c r="AT3" s="311"/>
      <c r="AU3" s="555"/>
      <c r="AV3" s="225"/>
      <c r="AW3" s="532"/>
      <c r="AX3" s="310" t="str">
        <f>$C$5</f>
        <v>Décembre_2025</v>
      </c>
      <c r="AY3" s="309"/>
      <c r="AZ3" s="580"/>
      <c r="BA3" s="308" t="s">
        <v>150</v>
      </c>
      <c r="BB3" s="578"/>
      <c r="BC3" s="225"/>
      <c r="BE3" s="19" t="s">
        <v>149</v>
      </c>
      <c r="BF3" s="201" t="s">
        <v>148</v>
      </c>
      <c r="BM3" s="19"/>
      <c r="BR3" t="s">
        <v>147</v>
      </c>
      <c r="BS3" s="275" t="s">
        <v>146</v>
      </c>
    </row>
    <row r="4" spans="1:71" ht="9" customHeight="1" thickTop="1">
      <c r="A4" s="222"/>
      <c r="B4" s="522"/>
      <c r="C4" s="523"/>
      <c r="D4" s="524"/>
      <c r="E4" s="525"/>
      <c r="F4" s="526"/>
      <c r="G4" s="527"/>
      <c r="H4" s="528"/>
      <c r="I4" s="527"/>
      <c r="J4" s="529"/>
      <c r="K4" s="527"/>
      <c r="L4" s="526"/>
      <c r="M4" s="527"/>
      <c r="N4" s="528"/>
      <c r="O4" s="527"/>
      <c r="P4" s="529"/>
      <c r="Q4" s="527"/>
      <c r="R4" s="528"/>
      <c r="S4" s="530"/>
      <c r="T4" s="528"/>
      <c r="U4" s="531"/>
      <c r="V4" s="225"/>
      <c r="W4" s="522"/>
      <c r="X4" s="556"/>
      <c r="Y4" s="524"/>
      <c r="Z4" s="530"/>
      <c r="AA4" s="557"/>
      <c r="AB4" s="530"/>
      <c r="AC4" s="558"/>
      <c r="AD4" s="531"/>
      <c r="AE4" s="225"/>
      <c r="AF4" s="533"/>
      <c r="AG4" s="539"/>
      <c r="AH4" s="564"/>
      <c r="AI4" s="519"/>
      <c r="AJ4" s="565"/>
      <c r="AK4" s="519"/>
      <c r="AL4" s="566"/>
      <c r="AM4" s="519"/>
      <c r="AN4" s="567"/>
      <c r="AO4" s="519"/>
      <c r="AP4" s="567"/>
      <c r="AQ4" s="519"/>
      <c r="AR4" s="567"/>
      <c r="AS4" s="519"/>
      <c r="AT4" s="567"/>
      <c r="AU4" s="555"/>
      <c r="AV4" s="225"/>
      <c r="AW4" s="533"/>
      <c r="AX4" s="539"/>
      <c r="AY4" s="564"/>
      <c r="AZ4" s="519"/>
      <c r="BA4" s="576"/>
      <c r="BB4" s="573"/>
      <c r="BC4" s="225"/>
      <c r="BE4" s="20"/>
      <c r="BF4" s="20"/>
      <c r="BM4" s="19"/>
      <c r="BR4"/>
    </row>
    <row r="5" spans="1:71">
      <c r="A5" s="222"/>
      <c r="B5" s="532"/>
      <c r="C5" s="307" t="s">
        <v>240</v>
      </c>
      <c r="D5" s="306"/>
      <c r="E5" s="541"/>
      <c r="F5" s="305" t="s">
        <v>144</v>
      </c>
      <c r="G5" s="298"/>
      <c r="H5" s="304" t="s">
        <v>145</v>
      </c>
      <c r="I5" s="298"/>
      <c r="J5" s="303" t="s">
        <v>32</v>
      </c>
      <c r="K5" s="519"/>
      <c r="L5" s="302">
        <f>BI81</f>
        <v>-4.5</v>
      </c>
      <c r="M5" s="301"/>
      <c r="N5" s="300" t="str">
        <f>VLOOKUP($BI$81,$BI$83:$BJ$95,2,0)</f>
        <v>Janvier</v>
      </c>
      <c r="O5" s="299"/>
      <c r="P5" s="298" t="s">
        <v>32</v>
      </c>
      <c r="Q5" s="297"/>
      <c r="R5" s="296">
        <f>BK81</f>
        <v>38.5</v>
      </c>
      <c r="S5" s="295"/>
      <c r="T5" s="294" t="str">
        <f>VLOOKUP($BK$81,$BK$83:$BL$95,2,0)</f>
        <v>Aout</v>
      </c>
      <c r="U5" s="555"/>
      <c r="V5" s="225"/>
      <c r="W5" s="532"/>
      <c r="X5" s="607" t="str">
        <f>C5</f>
        <v>Décembre_2025</v>
      </c>
      <c r="Y5" s="608"/>
      <c r="Z5" s="519"/>
      <c r="AA5" s="609">
        <f ca="1">NOW()</f>
        <v>45992.476677893515</v>
      </c>
      <c r="AB5" s="610"/>
      <c r="AC5" s="611"/>
      <c r="AD5" s="559"/>
      <c r="AE5" s="225"/>
      <c r="AF5" s="533"/>
      <c r="AG5" s="603" t="s">
        <v>144</v>
      </c>
      <c r="AH5" s="604"/>
      <c r="AI5" s="572"/>
      <c r="AJ5" s="505">
        <f>SUM($AJ$11:$AJ$72)</f>
        <v>0</v>
      </c>
      <c r="AK5" s="519"/>
      <c r="AL5" s="291">
        <f>SUM($AL$11:$AL$72)</f>
        <v>0</v>
      </c>
      <c r="AM5" s="519"/>
      <c r="AN5" s="259">
        <f>SUM(AN$11:AN$72)</f>
        <v>0</v>
      </c>
      <c r="AO5" s="519"/>
      <c r="AP5" s="259">
        <f>SUM(AP$11:AP$72)</f>
        <v>0</v>
      </c>
      <c r="AQ5" s="519"/>
      <c r="AR5" s="259">
        <f>SUM(AR$11:AR$72)</f>
        <v>0</v>
      </c>
      <c r="AS5" s="519"/>
      <c r="AT5" s="259">
        <f>SUM(AT$11:AT$72)</f>
        <v>0</v>
      </c>
      <c r="AU5" s="555"/>
      <c r="AV5" s="225"/>
      <c r="AW5" s="533"/>
      <c r="AX5" s="293" t="s">
        <v>144</v>
      </c>
      <c r="AY5" s="292"/>
      <c r="AZ5" s="519"/>
      <c r="BA5" s="291">
        <f>SUM(BA$11:BA$74)+Relevés!X3</f>
        <v>0</v>
      </c>
      <c r="BB5" s="579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33"/>
      <c r="C6" s="539"/>
      <c r="D6" s="540"/>
      <c r="E6" s="519"/>
      <c r="F6" s="290"/>
      <c r="G6" s="289"/>
      <c r="H6" s="288"/>
      <c r="I6" s="289"/>
      <c r="J6" s="544"/>
      <c r="K6" s="545"/>
      <c r="L6" s="549"/>
      <c r="M6" s="519"/>
      <c r="N6" s="550"/>
      <c r="O6" s="545"/>
      <c r="P6" s="544"/>
      <c r="Q6" s="545"/>
      <c r="R6" s="554"/>
      <c r="S6" s="519"/>
      <c r="T6" s="550"/>
      <c r="U6" s="555"/>
      <c r="V6" s="225"/>
      <c r="W6" s="533"/>
      <c r="X6" s="539"/>
      <c r="Y6" s="564"/>
      <c r="Z6" s="519"/>
      <c r="AA6" s="560"/>
      <c r="AB6" s="519"/>
      <c r="AC6" s="561"/>
      <c r="AD6" s="555"/>
      <c r="AE6" s="225"/>
      <c r="AF6" s="533"/>
      <c r="AG6" s="519"/>
      <c r="AH6" s="519"/>
      <c r="AI6" s="519"/>
      <c r="AJ6" s="568"/>
      <c r="AK6" s="519"/>
      <c r="AL6" s="569"/>
      <c r="AM6" s="519"/>
      <c r="AN6" s="569"/>
      <c r="AO6" s="519"/>
      <c r="AP6" s="569"/>
      <c r="AQ6" s="519"/>
      <c r="AR6" s="569"/>
      <c r="AS6" s="519"/>
      <c r="AT6" s="569"/>
      <c r="AU6" s="555"/>
      <c r="AV6" s="225"/>
      <c r="AW6" s="533"/>
      <c r="AX6" s="539"/>
      <c r="AY6" s="564"/>
      <c r="AZ6" s="519"/>
      <c r="BA6" s="577"/>
      <c r="BB6" s="573"/>
      <c r="BC6" s="225"/>
      <c r="BF6" s="287"/>
      <c r="BL6" s="2"/>
      <c r="BM6" s="2"/>
      <c r="BN6" s="2"/>
      <c r="BO6" s="2"/>
      <c r="BP6" s="2"/>
      <c r="BQ6" s="2"/>
    </row>
    <row r="7" spans="1:71">
      <c r="A7" s="222"/>
      <c r="B7" s="533"/>
      <c r="C7" s="597" t="s">
        <v>139</v>
      </c>
      <c r="D7" s="598"/>
      <c r="E7" s="543"/>
      <c r="F7" s="286">
        <f>MIN(F$11:F72)</f>
        <v>0</v>
      </c>
      <c r="G7" s="256"/>
      <c r="H7" s="285" t="e">
        <f>VLOOKUP($F$7,$F$11:$Y$72,17,0)</f>
        <v>#N/A</v>
      </c>
      <c r="I7" s="256"/>
      <c r="J7" s="542"/>
      <c r="K7" s="519"/>
      <c r="L7" s="284">
        <f>MIN($L$11:$L$72)</f>
        <v>0</v>
      </c>
      <c r="M7" s="552"/>
      <c r="N7" s="283" t="e">
        <f>VLOOKUP($L$7,$L$11:$Y$45,14,0)</f>
        <v>#N/A</v>
      </c>
      <c r="O7" s="552"/>
      <c r="P7" s="542"/>
      <c r="Q7" s="552"/>
      <c r="R7" s="282">
        <f>MAX(R$11:R72)</f>
        <v>0</v>
      </c>
      <c r="S7" s="552"/>
      <c r="T7" s="281" t="e">
        <f>VLOOKUP($R$7,$R$11:$Y$72,8,0)</f>
        <v>#N/A</v>
      </c>
      <c r="U7" s="555"/>
      <c r="V7" s="225"/>
      <c r="W7" s="533"/>
      <c r="X7" s="599" t="s">
        <v>138</v>
      </c>
      <c r="Y7" s="600"/>
      <c r="Z7" s="519"/>
      <c r="AA7" s="280" t="s">
        <v>137</v>
      </c>
      <c r="AB7" s="519"/>
      <c r="AC7" s="279" t="s">
        <v>136</v>
      </c>
      <c r="AD7" s="555"/>
      <c r="AE7" s="225"/>
      <c r="AF7" s="533"/>
      <c r="AG7" s="589">
        <f ca="1">TODAY()</f>
        <v>45992</v>
      </c>
      <c r="AH7" s="590"/>
      <c r="AI7" s="519"/>
      <c r="AJ7" s="277" t="e">
        <f>VLOOKUP($AJ$9,$AJ$11:$AY$72,16,0)</f>
        <v>#N/A</v>
      </c>
      <c r="AK7" s="519"/>
      <c r="AL7" s="278" t="e">
        <f>VLOOKUP($AL$9,$AL$11:$AY$72,14,0)</f>
        <v>#N/A</v>
      </c>
      <c r="AM7" s="519"/>
      <c r="AN7" s="277" t="s">
        <v>135</v>
      </c>
      <c r="AO7" s="519"/>
      <c r="AP7" s="277" t="s">
        <v>135</v>
      </c>
      <c r="AQ7" s="519"/>
      <c r="AR7" s="277" t="s">
        <v>134</v>
      </c>
      <c r="AS7" s="519"/>
      <c r="AT7" s="277" t="s">
        <v>134</v>
      </c>
      <c r="AU7" s="555"/>
      <c r="AV7" s="225"/>
      <c r="AW7" s="533"/>
      <c r="AX7" s="589">
        <f ca="1">TODAY()</f>
        <v>45992</v>
      </c>
      <c r="AY7" s="590"/>
      <c r="AZ7" s="519"/>
      <c r="BA7" s="276" t="e">
        <f>VLOOKUP($BA$9,$BA$11:$BE$72,5,0)</f>
        <v>#N/A</v>
      </c>
      <c r="BB7" s="573"/>
      <c r="BC7" s="225"/>
      <c r="BE7" s="19" t="s">
        <v>133</v>
      </c>
      <c r="BF7" s="275" t="s">
        <v>132</v>
      </c>
      <c r="BL7" s="25"/>
      <c r="BM7" s="2"/>
      <c r="BO7" s="2"/>
      <c r="BP7" s="2"/>
      <c r="BQ7" s="25"/>
    </row>
    <row r="8" spans="1:71" ht="5.25" customHeight="1">
      <c r="A8" s="222"/>
      <c r="B8" s="533"/>
      <c r="C8" s="539"/>
      <c r="D8" s="548"/>
      <c r="E8" s="543"/>
      <c r="F8" s="274"/>
      <c r="G8" s="256"/>
      <c r="H8" s="273"/>
      <c r="I8" s="256"/>
      <c r="J8" s="546"/>
      <c r="K8" s="519"/>
      <c r="L8" s="553"/>
      <c r="M8" s="552"/>
      <c r="N8" s="551"/>
      <c r="O8" s="552"/>
      <c r="P8" s="546"/>
      <c r="Q8" s="552"/>
      <c r="R8" s="553"/>
      <c r="S8" s="552"/>
      <c r="T8" s="551"/>
      <c r="U8" s="555"/>
      <c r="V8" s="225"/>
      <c r="W8" s="533"/>
      <c r="X8" s="539"/>
      <c r="Y8" s="548"/>
      <c r="Z8" s="519"/>
      <c r="AA8" s="562"/>
      <c r="AB8" s="519"/>
      <c r="AC8" s="563"/>
      <c r="AD8" s="555"/>
      <c r="AE8" s="225"/>
      <c r="AF8" s="533"/>
      <c r="AG8" s="539"/>
      <c r="AH8" s="548"/>
      <c r="AI8" s="519"/>
      <c r="AJ8" s="570"/>
      <c r="AK8" s="519"/>
      <c r="AL8" s="567"/>
      <c r="AM8" s="519"/>
      <c r="AN8" s="567"/>
      <c r="AO8" s="519"/>
      <c r="AP8" s="567"/>
      <c r="AQ8" s="519"/>
      <c r="AR8" s="567"/>
      <c r="AS8" s="519"/>
      <c r="AT8" s="567"/>
      <c r="AU8" s="555"/>
      <c r="AV8" s="225"/>
      <c r="AW8" s="533"/>
      <c r="AX8" s="539"/>
      <c r="AY8" s="548"/>
      <c r="AZ8" s="519"/>
      <c r="BA8" s="567"/>
      <c r="BB8" s="573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33"/>
      <c r="C9" s="601"/>
      <c r="D9" s="602"/>
      <c r="E9" s="547"/>
      <c r="F9" s="272" t="s">
        <v>42</v>
      </c>
      <c r="G9" s="256"/>
      <c r="H9" s="271" t="e">
        <f>VLOOKUP($F$7,$F$11:$T$72,3,0)</f>
        <v>#N/A</v>
      </c>
      <c r="I9" s="256"/>
      <c r="J9" s="269" t="s">
        <v>130</v>
      </c>
      <c r="K9" s="256"/>
      <c r="L9" s="270" t="s">
        <v>131</v>
      </c>
      <c r="M9" s="552"/>
      <c r="N9" s="267" t="e">
        <f>VLOOKUP($L$7,$L$11:$N$45,3,0)</f>
        <v>#N/A</v>
      </c>
      <c r="O9" s="552"/>
      <c r="P9" s="269" t="s">
        <v>130</v>
      </c>
      <c r="Q9" s="552"/>
      <c r="R9" s="268" t="s">
        <v>48</v>
      </c>
      <c r="S9" s="552"/>
      <c r="T9" s="267" t="e">
        <f>VLOOKUP($R$7,$R$11:$Y$72,8,0)</f>
        <v>#N/A</v>
      </c>
      <c r="U9" s="555"/>
      <c r="V9" s="225"/>
      <c r="W9" s="533"/>
      <c r="X9" s="266">
        <f>BM81</f>
        <v>67.7</v>
      </c>
      <c r="Y9" s="266" t="s">
        <v>48</v>
      </c>
      <c r="Z9" s="519"/>
      <c r="AA9" s="265">
        <f>MAX($AA$11:$AA$72)</f>
        <v>0</v>
      </c>
      <c r="AB9" s="519"/>
      <c r="AC9" s="264" t="e">
        <f>VLOOKUP($AA$9,$AA$11:$AH$72,8,0)</f>
        <v>#N/A</v>
      </c>
      <c r="AD9" s="555"/>
      <c r="AE9" s="225"/>
      <c r="AF9" s="533"/>
      <c r="AG9" s="263">
        <f>$BO$79</f>
        <v>726.7</v>
      </c>
      <c r="AH9" s="262" t="s">
        <v>32</v>
      </c>
      <c r="AI9" s="519"/>
      <c r="AJ9" s="261">
        <f>MAX($AJ$11:$AJ$72)</f>
        <v>0</v>
      </c>
      <c r="AK9" s="519"/>
      <c r="AL9" s="260">
        <f>MAX($AL$11:AL$72)</f>
        <v>0</v>
      </c>
      <c r="AM9" s="519"/>
      <c r="AN9" s="259" t="s">
        <v>129</v>
      </c>
      <c r="AO9" s="519"/>
      <c r="AP9" s="259" t="s">
        <v>128</v>
      </c>
      <c r="AQ9" s="519"/>
      <c r="AR9" s="259" t="s">
        <v>127</v>
      </c>
      <c r="AS9" s="519"/>
      <c r="AT9" s="259" t="s">
        <v>126</v>
      </c>
      <c r="AU9" s="555"/>
      <c r="AV9" s="225"/>
      <c r="AW9" s="533"/>
      <c r="AX9" s="258" t="s">
        <v>32</v>
      </c>
      <c r="AY9" s="257">
        <f>$BR$79+$BA$5</f>
        <v>133.88333333333335</v>
      </c>
      <c r="AZ9" s="519"/>
      <c r="BA9" s="255">
        <f>MAX($BA$11:$BA$72)</f>
        <v>0</v>
      </c>
      <c r="BB9" s="573"/>
      <c r="BC9" s="225"/>
      <c r="BE9" s="19" t="s">
        <v>125</v>
      </c>
      <c r="BF9" s="254" t="s">
        <v>124</v>
      </c>
      <c r="BL9" s="2" t="s">
        <v>123</v>
      </c>
      <c r="BM9" s="253" t="s">
        <v>122</v>
      </c>
      <c r="BS9" s="25"/>
    </row>
    <row r="10" spans="1:71" ht="25.5" customHeight="1" thickBot="1">
      <c r="A10" s="222"/>
      <c r="B10" s="534"/>
      <c r="C10" s="513"/>
      <c r="D10" s="508"/>
      <c r="E10" s="535"/>
      <c r="F10" s="535"/>
      <c r="G10" s="535"/>
      <c r="H10" s="535"/>
      <c r="I10" s="535"/>
      <c r="J10" s="536"/>
      <c r="K10" s="508"/>
      <c r="L10" s="535"/>
      <c r="M10" s="535"/>
      <c r="N10" s="535"/>
      <c r="O10" s="535"/>
      <c r="P10" s="536"/>
      <c r="Q10" s="535"/>
      <c r="R10" s="535"/>
      <c r="S10" s="535"/>
      <c r="T10" s="535"/>
      <c r="U10" s="537"/>
      <c r="V10" s="224"/>
      <c r="W10" s="534"/>
      <c r="X10" s="513"/>
      <c r="Y10" s="508"/>
      <c r="Z10" s="508"/>
      <c r="AA10" s="508"/>
      <c r="AB10" s="508"/>
      <c r="AC10" s="508"/>
      <c r="AD10" s="537"/>
      <c r="AE10" s="224"/>
      <c r="AF10" s="534"/>
      <c r="AG10" s="513"/>
      <c r="AH10" s="508"/>
      <c r="AI10" s="508"/>
      <c r="AJ10" s="508"/>
      <c r="AK10" s="508"/>
      <c r="AL10" s="521"/>
      <c r="AM10" s="508"/>
      <c r="AN10" s="521"/>
      <c r="AO10" s="508"/>
      <c r="AP10" s="521"/>
      <c r="AQ10" s="508"/>
      <c r="AR10" s="521"/>
      <c r="AS10" s="508"/>
      <c r="AT10" s="521"/>
      <c r="AU10" s="537"/>
      <c r="AV10" s="225"/>
      <c r="AW10" s="534"/>
      <c r="AX10" s="513"/>
      <c r="AY10" s="508"/>
      <c r="AZ10" s="508"/>
      <c r="BA10" s="521"/>
      <c r="BB10" s="538"/>
      <c r="BC10" s="224"/>
      <c r="BD10" s="20"/>
      <c r="BE10" s="252"/>
      <c r="BF10" s="251"/>
      <c r="BH10" s="250" t="s">
        <v>121</v>
      </c>
      <c r="BI10" s="249" t="s">
        <v>120</v>
      </c>
      <c r="BJ10" s="248"/>
      <c r="BK10" s="248"/>
      <c r="BL10" s="248"/>
      <c r="BM10" s="247"/>
      <c r="BN10" s="247"/>
      <c r="BO10" s="246"/>
      <c r="BP10" s="246"/>
      <c r="BQ10" s="245"/>
      <c r="BS10" s="25"/>
    </row>
    <row r="11" spans="1:71" ht="27" customHeight="1" thickTop="1">
      <c r="A11" s="222"/>
      <c r="B11" s="534"/>
      <c r="C11" s="511" t="str">
        <f>PROPER(TEXT(D11,"JJJJ"))</f>
        <v>Lundi</v>
      </c>
      <c r="D11" s="231">
        <v>45992</v>
      </c>
      <c r="E11" s="535"/>
      <c r="F11" s="235"/>
      <c r="G11" s="233"/>
      <c r="H11" s="234"/>
      <c r="I11" s="233"/>
      <c r="J11" s="514" t="str">
        <f>IF(OR($L$1="",$L$11=""),"",IF($L$11&gt;$L$1,"»",IF($L$11&lt;$L$1,"¼","¹º")))</f>
        <v/>
      </c>
      <c r="K11" s="515"/>
      <c r="L11" s="516"/>
      <c r="M11" s="515"/>
      <c r="N11" s="509"/>
      <c r="O11" s="515"/>
      <c r="P11" s="514" t="str">
        <f>IF(OR($R$1="",$R$11=""),"",IF($R$11&gt;$R$1,"»",IF($R$11&lt;$R$1,"¼","¹º")))</f>
        <v/>
      </c>
      <c r="Q11" s="515"/>
      <c r="R11" s="516"/>
      <c r="S11" s="515"/>
      <c r="T11" s="509"/>
      <c r="U11" s="574"/>
      <c r="V11" s="230"/>
      <c r="W11" s="534"/>
      <c r="X11" s="511" t="str">
        <f>$C11</f>
        <v>Lundi</v>
      </c>
      <c r="Y11" s="512">
        <f>$D11</f>
        <v>45992</v>
      </c>
      <c r="Z11" s="508"/>
      <c r="AA11" s="520"/>
      <c r="AB11" s="508"/>
      <c r="AC11" s="509"/>
      <c r="AD11" s="537"/>
      <c r="AE11" s="230"/>
      <c r="AF11" s="534"/>
      <c r="AG11" s="511" t="str">
        <f>$C11</f>
        <v>Lundi</v>
      </c>
      <c r="AH11" s="512">
        <f>$D11</f>
        <v>45992</v>
      </c>
      <c r="AI11" s="508"/>
      <c r="AJ11" s="507"/>
      <c r="AK11" s="508"/>
      <c r="AL11" s="509"/>
      <c r="AM11" s="508"/>
      <c r="AN11" s="509"/>
      <c r="AO11" s="508"/>
      <c r="AP11" s="509"/>
      <c r="AQ11" s="508"/>
      <c r="AR11" s="509"/>
      <c r="AS11" s="508"/>
      <c r="AT11" s="509"/>
      <c r="AU11" s="538"/>
      <c r="AV11" s="225"/>
      <c r="AW11" s="534"/>
      <c r="AX11" s="511" t="str">
        <f>$C11</f>
        <v>Lundi</v>
      </c>
      <c r="AY11" s="512">
        <f>$D11</f>
        <v>45992</v>
      </c>
      <c r="AZ11" s="508"/>
      <c r="BA11" s="509"/>
      <c r="BB11" s="538"/>
      <c r="BC11" s="230"/>
      <c r="BD11" s="20">
        <v>21</v>
      </c>
      <c r="BE11" s="229">
        <f>D11</f>
        <v>45992</v>
      </c>
      <c r="BF11" s="228" t="str">
        <f>$C11</f>
        <v>Lundi</v>
      </c>
    </row>
    <row r="12" spans="1:71" ht="6" customHeight="1">
      <c r="A12" s="222"/>
      <c r="B12" s="534"/>
      <c r="C12" s="513"/>
      <c r="D12" s="508"/>
      <c r="E12" s="535"/>
      <c r="F12" s="233"/>
      <c r="G12" s="233"/>
      <c r="H12" s="233"/>
      <c r="I12" s="233"/>
      <c r="J12" s="517"/>
      <c r="K12" s="515"/>
      <c r="L12" s="515"/>
      <c r="M12" s="515"/>
      <c r="N12" s="515"/>
      <c r="O12" s="515"/>
      <c r="P12" s="517"/>
      <c r="Q12" s="515"/>
      <c r="R12" s="515"/>
      <c r="S12" s="515"/>
      <c r="T12" s="515"/>
      <c r="U12" s="537"/>
      <c r="V12" s="224"/>
      <c r="W12" s="534"/>
      <c r="X12" s="513"/>
      <c r="Y12" s="508"/>
      <c r="Z12" s="508"/>
      <c r="AA12" s="508"/>
      <c r="AB12" s="508"/>
      <c r="AC12" s="521"/>
      <c r="AD12" s="537"/>
      <c r="AE12" s="224"/>
      <c r="AF12" s="534"/>
      <c r="AG12" s="513"/>
      <c r="AH12" s="508"/>
      <c r="AI12" s="508"/>
      <c r="AJ12" s="510"/>
      <c r="AK12" s="508"/>
      <c r="AL12" s="521"/>
      <c r="AM12" s="508"/>
      <c r="AN12" s="521"/>
      <c r="AO12" s="508"/>
      <c r="AP12" s="521"/>
      <c r="AQ12" s="508"/>
      <c r="AR12" s="521"/>
      <c r="AS12" s="508"/>
      <c r="AT12" s="521"/>
      <c r="AU12" s="538"/>
      <c r="AV12" s="225"/>
      <c r="AW12" s="534"/>
      <c r="AX12" s="513"/>
      <c r="AY12" s="508"/>
      <c r="AZ12" s="508"/>
      <c r="BA12" s="521"/>
      <c r="BB12" s="538"/>
      <c r="BC12" s="224"/>
      <c r="BD12" s="20"/>
      <c r="BE12" s="241"/>
      <c r="BF12" s="240"/>
    </row>
    <row r="13" spans="1:71" ht="27" customHeight="1">
      <c r="A13" s="222"/>
      <c r="B13" s="534"/>
      <c r="C13" s="511" t="str">
        <f>PROPER(TEXT(D13,"JJJJ"))</f>
        <v>Mardi</v>
      </c>
      <c r="D13" s="512">
        <f>$D11+1</f>
        <v>45993</v>
      </c>
      <c r="E13" s="535"/>
      <c r="F13" s="235"/>
      <c r="G13" s="233"/>
      <c r="H13" s="234"/>
      <c r="I13" s="233"/>
      <c r="J13" s="514" t="str">
        <f>IF(OR(L11="",L13=""),"",IF(L13&gt;L11,"»",IF(L13&lt;L11,"¼","¹º")))</f>
        <v/>
      </c>
      <c r="K13" s="515"/>
      <c r="L13" s="516"/>
      <c r="M13" s="515"/>
      <c r="N13" s="509"/>
      <c r="O13" s="515"/>
      <c r="P13" s="514" t="str">
        <f>IF(OR(R11="",R13=""),"",IF(R13&gt;R11,"»",IF(R13&lt;R11,"¼","¹º")))</f>
        <v/>
      </c>
      <c r="Q13" s="515"/>
      <c r="R13" s="516"/>
      <c r="S13" s="515"/>
      <c r="T13" s="509"/>
      <c r="U13" s="537"/>
      <c r="V13" s="230"/>
      <c r="W13" s="534"/>
      <c r="X13" s="511" t="str">
        <f>$C13</f>
        <v>Mardi</v>
      </c>
      <c r="Y13" s="512">
        <f>$D13</f>
        <v>45993</v>
      </c>
      <c r="Z13" s="508"/>
      <c r="AA13" s="520"/>
      <c r="AB13" s="508"/>
      <c r="AC13" s="509"/>
      <c r="AD13" s="537"/>
      <c r="AE13" s="230"/>
      <c r="AF13" s="534"/>
      <c r="AG13" s="511" t="str">
        <f>$C13</f>
        <v>Mardi</v>
      </c>
      <c r="AH13" s="512">
        <f>$D13</f>
        <v>45993</v>
      </c>
      <c r="AI13" s="508"/>
      <c r="AJ13" s="507"/>
      <c r="AK13" s="508"/>
      <c r="AL13" s="509"/>
      <c r="AM13" s="508"/>
      <c r="AN13" s="509"/>
      <c r="AO13" s="508"/>
      <c r="AP13" s="509"/>
      <c r="AQ13" s="508"/>
      <c r="AR13" s="509"/>
      <c r="AS13" s="508"/>
      <c r="AT13" s="509"/>
      <c r="AU13" s="538"/>
      <c r="AV13" s="225"/>
      <c r="AW13" s="534"/>
      <c r="AX13" s="511" t="str">
        <f>$C13</f>
        <v>Mardi</v>
      </c>
      <c r="AY13" s="512">
        <f>$D13</f>
        <v>45993</v>
      </c>
      <c r="AZ13" s="508"/>
      <c r="BA13" s="509"/>
      <c r="BB13" s="538"/>
      <c r="BC13" s="230"/>
      <c r="BD13" s="20">
        <v>22</v>
      </c>
      <c r="BE13" s="229">
        <f>D13</f>
        <v>45993</v>
      </c>
      <c r="BF13" s="228" t="str">
        <f>$C13</f>
        <v>Mardi</v>
      </c>
    </row>
    <row r="14" spans="1:71" ht="6" customHeight="1">
      <c r="A14" s="222"/>
      <c r="B14" s="534"/>
      <c r="C14" s="513"/>
      <c r="D14" s="508"/>
      <c r="E14" s="535"/>
      <c r="F14" s="233"/>
      <c r="G14" s="233"/>
      <c r="H14" s="233"/>
      <c r="I14" s="233"/>
      <c r="J14" s="517"/>
      <c r="K14" s="515"/>
      <c r="L14" s="515"/>
      <c r="M14" s="515"/>
      <c r="N14" s="515"/>
      <c r="O14" s="515"/>
      <c r="P14" s="517"/>
      <c r="Q14" s="515"/>
      <c r="R14" s="515"/>
      <c r="S14" s="515"/>
      <c r="T14" s="515"/>
      <c r="U14" s="537"/>
      <c r="V14" s="224"/>
      <c r="W14" s="534"/>
      <c r="X14" s="513"/>
      <c r="Y14" s="508"/>
      <c r="Z14" s="508"/>
      <c r="AA14" s="508"/>
      <c r="AB14" s="508"/>
      <c r="AC14" s="521"/>
      <c r="AD14" s="537"/>
      <c r="AE14" s="224"/>
      <c r="AF14" s="534"/>
      <c r="AG14" s="513"/>
      <c r="AH14" s="508"/>
      <c r="AI14" s="508"/>
      <c r="AJ14" s="510"/>
      <c r="AK14" s="508"/>
      <c r="AL14" s="521"/>
      <c r="AM14" s="508"/>
      <c r="AN14" s="521"/>
      <c r="AO14" s="508"/>
      <c r="AP14" s="521"/>
      <c r="AQ14" s="508"/>
      <c r="AR14" s="521"/>
      <c r="AS14" s="508"/>
      <c r="AT14" s="521"/>
      <c r="AU14" s="538"/>
      <c r="AV14" s="225"/>
      <c r="AW14" s="534"/>
      <c r="AX14" s="513"/>
      <c r="AY14" s="508"/>
      <c r="AZ14" s="508"/>
      <c r="BA14" s="521"/>
      <c r="BB14" s="538"/>
      <c r="BC14" s="224"/>
      <c r="BD14" s="20"/>
      <c r="BE14" s="241"/>
      <c r="BF14" s="240"/>
    </row>
    <row r="15" spans="1:71" ht="27" customHeight="1">
      <c r="A15" s="222"/>
      <c r="B15" s="534"/>
      <c r="C15" s="511" t="str">
        <f>PROPER(TEXT(D15,"JJJJ"))</f>
        <v>Mercredi</v>
      </c>
      <c r="D15" s="512">
        <f>$D13+1</f>
        <v>45994</v>
      </c>
      <c r="E15" s="535"/>
      <c r="F15" s="235"/>
      <c r="G15" s="233"/>
      <c r="H15" s="234"/>
      <c r="I15" s="233"/>
      <c r="J15" s="514" t="str">
        <f>IF(OR(L13="",L15=""),"",IF(L15&gt;L13,"»",IF(L15&lt;L13,"¼","¹º")))</f>
        <v/>
      </c>
      <c r="K15" s="515"/>
      <c r="L15" s="516"/>
      <c r="M15" s="515"/>
      <c r="N15" s="509"/>
      <c r="O15" s="515"/>
      <c r="P15" s="514" t="str">
        <f>IF(OR(R13="",R15=""),"",IF(R15&gt;R13,"»",IF(R15&lt;R13,"¼","¹º")))</f>
        <v/>
      </c>
      <c r="Q15" s="515"/>
      <c r="R15" s="516"/>
      <c r="S15" s="515"/>
      <c r="T15" s="509"/>
      <c r="U15" s="537"/>
      <c r="V15" s="230"/>
      <c r="W15" s="534"/>
      <c r="X15" s="511" t="str">
        <f>$C15</f>
        <v>Mercredi</v>
      </c>
      <c r="Y15" s="512">
        <f>$D15</f>
        <v>45994</v>
      </c>
      <c r="Z15" s="508"/>
      <c r="AA15" s="520"/>
      <c r="AB15" s="508"/>
      <c r="AC15" s="509"/>
      <c r="AD15" s="537"/>
      <c r="AE15" s="230"/>
      <c r="AF15" s="534"/>
      <c r="AG15" s="511" t="str">
        <f>$C15</f>
        <v>Mercredi</v>
      </c>
      <c r="AH15" s="512">
        <f>$D15</f>
        <v>45994</v>
      </c>
      <c r="AI15" s="508"/>
      <c r="AJ15" s="507"/>
      <c r="AK15" s="508"/>
      <c r="AL15" s="509"/>
      <c r="AM15" s="508"/>
      <c r="AN15" s="509"/>
      <c r="AO15" s="508"/>
      <c r="AP15" s="509"/>
      <c r="AQ15" s="508"/>
      <c r="AR15" s="509"/>
      <c r="AS15" s="508"/>
      <c r="AT15" s="509"/>
      <c r="AU15" s="538"/>
      <c r="AV15" s="225"/>
      <c r="AW15" s="534"/>
      <c r="AX15" s="511" t="str">
        <f>$C15</f>
        <v>Mercredi</v>
      </c>
      <c r="AY15" s="512">
        <f>$D15</f>
        <v>45994</v>
      </c>
      <c r="AZ15" s="508"/>
      <c r="BA15" s="509"/>
      <c r="BB15" s="538"/>
      <c r="BC15" s="230"/>
      <c r="BD15" s="20">
        <v>23</v>
      </c>
      <c r="BE15" s="229">
        <f>D15</f>
        <v>45994</v>
      </c>
      <c r="BF15" s="228" t="str">
        <f>$C15</f>
        <v>Mercredi</v>
      </c>
    </row>
    <row r="16" spans="1:71" ht="5.25" customHeight="1">
      <c r="A16" s="222"/>
      <c r="B16" s="534"/>
      <c r="C16" s="513"/>
      <c r="D16" s="508"/>
      <c r="E16" s="535"/>
      <c r="F16" s="227"/>
      <c r="G16" s="233"/>
      <c r="H16" s="233"/>
      <c r="I16" s="233"/>
      <c r="J16" s="517"/>
      <c r="K16" s="515"/>
      <c r="L16" s="508"/>
      <c r="M16" s="515"/>
      <c r="N16" s="515"/>
      <c r="O16" s="515"/>
      <c r="P16" s="517"/>
      <c r="Q16" s="515"/>
      <c r="R16" s="508"/>
      <c r="S16" s="515"/>
      <c r="T16" s="515"/>
      <c r="U16" s="537"/>
      <c r="V16" s="230"/>
      <c r="W16" s="534"/>
      <c r="X16" s="513"/>
      <c r="Y16" s="508"/>
      <c r="Z16" s="508"/>
      <c r="AA16" s="508"/>
      <c r="AB16" s="508"/>
      <c r="AC16" s="521"/>
      <c r="AD16" s="537"/>
      <c r="AE16" s="230"/>
      <c r="AF16" s="534"/>
      <c r="AG16" s="513"/>
      <c r="AH16" s="508"/>
      <c r="AI16" s="508"/>
      <c r="AJ16" s="510"/>
      <c r="AK16" s="508"/>
      <c r="AL16" s="508"/>
      <c r="AM16" s="508"/>
      <c r="AN16" s="508"/>
      <c r="AO16" s="508"/>
      <c r="AP16" s="508"/>
      <c r="AQ16" s="508"/>
      <c r="AR16" s="508"/>
      <c r="AS16" s="508"/>
      <c r="AT16" s="508"/>
      <c r="AU16" s="538"/>
      <c r="AV16" s="225"/>
      <c r="AW16" s="534"/>
      <c r="AX16" s="513"/>
      <c r="AY16" s="508"/>
      <c r="AZ16" s="508"/>
      <c r="BA16" s="521"/>
      <c r="BB16" s="538"/>
      <c r="BC16" s="230"/>
      <c r="BD16" s="20"/>
      <c r="BE16" s="237"/>
      <c r="BF16" s="236"/>
    </row>
    <row r="17" spans="1:58" ht="27" customHeight="1">
      <c r="A17" s="222"/>
      <c r="B17" s="534"/>
      <c r="C17" s="511" t="str">
        <f>PROPER(TEXT(D17,"JJJJ"))</f>
        <v>Jeudi</v>
      </c>
      <c r="D17" s="512">
        <f>$D15+1</f>
        <v>45995</v>
      </c>
      <c r="E17" s="535"/>
      <c r="F17" s="235"/>
      <c r="G17" s="233"/>
      <c r="H17" s="234"/>
      <c r="I17" s="233"/>
      <c r="J17" s="514" t="str">
        <f>IF(OR(L15="",L17=""),"",IF(L17&gt;L15,"»",IF(L17&lt;L15,"¼","¹º")))</f>
        <v/>
      </c>
      <c r="K17" s="515"/>
      <c r="L17" s="516"/>
      <c r="M17" s="515"/>
      <c r="N17" s="509"/>
      <c r="O17" s="515"/>
      <c r="P17" s="514" t="str">
        <f>IF(OR(R15="",R17=""),"",IF(R17&gt;R15,"»",IF(R17&lt;R15,"¼","¹º")))</f>
        <v/>
      </c>
      <c r="Q17" s="515"/>
      <c r="R17" s="516"/>
      <c r="S17" s="515"/>
      <c r="T17" s="509"/>
      <c r="U17" s="537"/>
      <c r="V17" s="230"/>
      <c r="W17" s="534"/>
      <c r="X17" s="511" t="str">
        <f>$C17</f>
        <v>Jeudi</v>
      </c>
      <c r="Y17" s="512">
        <f>$D17</f>
        <v>45995</v>
      </c>
      <c r="Z17" s="508"/>
      <c r="AA17" s="520"/>
      <c r="AB17" s="508"/>
      <c r="AC17" s="509"/>
      <c r="AD17" s="537"/>
      <c r="AE17" s="230"/>
      <c r="AF17" s="534"/>
      <c r="AG17" s="511" t="str">
        <f>$C17</f>
        <v>Jeudi</v>
      </c>
      <c r="AH17" s="512">
        <f>$D17</f>
        <v>45995</v>
      </c>
      <c r="AI17" s="508"/>
      <c r="AJ17" s="507"/>
      <c r="AK17" s="508"/>
      <c r="AL17" s="509"/>
      <c r="AM17" s="508"/>
      <c r="AN17" s="509"/>
      <c r="AO17" s="508"/>
      <c r="AP17" s="509"/>
      <c r="AQ17" s="508"/>
      <c r="AR17" s="509"/>
      <c r="AS17" s="508"/>
      <c r="AT17" s="509"/>
      <c r="AU17" s="538"/>
      <c r="AV17" s="225"/>
      <c r="AW17" s="534"/>
      <c r="AX17" s="511" t="str">
        <f>$C17</f>
        <v>Jeudi</v>
      </c>
      <c r="AY17" s="512">
        <f>$D17</f>
        <v>45995</v>
      </c>
      <c r="AZ17" s="508"/>
      <c r="BA17" s="509"/>
      <c r="BB17" s="538"/>
      <c r="BC17" s="230"/>
      <c r="BD17" s="20">
        <v>24</v>
      </c>
      <c r="BE17" s="229">
        <f>D17</f>
        <v>45995</v>
      </c>
      <c r="BF17" s="228" t="str">
        <f>$C17</f>
        <v>Jeudi</v>
      </c>
    </row>
    <row r="18" spans="1:58" ht="5.25" customHeight="1">
      <c r="A18" s="222"/>
      <c r="B18" s="534"/>
      <c r="C18" s="513"/>
      <c r="D18" s="508"/>
      <c r="E18" s="535"/>
      <c r="F18" s="227"/>
      <c r="G18" s="233"/>
      <c r="H18" s="233"/>
      <c r="I18" s="233"/>
      <c r="J18" s="517"/>
      <c r="K18" s="515"/>
      <c r="L18" s="508"/>
      <c r="M18" s="515"/>
      <c r="N18" s="515"/>
      <c r="O18" s="515"/>
      <c r="P18" s="517"/>
      <c r="Q18" s="515"/>
      <c r="R18" s="508"/>
      <c r="S18" s="515"/>
      <c r="T18" s="515"/>
      <c r="U18" s="537"/>
      <c r="V18" s="230"/>
      <c r="W18" s="534"/>
      <c r="X18" s="513"/>
      <c r="Y18" s="508"/>
      <c r="Z18" s="508"/>
      <c r="AA18" s="508"/>
      <c r="AB18" s="508"/>
      <c r="AC18" s="521"/>
      <c r="AD18" s="537"/>
      <c r="AE18" s="230"/>
      <c r="AF18" s="534"/>
      <c r="AG18" s="513"/>
      <c r="AH18" s="508"/>
      <c r="AI18" s="508"/>
      <c r="AJ18" s="510"/>
      <c r="AK18" s="508"/>
      <c r="AL18" s="508"/>
      <c r="AM18" s="508"/>
      <c r="AN18" s="508"/>
      <c r="AO18" s="508"/>
      <c r="AP18" s="508"/>
      <c r="AQ18" s="508"/>
      <c r="AR18" s="508"/>
      <c r="AS18" s="508"/>
      <c r="AT18" s="508"/>
      <c r="AU18" s="538"/>
      <c r="AV18" s="225"/>
      <c r="AW18" s="534"/>
      <c r="AX18" s="513"/>
      <c r="AY18" s="508"/>
      <c r="AZ18" s="508"/>
      <c r="BA18" s="521"/>
      <c r="BB18" s="538"/>
      <c r="BC18" s="230"/>
      <c r="BD18" s="20"/>
      <c r="BE18" s="239"/>
      <c r="BF18" s="238"/>
    </row>
    <row r="19" spans="1:58" ht="27" customHeight="1">
      <c r="A19" s="222"/>
      <c r="B19" s="534"/>
      <c r="C19" s="511" t="str">
        <f>PROPER(TEXT(D19,"JJJJ"))</f>
        <v>Vendredi</v>
      </c>
      <c r="D19" s="512">
        <f>$D17+1</f>
        <v>45996</v>
      </c>
      <c r="E19" s="535"/>
      <c r="F19" s="235"/>
      <c r="G19" s="233"/>
      <c r="H19" s="234"/>
      <c r="I19" s="233"/>
      <c r="J19" s="514" t="str">
        <f>IF(OR(L17="",L19=""),"",IF(L19&gt;L17,"»",IF(L19&lt;L17,"¼","¹º")))</f>
        <v/>
      </c>
      <c r="K19" s="515"/>
      <c r="L19" s="516"/>
      <c r="M19" s="515"/>
      <c r="N19" s="509"/>
      <c r="O19" s="515"/>
      <c r="P19" s="514" t="str">
        <f>IF(OR(R17="",R19=""),"",IF(R19&gt;R17,"»",IF(R19&lt;R17,"¼","¹º")))</f>
        <v/>
      </c>
      <c r="Q19" s="515"/>
      <c r="R19" s="516"/>
      <c r="S19" s="515"/>
      <c r="T19" s="509"/>
      <c r="U19" s="537"/>
      <c r="V19" s="230"/>
      <c r="W19" s="534"/>
      <c r="X19" s="511" t="str">
        <f>$C19</f>
        <v>Vendredi</v>
      </c>
      <c r="Y19" s="512">
        <f>$D19</f>
        <v>45996</v>
      </c>
      <c r="Z19" s="508"/>
      <c r="AA19" s="520"/>
      <c r="AB19" s="508"/>
      <c r="AC19" s="509"/>
      <c r="AD19" s="537"/>
      <c r="AE19" s="230"/>
      <c r="AF19" s="534"/>
      <c r="AG19" s="511" t="str">
        <f>$C19</f>
        <v>Vendredi</v>
      </c>
      <c r="AH19" s="512">
        <f>$D19</f>
        <v>45996</v>
      </c>
      <c r="AI19" s="508"/>
      <c r="AJ19" s="507"/>
      <c r="AK19" s="508"/>
      <c r="AL19" s="509"/>
      <c r="AM19" s="508"/>
      <c r="AN19" s="509"/>
      <c r="AO19" s="508"/>
      <c r="AP19" s="509"/>
      <c r="AQ19" s="508"/>
      <c r="AR19" s="509"/>
      <c r="AS19" s="508"/>
      <c r="AT19" s="509"/>
      <c r="AU19" s="538"/>
      <c r="AV19" s="225"/>
      <c r="AW19" s="534"/>
      <c r="AX19" s="511" t="str">
        <f>$C19</f>
        <v>Vendredi</v>
      </c>
      <c r="AY19" s="512">
        <f>$D19</f>
        <v>45996</v>
      </c>
      <c r="AZ19" s="508"/>
      <c r="BA19" s="509"/>
      <c r="BB19" s="538"/>
      <c r="BC19" s="230"/>
      <c r="BD19" s="20">
        <v>22</v>
      </c>
      <c r="BE19" s="229">
        <f>D19</f>
        <v>45996</v>
      </c>
      <c r="BF19" s="228" t="str">
        <f>$C19</f>
        <v>Vendredi</v>
      </c>
    </row>
    <row r="20" spans="1:58" ht="5.25" customHeight="1">
      <c r="A20" s="222"/>
      <c r="B20" s="534"/>
      <c r="C20" s="513"/>
      <c r="D20" s="508"/>
      <c r="E20" s="535"/>
      <c r="F20" s="227"/>
      <c r="G20" s="233"/>
      <c r="H20" s="233"/>
      <c r="I20" s="233"/>
      <c r="J20" s="517"/>
      <c r="K20" s="515"/>
      <c r="L20" s="508"/>
      <c r="M20" s="515"/>
      <c r="N20" s="515"/>
      <c r="O20" s="515"/>
      <c r="P20" s="517"/>
      <c r="Q20" s="515"/>
      <c r="R20" s="508"/>
      <c r="S20" s="515"/>
      <c r="T20" s="515"/>
      <c r="U20" s="537"/>
      <c r="V20" s="230"/>
      <c r="W20" s="534"/>
      <c r="X20" s="513"/>
      <c r="Y20" s="508"/>
      <c r="Z20" s="508"/>
      <c r="AA20" s="508"/>
      <c r="AB20" s="508"/>
      <c r="AC20" s="521"/>
      <c r="AD20" s="537"/>
      <c r="AE20" s="230"/>
      <c r="AF20" s="534"/>
      <c r="AG20" s="513"/>
      <c r="AH20" s="508"/>
      <c r="AI20" s="508"/>
      <c r="AJ20" s="510"/>
      <c r="AK20" s="508"/>
      <c r="AL20" s="508"/>
      <c r="AM20" s="508"/>
      <c r="AN20" s="508"/>
      <c r="AO20" s="508"/>
      <c r="AP20" s="508"/>
      <c r="AQ20" s="508"/>
      <c r="AR20" s="508"/>
      <c r="AS20" s="508"/>
      <c r="AT20" s="508"/>
      <c r="AU20" s="538"/>
      <c r="AV20" s="225"/>
      <c r="AW20" s="534"/>
      <c r="AX20" s="513"/>
      <c r="AY20" s="508"/>
      <c r="AZ20" s="508"/>
      <c r="BA20" s="521"/>
      <c r="BB20" s="538"/>
      <c r="BC20" s="230"/>
      <c r="BD20" s="20"/>
      <c r="BE20" s="239"/>
      <c r="BF20" s="238"/>
    </row>
    <row r="21" spans="1:58" ht="27" customHeight="1">
      <c r="A21" s="222"/>
      <c r="B21" s="534"/>
      <c r="C21" s="511" t="str">
        <f>PROPER(TEXT(D21,"JJJJ"))</f>
        <v>Samedi</v>
      </c>
      <c r="D21" s="512">
        <f>$D19+1</f>
        <v>45997</v>
      </c>
      <c r="E21" s="535"/>
      <c r="F21" s="235"/>
      <c r="G21" s="233"/>
      <c r="H21" s="234"/>
      <c r="I21" s="233"/>
      <c r="J21" s="514" t="str">
        <f>IF(OR(L19="",L21=""),"",IF(L21&gt;L19,"»",IF(L21&lt;L19,"¼","¹º")))</f>
        <v/>
      </c>
      <c r="K21" s="515"/>
      <c r="L21" s="516"/>
      <c r="M21" s="515"/>
      <c r="N21" s="509"/>
      <c r="O21" s="515"/>
      <c r="P21" s="514" t="str">
        <f>IF(OR(R19="",R21=""),"",IF(R21&gt;R19,"»",IF(R21&lt;R19,"¼","¹º")))</f>
        <v/>
      </c>
      <c r="Q21" s="515"/>
      <c r="R21" s="516"/>
      <c r="S21" s="515"/>
      <c r="T21" s="509"/>
      <c r="U21" s="537"/>
      <c r="V21" s="230"/>
      <c r="W21" s="534"/>
      <c r="X21" s="511" t="str">
        <f>$C21</f>
        <v>Samedi</v>
      </c>
      <c r="Y21" s="512">
        <f>$D21</f>
        <v>45997</v>
      </c>
      <c r="Z21" s="508"/>
      <c r="AA21" s="520"/>
      <c r="AB21" s="508"/>
      <c r="AC21" s="509"/>
      <c r="AD21" s="537"/>
      <c r="AE21" s="230"/>
      <c r="AF21" s="534"/>
      <c r="AG21" s="511" t="str">
        <f>$C21</f>
        <v>Samedi</v>
      </c>
      <c r="AH21" s="512">
        <f>$D21</f>
        <v>45997</v>
      </c>
      <c r="AI21" s="508"/>
      <c r="AJ21" s="507"/>
      <c r="AK21" s="508"/>
      <c r="AL21" s="509"/>
      <c r="AM21" s="508"/>
      <c r="AN21" s="509"/>
      <c r="AO21" s="508"/>
      <c r="AP21" s="509"/>
      <c r="AQ21" s="508"/>
      <c r="AR21" s="509"/>
      <c r="AS21" s="508"/>
      <c r="AT21" s="509"/>
      <c r="AU21" s="538"/>
      <c r="AV21" s="225"/>
      <c r="AW21" s="534"/>
      <c r="AX21" s="511" t="str">
        <f>$C21</f>
        <v>Samedi</v>
      </c>
      <c r="AY21" s="512">
        <f>$D21</f>
        <v>45997</v>
      </c>
      <c r="AZ21" s="508"/>
      <c r="BA21" s="509"/>
      <c r="BB21" s="538"/>
      <c r="BC21" s="230"/>
      <c r="BD21" s="20">
        <v>23</v>
      </c>
      <c r="BE21" s="229">
        <f>D21</f>
        <v>45997</v>
      </c>
      <c r="BF21" s="228" t="str">
        <f>$C21</f>
        <v>Samedi</v>
      </c>
    </row>
    <row r="22" spans="1:58" ht="5.25" customHeight="1">
      <c r="A22" s="222"/>
      <c r="B22" s="534"/>
      <c r="C22" s="513"/>
      <c r="D22" s="508"/>
      <c r="E22" s="535"/>
      <c r="F22" s="227"/>
      <c r="G22" s="233"/>
      <c r="H22" s="233"/>
      <c r="I22" s="233"/>
      <c r="J22" s="517"/>
      <c r="K22" s="515"/>
      <c r="L22" s="508"/>
      <c r="M22" s="515"/>
      <c r="N22" s="515"/>
      <c r="O22" s="515"/>
      <c r="P22" s="517"/>
      <c r="Q22" s="515"/>
      <c r="R22" s="508"/>
      <c r="S22" s="515"/>
      <c r="T22" s="515"/>
      <c r="U22" s="537"/>
      <c r="V22" s="230"/>
      <c r="W22" s="534"/>
      <c r="X22" s="513"/>
      <c r="Y22" s="508"/>
      <c r="Z22" s="508"/>
      <c r="AA22" s="508"/>
      <c r="AB22" s="508"/>
      <c r="AC22" s="521"/>
      <c r="AD22" s="537"/>
      <c r="AE22" s="230"/>
      <c r="AF22" s="534"/>
      <c r="AG22" s="513"/>
      <c r="AH22" s="508"/>
      <c r="AI22" s="508"/>
      <c r="AJ22" s="510"/>
      <c r="AK22" s="508"/>
      <c r="AL22" s="508"/>
      <c r="AM22" s="508"/>
      <c r="AN22" s="508"/>
      <c r="AO22" s="508"/>
      <c r="AP22" s="508"/>
      <c r="AQ22" s="508"/>
      <c r="AR22" s="508"/>
      <c r="AS22" s="508"/>
      <c r="AT22" s="508"/>
      <c r="AU22" s="538"/>
      <c r="AV22" s="225"/>
      <c r="AW22" s="534"/>
      <c r="AX22" s="513"/>
      <c r="AY22" s="508"/>
      <c r="AZ22" s="508"/>
      <c r="BA22" s="521"/>
      <c r="BB22" s="538"/>
      <c r="BC22" s="230"/>
      <c r="BD22" s="20"/>
      <c r="BE22" s="237"/>
      <c r="BF22" s="236"/>
    </row>
    <row r="23" spans="1:58" ht="27" customHeight="1">
      <c r="A23" s="222"/>
      <c r="B23" s="534"/>
      <c r="C23" s="511" t="str">
        <f>PROPER(TEXT(D23,"JJJJ"))</f>
        <v>Dimanche</v>
      </c>
      <c r="D23" s="512">
        <f>$D21+1</f>
        <v>45998</v>
      </c>
      <c r="E23" s="535"/>
      <c r="F23" s="235"/>
      <c r="G23" s="233"/>
      <c r="H23" s="234"/>
      <c r="I23" s="233"/>
      <c r="J23" s="514" t="str">
        <f>IF(OR(L21="",L23=""),"",IF(L23&gt;L21,"»",IF(L23&lt;L21,"¼","¹º")))</f>
        <v/>
      </c>
      <c r="K23" s="515"/>
      <c r="L23" s="516"/>
      <c r="M23" s="515"/>
      <c r="N23" s="509"/>
      <c r="O23" s="515"/>
      <c r="P23" s="514" t="str">
        <f>IF(OR(R21="",R23=""),"",IF(R23&gt;R21,"»",IF(R23&lt;R21,"¼","¹º")))</f>
        <v/>
      </c>
      <c r="Q23" s="515"/>
      <c r="R23" s="516"/>
      <c r="S23" s="515"/>
      <c r="T23" s="509"/>
      <c r="U23" s="537"/>
      <c r="V23" s="230"/>
      <c r="W23" s="534"/>
      <c r="X23" s="511" t="str">
        <f>$C23</f>
        <v>Dimanche</v>
      </c>
      <c r="Y23" s="512">
        <f>$D23</f>
        <v>45998</v>
      </c>
      <c r="Z23" s="508"/>
      <c r="AA23" s="520"/>
      <c r="AB23" s="508"/>
      <c r="AC23" s="509"/>
      <c r="AD23" s="537"/>
      <c r="AE23" s="230"/>
      <c r="AF23" s="534"/>
      <c r="AG23" s="511" t="str">
        <f>$C23</f>
        <v>Dimanche</v>
      </c>
      <c r="AH23" s="512">
        <f>$D23</f>
        <v>45998</v>
      </c>
      <c r="AI23" s="508"/>
      <c r="AJ23" s="507"/>
      <c r="AK23" s="508"/>
      <c r="AL23" s="509"/>
      <c r="AM23" s="508"/>
      <c r="AN23" s="509"/>
      <c r="AO23" s="508"/>
      <c r="AP23" s="509"/>
      <c r="AQ23" s="508"/>
      <c r="AR23" s="509"/>
      <c r="AS23" s="508"/>
      <c r="AT23" s="509"/>
      <c r="AU23" s="538"/>
      <c r="AV23" s="225"/>
      <c r="AW23" s="534"/>
      <c r="AX23" s="511" t="str">
        <f>$C23</f>
        <v>Dimanche</v>
      </c>
      <c r="AY23" s="512">
        <f>$D23</f>
        <v>45998</v>
      </c>
      <c r="AZ23" s="508"/>
      <c r="BA23" s="509"/>
      <c r="BB23" s="538"/>
      <c r="BC23" s="230"/>
      <c r="BD23" s="20">
        <v>20</v>
      </c>
      <c r="BE23" s="229">
        <f>D23</f>
        <v>45998</v>
      </c>
      <c r="BF23" s="228" t="str">
        <f>$C23</f>
        <v>Dimanche</v>
      </c>
    </row>
    <row r="24" spans="1:58" ht="22.5" customHeight="1">
      <c r="A24" s="222"/>
      <c r="B24" s="584"/>
      <c r="C24" s="519"/>
      <c r="D24" s="519"/>
      <c r="E24" s="519"/>
      <c r="F24" s="506"/>
      <c r="G24" s="506"/>
      <c r="H24" s="506"/>
      <c r="I24" s="506"/>
      <c r="J24" s="518"/>
      <c r="K24" s="519"/>
      <c r="L24" s="519"/>
      <c r="M24" s="519"/>
      <c r="N24" s="519"/>
      <c r="O24" s="519"/>
      <c r="P24" s="518"/>
      <c r="Q24" s="519"/>
      <c r="R24" s="519"/>
      <c r="S24" s="519"/>
      <c r="T24" s="519"/>
      <c r="U24" s="573"/>
      <c r="V24" s="244"/>
      <c r="W24" s="519"/>
      <c r="X24" s="519"/>
      <c r="Y24" s="519"/>
      <c r="Z24" s="519"/>
      <c r="AA24" s="519"/>
      <c r="AB24" s="519"/>
      <c r="AC24" s="519"/>
      <c r="AD24" s="519"/>
      <c r="AE24" s="244"/>
      <c r="AF24" s="519"/>
      <c r="AG24" s="519"/>
      <c r="AH24" s="519"/>
      <c r="AI24" s="519"/>
      <c r="AJ24" s="519"/>
      <c r="AK24" s="519"/>
      <c r="AL24" s="519"/>
      <c r="AM24" s="519"/>
      <c r="AN24" s="519"/>
      <c r="AO24" s="519"/>
      <c r="AP24" s="519"/>
      <c r="AQ24" s="519"/>
      <c r="AR24" s="519"/>
      <c r="AS24" s="519"/>
      <c r="AT24" s="519"/>
      <c r="AU24" s="519"/>
      <c r="AV24" s="244"/>
      <c r="AW24" s="519"/>
      <c r="AX24" s="519"/>
      <c r="AY24" s="519"/>
      <c r="AZ24" s="519"/>
      <c r="BA24" s="519"/>
      <c r="BB24" s="573"/>
      <c r="BC24" s="222"/>
      <c r="BE24" s="241"/>
      <c r="BF24" s="243"/>
    </row>
    <row r="25" spans="1:58" ht="27" customHeight="1">
      <c r="A25" s="222"/>
      <c r="B25" s="534"/>
      <c r="C25" s="511" t="str">
        <f>PROPER(TEXT(D25,"JJJJ"))</f>
        <v>Lundi</v>
      </c>
      <c r="D25" s="512">
        <f>$D23+1</f>
        <v>45999</v>
      </c>
      <c r="E25" s="535"/>
      <c r="F25" s="235"/>
      <c r="G25" s="233"/>
      <c r="H25" s="234"/>
      <c r="I25" s="233"/>
      <c r="J25" s="514" t="str">
        <f>IF(OR(L23="",L25=""),"",IF(L25&gt;L23,"»",IF(L25&lt;L23,"¼","¹º")))</f>
        <v/>
      </c>
      <c r="K25" s="515"/>
      <c r="L25" s="516"/>
      <c r="M25" s="515"/>
      <c r="N25" s="509"/>
      <c r="O25" s="515"/>
      <c r="P25" s="514" t="str">
        <f>IF(OR(R23="",R25=""),"",IF(R25&gt;R23,"»",IF(R25&lt;R23,"¼","¹º")))</f>
        <v/>
      </c>
      <c r="Q25" s="515"/>
      <c r="R25" s="516"/>
      <c r="S25" s="515"/>
      <c r="T25" s="509"/>
      <c r="U25" s="242"/>
      <c r="V25" s="230"/>
      <c r="W25" s="534"/>
      <c r="X25" s="511" t="str">
        <f>$C25</f>
        <v>Lundi</v>
      </c>
      <c r="Y25" s="512">
        <f>$D25</f>
        <v>45999</v>
      </c>
      <c r="Z25" s="508"/>
      <c r="AA25" s="520"/>
      <c r="AB25" s="508"/>
      <c r="AC25" s="509"/>
      <c r="AD25" s="537"/>
      <c r="AE25" s="230"/>
      <c r="AF25" s="534"/>
      <c r="AG25" s="511" t="str">
        <f>$C25</f>
        <v>Lundi</v>
      </c>
      <c r="AH25" s="512">
        <f>$D25</f>
        <v>45999</v>
      </c>
      <c r="AI25" s="508"/>
      <c r="AJ25" s="507"/>
      <c r="AK25" s="508"/>
      <c r="AL25" s="509"/>
      <c r="AM25" s="508"/>
      <c r="AN25" s="509"/>
      <c r="AO25" s="508"/>
      <c r="AP25" s="509"/>
      <c r="AQ25" s="508"/>
      <c r="AR25" s="509"/>
      <c r="AS25" s="508"/>
      <c r="AT25" s="509"/>
      <c r="AU25" s="538"/>
      <c r="AV25" s="225"/>
      <c r="AW25" s="534"/>
      <c r="AX25" s="511" t="str">
        <f>$C25</f>
        <v>Lundi</v>
      </c>
      <c r="AY25" s="512">
        <f>$D25</f>
        <v>45999</v>
      </c>
      <c r="AZ25" s="508"/>
      <c r="BA25" s="509"/>
      <c r="BB25" s="538"/>
      <c r="BC25" s="230"/>
      <c r="BD25" s="20">
        <v>22</v>
      </c>
      <c r="BE25" s="229">
        <f>D25</f>
        <v>45999</v>
      </c>
      <c r="BF25" s="228" t="str">
        <f>$C25</f>
        <v>Lundi</v>
      </c>
    </row>
    <row r="26" spans="1:58" ht="5.25" customHeight="1">
      <c r="A26" s="222"/>
      <c r="B26" s="534"/>
      <c r="C26" s="513"/>
      <c r="D26" s="508"/>
      <c r="E26" s="535"/>
      <c r="F26" s="227"/>
      <c r="G26" s="233"/>
      <c r="H26" s="233"/>
      <c r="I26" s="233"/>
      <c r="J26" s="517"/>
      <c r="K26" s="515"/>
      <c r="L26" s="508"/>
      <c r="M26" s="515"/>
      <c r="N26" s="515"/>
      <c r="O26" s="515"/>
      <c r="P26" s="517"/>
      <c r="Q26" s="515"/>
      <c r="R26" s="508"/>
      <c r="S26" s="515"/>
      <c r="T26" s="515"/>
      <c r="U26" s="226"/>
      <c r="V26" s="230"/>
      <c r="W26" s="534"/>
      <c r="X26" s="513"/>
      <c r="Y26" s="508"/>
      <c r="Z26" s="508"/>
      <c r="AA26" s="508"/>
      <c r="AB26" s="508"/>
      <c r="AC26" s="521"/>
      <c r="AD26" s="537"/>
      <c r="AE26" s="230"/>
      <c r="AF26" s="534"/>
      <c r="AG26" s="513"/>
      <c r="AH26" s="508"/>
      <c r="AI26" s="508"/>
      <c r="AJ26" s="510"/>
      <c r="AK26" s="508"/>
      <c r="AL26" s="508"/>
      <c r="AM26" s="508"/>
      <c r="AN26" s="508"/>
      <c r="AO26" s="508"/>
      <c r="AP26" s="508"/>
      <c r="AQ26" s="508"/>
      <c r="AR26" s="508"/>
      <c r="AS26" s="508"/>
      <c r="AT26" s="508"/>
      <c r="AU26" s="538"/>
      <c r="AV26" s="225"/>
      <c r="AW26" s="534"/>
      <c r="AX26" s="513"/>
      <c r="AY26" s="508"/>
      <c r="AZ26" s="508"/>
      <c r="BA26" s="521"/>
      <c r="BB26" s="538"/>
      <c r="BC26" s="230"/>
      <c r="BD26" s="20"/>
      <c r="BE26" s="239"/>
      <c r="BF26" s="238"/>
    </row>
    <row r="27" spans="1:58" ht="27" customHeight="1">
      <c r="A27" s="222"/>
      <c r="B27" s="534"/>
      <c r="C27" s="511" t="str">
        <f>PROPER(TEXT(D27,"JJJJ"))</f>
        <v>Mardi</v>
      </c>
      <c r="D27" s="512">
        <f>$D25+1</f>
        <v>46000</v>
      </c>
      <c r="E27" s="535"/>
      <c r="F27" s="235"/>
      <c r="G27" s="233"/>
      <c r="H27" s="234"/>
      <c r="I27" s="233"/>
      <c r="J27" s="514" t="str">
        <f>IF(OR(L25="",L27=""),"",IF(L27&gt;L25,"»",IF(L27&lt;L25,"¼","¹º")))</f>
        <v/>
      </c>
      <c r="K27" s="515"/>
      <c r="L27" s="516"/>
      <c r="M27" s="515"/>
      <c r="N27" s="509"/>
      <c r="O27" s="515"/>
      <c r="P27" s="514" t="str">
        <f>IF(OR(R25="",R27=""),"",IF(R27&gt;R25,"»",IF(R27&lt;R25,"¼","¹º")))</f>
        <v/>
      </c>
      <c r="Q27" s="515"/>
      <c r="R27" s="516"/>
      <c r="S27" s="515"/>
      <c r="T27" s="509"/>
      <c r="U27" s="226"/>
      <c r="V27" s="230"/>
      <c r="W27" s="534"/>
      <c r="X27" s="511" t="str">
        <f>$C27</f>
        <v>Mardi</v>
      </c>
      <c r="Y27" s="512">
        <f>$D27</f>
        <v>46000</v>
      </c>
      <c r="Z27" s="508"/>
      <c r="AA27" s="520"/>
      <c r="AB27" s="508"/>
      <c r="AC27" s="509"/>
      <c r="AD27" s="537"/>
      <c r="AE27" s="230"/>
      <c r="AF27" s="534"/>
      <c r="AG27" s="511" t="str">
        <f>$C27</f>
        <v>Mardi</v>
      </c>
      <c r="AH27" s="512">
        <f>$D27</f>
        <v>46000</v>
      </c>
      <c r="AI27" s="508"/>
      <c r="AJ27" s="507"/>
      <c r="AK27" s="508"/>
      <c r="AL27" s="509"/>
      <c r="AM27" s="508"/>
      <c r="AN27" s="509"/>
      <c r="AO27" s="508"/>
      <c r="AP27" s="509"/>
      <c r="AQ27" s="508"/>
      <c r="AR27" s="509"/>
      <c r="AS27" s="508"/>
      <c r="AT27" s="509"/>
      <c r="AU27" s="538"/>
      <c r="AV27" s="225"/>
      <c r="AW27" s="534"/>
      <c r="AX27" s="511" t="str">
        <f>$C27</f>
        <v>Mardi</v>
      </c>
      <c r="AY27" s="512">
        <f>$D27</f>
        <v>46000</v>
      </c>
      <c r="AZ27" s="508"/>
      <c r="BA27" s="509"/>
      <c r="BB27" s="538"/>
      <c r="BC27" s="230"/>
      <c r="BD27" s="20">
        <v>23</v>
      </c>
      <c r="BE27" s="229">
        <f>D27</f>
        <v>46000</v>
      </c>
      <c r="BF27" s="228" t="str">
        <f>$C27</f>
        <v>Mardi</v>
      </c>
    </row>
    <row r="28" spans="1:58" ht="5.25" customHeight="1">
      <c r="A28" s="222"/>
      <c r="B28" s="534"/>
      <c r="C28" s="513"/>
      <c r="D28" s="508"/>
      <c r="E28" s="535"/>
      <c r="F28" s="227"/>
      <c r="G28" s="233"/>
      <c r="H28" s="233"/>
      <c r="I28" s="233"/>
      <c r="J28" s="517"/>
      <c r="K28" s="515"/>
      <c r="L28" s="508"/>
      <c r="M28" s="515"/>
      <c r="N28" s="515"/>
      <c r="O28" s="515"/>
      <c r="P28" s="517"/>
      <c r="Q28" s="515"/>
      <c r="R28" s="508"/>
      <c r="S28" s="515"/>
      <c r="T28" s="515"/>
      <c r="U28" s="226"/>
      <c r="V28" s="230"/>
      <c r="W28" s="534"/>
      <c r="X28" s="513"/>
      <c r="Y28" s="508"/>
      <c r="Z28" s="508"/>
      <c r="AA28" s="508"/>
      <c r="AB28" s="508"/>
      <c r="AC28" s="521"/>
      <c r="AD28" s="537"/>
      <c r="AE28" s="230"/>
      <c r="AF28" s="534"/>
      <c r="AG28" s="513"/>
      <c r="AH28" s="508"/>
      <c r="AI28" s="508"/>
      <c r="AJ28" s="510"/>
      <c r="AK28" s="508"/>
      <c r="AL28" s="508"/>
      <c r="AM28" s="508"/>
      <c r="AN28" s="508"/>
      <c r="AO28" s="508"/>
      <c r="AP28" s="508"/>
      <c r="AQ28" s="508"/>
      <c r="AR28" s="508"/>
      <c r="AS28" s="508"/>
      <c r="AT28" s="508"/>
      <c r="AU28" s="538"/>
      <c r="AV28" s="225"/>
      <c r="AW28" s="534"/>
      <c r="AX28" s="513"/>
      <c r="AY28" s="508"/>
      <c r="AZ28" s="508"/>
      <c r="BA28" s="521"/>
      <c r="BB28" s="538"/>
      <c r="BC28" s="230"/>
      <c r="BD28" s="20"/>
      <c r="BE28" s="237"/>
      <c r="BF28" s="236"/>
    </row>
    <row r="29" spans="1:58" ht="27" customHeight="1">
      <c r="A29" s="222"/>
      <c r="B29" s="534"/>
      <c r="C29" s="511" t="str">
        <f>PROPER(TEXT(D29,"JJJJ"))</f>
        <v>Mercredi</v>
      </c>
      <c r="D29" s="512">
        <f>$D27+1</f>
        <v>46001</v>
      </c>
      <c r="E29" s="535"/>
      <c r="F29" s="235"/>
      <c r="G29" s="233"/>
      <c r="H29" s="234"/>
      <c r="I29" s="233"/>
      <c r="J29" s="514" t="str">
        <f>IF(OR(L27="",L29=""),"",IF(L29&gt;L27,"»",IF(L29&lt;L27,"¼","¹º")))</f>
        <v/>
      </c>
      <c r="K29" s="515"/>
      <c r="L29" s="516"/>
      <c r="M29" s="515"/>
      <c r="N29" s="509"/>
      <c r="O29" s="515"/>
      <c r="P29" s="514" t="str">
        <f>IF(OR(R27="",R29=""),"",IF(R29&gt;R27,"»",IF(R29&lt;R27,"¼","¹º")))</f>
        <v/>
      </c>
      <c r="Q29" s="515"/>
      <c r="R29" s="516"/>
      <c r="S29" s="515"/>
      <c r="T29" s="509"/>
      <c r="U29" s="226"/>
      <c r="V29" s="230"/>
      <c r="W29" s="534"/>
      <c r="X29" s="511" t="str">
        <f>$C29</f>
        <v>Mercredi</v>
      </c>
      <c r="Y29" s="512">
        <f>$D29</f>
        <v>46001</v>
      </c>
      <c r="Z29" s="508"/>
      <c r="AA29" s="520"/>
      <c r="AB29" s="508"/>
      <c r="AC29" s="509"/>
      <c r="AD29" s="537"/>
      <c r="AE29" s="230"/>
      <c r="AF29" s="534"/>
      <c r="AG29" s="511" t="str">
        <f>$C29</f>
        <v>Mercredi</v>
      </c>
      <c r="AH29" s="512">
        <f>$D29</f>
        <v>46001</v>
      </c>
      <c r="AI29" s="508"/>
      <c r="AJ29" s="507"/>
      <c r="AK29" s="508"/>
      <c r="AL29" s="509"/>
      <c r="AM29" s="508"/>
      <c r="AN29" s="509"/>
      <c r="AO29" s="508"/>
      <c r="AP29" s="509"/>
      <c r="AQ29" s="508"/>
      <c r="AR29" s="509"/>
      <c r="AS29" s="508"/>
      <c r="AT29" s="509"/>
      <c r="AU29" s="538"/>
      <c r="AV29" s="225"/>
      <c r="AW29" s="534"/>
      <c r="AX29" s="511" t="str">
        <f>$C29</f>
        <v>Mercredi</v>
      </c>
      <c r="AY29" s="512">
        <f>$D29</f>
        <v>46001</v>
      </c>
      <c r="AZ29" s="508"/>
      <c r="BA29" s="509"/>
      <c r="BB29" s="538"/>
      <c r="BC29" s="230"/>
      <c r="BD29" s="20">
        <v>20</v>
      </c>
      <c r="BE29" s="229">
        <f>D29</f>
        <v>46001</v>
      </c>
      <c r="BF29" s="228" t="str">
        <f>$C29</f>
        <v>Mercredi</v>
      </c>
    </row>
    <row r="30" spans="1:58" ht="5.25" customHeight="1">
      <c r="A30" s="222"/>
      <c r="B30" s="534"/>
      <c r="C30" s="513"/>
      <c r="D30" s="508"/>
      <c r="E30" s="535"/>
      <c r="F30" s="227"/>
      <c r="G30" s="233"/>
      <c r="H30" s="233"/>
      <c r="I30" s="233"/>
      <c r="J30" s="517"/>
      <c r="K30" s="515"/>
      <c r="L30" s="508"/>
      <c r="M30" s="515"/>
      <c r="N30" s="515"/>
      <c r="O30" s="515"/>
      <c r="P30" s="517"/>
      <c r="Q30" s="515"/>
      <c r="R30" s="508"/>
      <c r="S30" s="515"/>
      <c r="T30" s="515"/>
      <c r="U30" s="226"/>
      <c r="V30" s="230"/>
      <c r="W30" s="534"/>
      <c r="X30" s="513"/>
      <c r="Y30" s="508"/>
      <c r="Z30" s="508"/>
      <c r="AA30" s="508"/>
      <c r="AB30" s="508"/>
      <c r="AC30" s="521"/>
      <c r="AD30" s="537"/>
      <c r="AE30" s="230"/>
      <c r="AF30" s="534"/>
      <c r="AG30" s="513"/>
      <c r="AH30" s="508"/>
      <c r="AI30" s="508"/>
      <c r="AJ30" s="510"/>
      <c r="AK30" s="508"/>
      <c r="AL30" s="508"/>
      <c r="AM30" s="508"/>
      <c r="AN30" s="508"/>
      <c r="AO30" s="508"/>
      <c r="AP30" s="508"/>
      <c r="AQ30" s="508"/>
      <c r="AR30" s="508"/>
      <c r="AS30" s="508"/>
      <c r="AT30" s="508"/>
      <c r="AU30" s="538"/>
      <c r="AV30" s="225"/>
      <c r="AW30" s="534"/>
      <c r="AX30" s="513"/>
      <c r="AY30" s="508"/>
      <c r="AZ30" s="508"/>
      <c r="BA30" s="521"/>
      <c r="BB30" s="538"/>
      <c r="BC30" s="230"/>
      <c r="BD30" s="20"/>
      <c r="BE30" s="239"/>
      <c r="BF30" s="238"/>
    </row>
    <row r="31" spans="1:58" ht="27" customHeight="1">
      <c r="A31" s="222"/>
      <c r="B31" s="534"/>
      <c r="C31" s="511" t="str">
        <f>PROPER(TEXT(D31,"JJJJ"))</f>
        <v>Jeudi</v>
      </c>
      <c r="D31" s="512">
        <f>$D29+1</f>
        <v>46002</v>
      </c>
      <c r="E31" s="535"/>
      <c r="F31" s="235"/>
      <c r="G31" s="233"/>
      <c r="H31" s="234"/>
      <c r="I31" s="233"/>
      <c r="J31" s="514" t="str">
        <f>IF(OR(L29="",L31=""),"",IF(L31&gt;L29,"»",IF(L31&lt;L29,"¼","¹º")))</f>
        <v/>
      </c>
      <c r="K31" s="515"/>
      <c r="L31" s="516"/>
      <c r="M31" s="515"/>
      <c r="N31" s="509"/>
      <c r="O31" s="515"/>
      <c r="P31" s="514" t="str">
        <f>IF(OR(R29="",R31=""),"",IF(R31&gt;R29,"»",IF(R31&lt;R29,"¼","¹º")))</f>
        <v/>
      </c>
      <c r="Q31" s="515"/>
      <c r="R31" s="516"/>
      <c r="S31" s="515"/>
      <c r="T31" s="509"/>
      <c r="U31" s="226"/>
      <c r="V31" s="230"/>
      <c r="W31" s="534"/>
      <c r="X31" s="511" t="str">
        <f>$C31</f>
        <v>Jeudi</v>
      </c>
      <c r="Y31" s="512">
        <f>$D31</f>
        <v>46002</v>
      </c>
      <c r="Z31" s="508"/>
      <c r="AA31" s="520"/>
      <c r="AB31" s="508"/>
      <c r="AC31" s="509"/>
      <c r="AD31" s="537"/>
      <c r="AE31" s="230"/>
      <c r="AF31" s="534"/>
      <c r="AG31" s="511" t="str">
        <f>$C31</f>
        <v>Jeudi</v>
      </c>
      <c r="AH31" s="512">
        <f>$D31</f>
        <v>46002</v>
      </c>
      <c r="AI31" s="508"/>
      <c r="AJ31" s="507"/>
      <c r="AK31" s="508"/>
      <c r="AL31" s="509"/>
      <c r="AM31" s="508"/>
      <c r="AN31" s="509"/>
      <c r="AO31" s="508"/>
      <c r="AP31" s="509"/>
      <c r="AQ31" s="508"/>
      <c r="AR31" s="509"/>
      <c r="AS31" s="508"/>
      <c r="AT31" s="509"/>
      <c r="AU31" s="538"/>
      <c r="AV31" s="225"/>
      <c r="AW31" s="534"/>
      <c r="AX31" s="511" t="str">
        <f>$C31</f>
        <v>Jeudi</v>
      </c>
      <c r="AY31" s="512">
        <f>$D31</f>
        <v>46002</v>
      </c>
      <c r="AZ31" s="508"/>
      <c r="BA31" s="509"/>
      <c r="BB31" s="538"/>
      <c r="BC31" s="230"/>
      <c r="BD31" s="20">
        <v>24</v>
      </c>
      <c r="BE31" s="229">
        <f>D31</f>
        <v>46002</v>
      </c>
      <c r="BF31" s="228" t="str">
        <f>$C31</f>
        <v>Jeudi</v>
      </c>
    </row>
    <row r="32" spans="1:58" ht="5.25" customHeight="1">
      <c r="A32" s="222"/>
      <c r="B32" s="534"/>
      <c r="C32" s="513"/>
      <c r="D32" s="508"/>
      <c r="E32" s="535"/>
      <c r="F32" s="227"/>
      <c r="G32" s="233"/>
      <c r="H32" s="233"/>
      <c r="I32" s="233"/>
      <c r="J32" s="517"/>
      <c r="K32" s="515"/>
      <c r="L32" s="508"/>
      <c r="M32" s="515"/>
      <c r="N32" s="515"/>
      <c r="O32" s="515"/>
      <c r="P32" s="517"/>
      <c r="Q32" s="515"/>
      <c r="R32" s="508"/>
      <c r="S32" s="515"/>
      <c r="T32" s="515"/>
      <c r="U32" s="226"/>
      <c r="V32" s="230"/>
      <c r="W32" s="534"/>
      <c r="X32" s="513"/>
      <c r="Y32" s="508"/>
      <c r="Z32" s="508"/>
      <c r="AA32" s="508"/>
      <c r="AB32" s="508"/>
      <c r="AC32" s="521"/>
      <c r="AD32" s="537"/>
      <c r="AE32" s="230"/>
      <c r="AF32" s="534"/>
      <c r="AG32" s="513"/>
      <c r="AH32" s="508"/>
      <c r="AI32" s="508"/>
      <c r="AJ32" s="510"/>
      <c r="AK32" s="508"/>
      <c r="AL32" s="508"/>
      <c r="AM32" s="508"/>
      <c r="AN32" s="508"/>
      <c r="AO32" s="508"/>
      <c r="AP32" s="508"/>
      <c r="AQ32" s="508"/>
      <c r="AR32" s="508"/>
      <c r="AS32" s="508"/>
      <c r="AT32" s="508"/>
      <c r="AU32" s="538"/>
      <c r="AV32" s="225"/>
      <c r="AW32" s="534"/>
      <c r="AX32" s="513"/>
      <c r="AY32" s="508"/>
      <c r="AZ32" s="508"/>
      <c r="BA32" s="521"/>
      <c r="BB32" s="538"/>
      <c r="BC32" s="230"/>
      <c r="BD32" s="20"/>
      <c r="BE32" s="239"/>
      <c r="BF32" s="238"/>
    </row>
    <row r="33" spans="1:58" ht="27" customHeight="1">
      <c r="A33" s="222"/>
      <c r="B33" s="534"/>
      <c r="C33" s="511" t="str">
        <f>PROPER(TEXT(D33,"JJJJ"))</f>
        <v>Vendredi</v>
      </c>
      <c r="D33" s="512">
        <f>$D31+1</f>
        <v>46003</v>
      </c>
      <c r="E33" s="535"/>
      <c r="F33" s="235"/>
      <c r="G33" s="233"/>
      <c r="H33" s="234"/>
      <c r="I33" s="233"/>
      <c r="J33" s="514" t="str">
        <f>IF(OR(L31="",L33=""),"",IF(L33&gt;L31,"»",IF(L33&lt;L31,"¼","¹º")))</f>
        <v/>
      </c>
      <c r="K33" s="515"/>
      <c r="L33" s="516"/>
      <c r="M33" s="515"/>
      <c r="N33" s="509"/>
      <c r="O33" s="515"/>
      <c r="P33" s="514" t="str">
        <f>IF(OR(R31="",R33=""),"",IF(R33&gt;R31,"»",IF(R33&lt;R31,"¼","¹º")))</f>
        <v/>
      </c>
      <c r="Q33" s="515"/>
      <c r="R33" s="516"/>
      <c r="S33" s="515"/>
      <c r="T33" s="509"/>
      <c r="U33" s="226"/>
      <c r="V33" s="230"/>
      <c r="W33" s="534"/>
      <c r="X33" s="511" t="str">
        <f>$C33</f>
        <v>Vendredi</v>
      </c>
      <c r="Y33" s="512">
        <f>$D33</f>
        <v>46003</v>
      </c>
      <c r="Z33" s="508"/>
      <c r="AA33" s="520"/>
      <c r="AB33" s="508"/>
      <c r="AC33" s="509"/>
      <c r="AD33" s="537"/>
      <c r="AE33" s="230"/>
      <c r="AF33" s="534"/>
      <c r="AG33" s="511" t="str">
        <f>$C33</f>
        <v>Vendredi</v>
      </c>
      <c r="AH33" s="512">
        <f>$D33</f>
        <v>46003</v>
      </c>
      <c r="AI33" s="508"/>
      <c r="AJ33" s="507"/>
      <c r="AK33" s="508"/>
      <c r="AL33" s="509"/>
      <c r="AM33" s="508"/>
      <c r="AN33" s="509"/>
      <c r="AO33" s="508"/>
      <c r="AP33" s="509"/>
      <c r="AQ33" s="508"/>
      <c r="AR33" s="509"/>
      <c r="AS33" s="508"/>
      <c r="AT33" s="509"/>
      <c r="AU33" s="538"/>
      <c r="AV33" s="225"/>
      <c r="AW33" s="534"/>
      <c r="AX33" s="511" t="str">
        <f>$C33</f>
        <v>Vendredi</v>
      </c>
      <c r="AY33" s="512">
        <f>$D33</f>
        <v>46003</v>
      </c>
      <c r="AZ33" s="508"/>
      <c r="BA33" s="509"/>
      <c r="BB33" s="538"/>
      <c r="BC33" s="230"/>
      <c r="BD33" s="20">
        <v>22</v>
      </c>
      <c r="BE33" s="229">
        <f>D33</f>
        <v>46003</v>
      </c>
      <c r="BF33" s="228" t="str">
        <f>$C33</f>
        <v>Vendredi</v>
      </c>
    </row>
    <row r="34" spans="1:58" ht="5.25" customHeight="1">
      <c r="A34" s="222"/>
      <c r="B34" s="534"/>
      <c r="C34" s="513"/>
      <c r="D34" s="508"/>
      <c r="E34" s="535"/>
      <c r="F34" s="227"/>
      <c r="G34" s="233"/>
      <c r="H34" s="233"/>
      <c r="I34" s="233"/>
      <c r="J34" s="517"/>
      <c r="K34" s="515"/>
      <c r="L34" s="508"/>
      <c r="M34" s="515"/>
      <c r="N34" s="515"/>
      <c r="O34" s="515"/>
      <c r="P34" s="517"/>
      <c r="Q34" s="515"/>
      <c r="R34" s="508"/>
      <c r="S34" s="515"/>
      <c r="T34" s="515"/>
      <c r="U34" s="226"/>
      <c r="V34" s="230"/>
      <c r="W34" s="534"/>
      <c r="X34" s="513"/>
      <c r="Y34" s="508"/>
      <c r="Z34" s="508"/>
      <c r="AA34" s="508"/>
      <c r="AB34" s="508"/>
      <c r="AC34" s="521"/>
      <c r="AD34" s="537"/>
      <c r="AE34" s="230"/>
      <c r="AF34" s="534"/>
      <c r="AG34" s="513"/>
      <c r="AH34" s="508"/>
      <c r="AI34" s="508"/>
      <c r="AJ34" s="510"/>
      <c r="AK34" s="508"/>
      <c r="AL34" s="508"/>
      <c r="AM34" s="508"/>
      <c r="AN34" s="508"/>
      <c r="AO34" s="508"/>
      <c r="AP34" s="508"/>
      <c r="AQ34" s="508"/>
      <c r="AR34" s="508"/>
      <c r="AS34" s="508"/>
      <c r="AT34" s="508"/>
      <c r="AU34" s="538"/>
      <c r="AV34" s="225"/>
      <c r="AW34" s="534"/>
      <c r="AX34" s="513"/>
      <c r="AY34" s="508"/>
      <c r="AZ34" s="508"/>
      <c r="BA34" s="521"/>
      <c r="BB34" s="538"/>
      <c r="BC34" s="230"/>
      <c r="BD34" s="20"/>
      <c r="BE34" s="239"/>
      <c r="BF34" s="238"/>
    </row>
    <row r="35" spans="1:58" ht="27" customHeight="1">
      <c r="A35" s="222"/>
      <c r="B35" s="534"/>
      <c r="C35" s="511" t="str">
        <f>PROPER(TEXT(D35,"JJJJ"))</f>
        <v>Samedi</v>
      </c>
      <c r="D35" s="512">
        <f>$D33+1</f>
        <v>46004</v>
      </c>
      <c r="E35" s="535"/>
      <c r="F35" s="235"/>
      <c r="G35" s="233"/>
      <c r="H35" s="234"/>
      <c r="I35" s="233"/>
      <c r="J35" s="514" t="str">
        <f>IF(OR(L33="",L35=""),"",IF(L35&gt;L33,"»",IF(L35&lt;L33,"¼","¹º")))</f>
        <v/>
      </c>
      <c r="K35" s="515"/>
      <c r="L35" s="516"/>
      <c r="M35" s="515"/>
      <c r="N35" s="509"/>
      <c r="O35" s="515"/>
      <c r="P35" s="514" t="str">
        <f>IF(OR(R33="",R35=""),"",IF(R35&gt;R33,"»",IF(R35&lt;R33,"¼","¹º")))</f>
        <v/>
      </c>
      <c r="Q35" s="515"/>
      <c r="R35" s="516"/>
      <c r="S35" s="515"/>
      <c r="T35" s="509"/>
      <c r="U35" s="226"/>
      <c r="V35" s="230"/>
      <c r="W35" s="534"/>
      <c r="X35" s="511" t="str">
        <f>$C35</f>
        <v>Samedi</v>
      </c>
      <c r="Y35" s="512">
        <f>$D35</f>
        <v>46004</v>
      </c>
      <c r="Z35" s="508"/>
      <c r="AA35" s="520"/>
      <c r="AB35" s="508"/>
      <c r="AC35" s="509"/>
      <c r="AD35" s="537"/>
      <c r="AE35" s="230"/>
      <c r="AF35" s="534"/>
      <c r="AG35" s="511" t="str">
        <f>$C35</f>
        <v>Samedi</v>
      </c>
      <c r="AH35" s="512">
        <f>$D35</f>
        <v>46004</v>
      </c>
      <c r="AI35" s="508"/>
      <c r="AJ35" s="507"/>
      <c r="AK35" s="508"/>
      <c r="AL35" s="509"/>
      <c r="AM35" s="508"/>
      <c r="AN35" s="509"/>
      <c r="AO35" s="508"/>
      <c r="AP35" s="509"/>
      <c r="AQ35" s="508"/>
      <c r="AR35" s="509"/>
      <c r="AS35" s="508"/>
      <c r="AT35" s="509"/>
      <c r="AU35" s="538"/>
      <c r="AV35" s="225"/>
      <c r="AW35" s="534"/>
      <c r="AX35" s="511" t="str">
        <f>$C35</f>
        <v>Samedi</v>
      </c>
      <c r="AY35" s="512">
        <f>$D35</f>
        <v>46004</v>
      </c>
      <c r="AZ35" s="508"/>
      <c r="BA35" s="509"/>
      <c r="BB35" s="538"/>
      <c r="BC35" s="230"/>
      <c r="BD35" s="20">
        <v>23</v>
      </c>
      <c r="BE35" s="229">
        <f>D35</f>
        <v>46004</v>
      </c>
      <c r="BF35" s="228" t="str">
        <f>$C35</f>
        <v>Samedi</v>
      </c>
    </row>
    <row r="36" spans="1:58" ht="5.25" customHeight="1">
      <c r="A36" s="222"/>
      <c r="B36" s="534"/>
      <c r="C36" s="513"/>
      <c r="D36" s="508"/>
      <c r="E36" s="535"/>
      <c r="F36" s="227"/>
      <c r="G36" s="233"/>
      <c r="H36" s="233"/>
      <c r="I36" s="233"/>
      <c r="J36" s="517"/>
      <c r="K36" s="515"/>
      <c r="L36" s="508"/>
      <c r="M36" s="515"/>
      <c r="N36" s="515"/>
      <c r="O36" s="515"/>
      <c r="P36" s="517"/>
      <c r="Q36" s="515"/>
      <c r="R36" s="508"/>
      <c r="S36" s="515"/>
      <c r="T36" s="515"/>
      <c r="U36" s="226"/>
      <c r="V36" s="230"/>
      <c r="W36" s="534"/>
      <c r="X36" s="513"/>
      <c r="Y36" s="508"/>
      <c r="Z36" s="508"/>
      <c r="AA36" s="508"/>
      <c r="AB36" s="508"/>
      <c r="AC36" s="521"/>
      <c r="AD36" s="537"/>
      <c r="AE36" s="230"/>
      <c r="AF36" s="534"/>
      <c r="AG36" s="513"/>
      <c r="AH36" s="508"/>
      <c r="AI36" s="508"/>
      <c r="AJ36" s="510"/>
      <c r="AK36" s="508"/>
      <c r="AL36" s="508"/>
      <c r="AM36" s="508"/>
      <c r="AN36" s="508"/>
      <c r="AO36" s="508"/>
      <c r="AP36" s="508"/>
      <c r="AQ36" s="508"/>
      <c r="AR36" s="508"/>
      <c r="AS36" s="508"/>
      <c r="AT36" s="508"/>
      <c r="AU36" s="538"/>
      <c r="AV36" s="225"/>
      <c r="AW36" s="534"/>
      <c r="AX36" s="513"/>
      <c r="AY36" s="508"/>
      <c r="AZ36" s="508"/>
      <c r="BA36" s="521"/>
      <c r="BB36" s="538"/>
      <c r="BC36" s="230"/>
      <c r="BD36" s="20"/>
      <c r="BE36" s="237"/>
      <c r="BF36" s="236"/>
    </row>
    <row r="37" spans="1:58" ht="27" customHeight="1">
      <c r="A37" s="222"/>
      <c r="B37" s="534"/>
      <c r="C37" s="511" t="str">
        <f>PROPER(TEXT(D37,"JJJJ"))</f>
        <v>Dimanche</v>
      </c>
      <c r="D37" s="512">
        <f>$D35+1</f>
        <v>46005</v>
      </c>
      <c r="E37" s="535"/>
      <c r="F37" s="235"/>
      <c r="G37" s="233"/>
      <c r="H37" s="234"/>
      <c r="I37" s="233"/>
      <c r="J37" s="514" t="str">
        <f>IF(OR(L35="",L37=""),"",IF(L37&gt;L35,"»",IF(L37&lt;L35,"¼","¹º")))</f>
        <v/>
      </c>
      <c r="K37" s="515"/>
      <c r="L37" s="516"/>
      <c r="M37" s="515"/>
      <c r="N37" s="509"/>
      <c r="O37" s="515"/>
      <c r="P37" s="514" t="str">
        <f>IF(OR(R35="",R37=""),"",IF(R37&gt;R35,"»",IF(R37&lt;R35,"¼","¹º")))</f>
        <v/>
      </c>
      <c r="Q37" s="515"/>
      <c r="R37" s="516"/>
      <c r="S37" s="515"/>
      <c r="T37" s="509"/>
      <c r="U37" s="226"/>
      <c r="V37" s="230"/>
      <c r="W37" s="534"/>
      <c r="X37" s="511" t="str">
        <f>$C37</f>
        <v>Dimanche</v>
      </c>
      <c r="Y37" s="512">
        <f>$D37</f>
        <v>46005</v>
      </c>
      <c r="Z37" s="508"/>
      <c r="AA37" s="520"/>
      <c r="AB37" s="508"/>
      <c r="AC37" s="509"/>
      <c r="AD37" s="537"/>
      <c r="AE37" s="230"/>
      <c r="AF37" s="534"/>
      <c r="AG37" s="511" t="str">
        <f>$C37</f>
        <v>Dimanche</v>
      </c>
      <c r="AH37" s="512">
        <f>$D37</f>
        <v>46005</v>
      </c>
      <c r="AI37" s="508"/>
      <c r="AJ37" s="507"/>
      <c r="AK37" s="508"/>
      <c r="AL37" s="509"/>
      <c r="AM37" s="508"/>
      <c r="AN37" s="509"/>
      <c r="AO37" s="508"/>
      <c r="AP37" s="509"/>
      <c r="AQ37" s="508"/>
      <c r="AR37" s="509"/>
      <c r="AS37" s="508"/>
      <c r="AT37" s="509"/>
      <c r="AU37" s="538"/>
      <c r="AV37" s="225"/>
      <c r="AW37" s="534"/>
      <c r="AX37" s="511" t="str">
        <f>$C37</f>
        <v>Dimanche</v>
      </c>
      <c r="AY37" s="512">
        <f>$D37</f>
        <v>46005</v>
      </c>
      <c r="AZ37" s="508"/>
      <c r="BA37" s="509"/>
      <c r="BB37" s="538"/>
      <c r="BC37" s="230"/>
      <c r="BD37" s="20">
        <v>20</v>
      </c>
      <c r="BE37" s="229">
        <f>D37</f>
        <v>46005</v>
      </c>
      <c r="BF37" s="228" t="str">
        <f>$C37</f>
        <v>Dimanche</v>
      </c>
    </row>
    <row r="38" spans="1:58" ht="22.5" customHeight="1">
      <c r="A38" s="222"/>
      <c r="B38" s="534"/>
      <c r="C38" s="513"/>
      <c r="D38" s="508"/>
      <c r="E38" s="535"/>
      <c r="F38" s="233"/>
      <c r="G38" s="233"/>
      <c r="H38" s="233"/>
      <c r="I38" s="233"/>
      <c r="J38" s="517"/>
      <c r="K38" s="515"/>
      <c r="L38" s="515"/>
      <c r="M38" s="515"/>
      <c r="N38" s="515"/>
      <c r="O38" s="515"/>
      <c r="P38" s="517"/>
      <c r="Q38" s="515"/>
      <c r="R38" s="515"/>
      <c r="S38" s="515"/>
      <c r="T38" s="515"/>
      <c r="U38" s="226"/>
      <c r="V38" s="224"/>
      <c r="W38" s="534"/>
      <c r="X38" s="513"/>
      <c r="Y38" s="508"/>
      <c r="Z38" s="508"/>
      <c r="AA38" s="508"/>
      <c r="AB38" s="508"/>
      <c r="AC38" s="521"/>
      <c r="AD38" s="537"/>
      <c r="AE38" s="224"/>
      <c r="AF38" s="534"/>
      <c r="AG38" s="513"/>
      <c r="AH38" s="508"/>
      <c r="AI38" s="508"/>
      <c r="AJ38" s="510"/>
      <c r="AK38" s="508"/>
      <c r="AL38" s="521"/>
      <c r="AM38" s="508"/>
      <c r="AN38" s="521"/>
      <c r="AO38" s="508"/>
      <c r="AP38" s="521"/>
      <c r="AQ38" s="508"/>
      <c r="AR38" s="521"/>
      <c r="AS38" s="508"/>
      <c r="AT38" s="521"/>
      <c r="AU38" s="538"/>
      <c r="AV38" s="225"/>
      <c r="AW38" s="534"/>
      <c r="AX38" s="513"/>
      <c r="AY38" s="508"/>
      <c r="AZ38" s="508"/>
      <c r="BA38" s="521"/>
      <c r="BB38" s="538"/>
      <c r="BC38" s="224"/>
      <c r="BD38" s="20"/>
      <c r="BE38" s="241"/>
      <c r="BF38" s="240"/>
    </row>
    <row r="39" spans="1:58" ht="27" customHeight="1">
      <c r="A39" s="222"/>
      <c r="B39" s="534"/>
      <c r="C39" s="511" t="str">
        <f>PROPER(TEXT(D39,"JJJJ"))</f>
        <v>Lundi</v>
      </c>
      <c r="D39" s="512">
        <f>$D37+1</f>
        <v>46006</v>
      </c>
      <c r="E39" s="535"/>
      <c r="F39" s="235"/>
      <c r="G39" s="233"/>
      <c r="H39" s="234"/>
      <c r="I39" s="233"/>
      <c r="J39" s="514" t="str">
        <f>IF(OR(L37="",L39=""),"",IF(L39&gt;L37,"»",IF(L39&lt;L37,"¼","¹º")))</f>
        <v/>
      </c>
      <c r="K39" s="515"/>
      <c r="L39" s="516"/>
      <c r="M39" s="515"/>
      <c r="N39" s="509"/>
      <c r="O39" s="515"/>
      <c r="P39" s="514" t="str">
        <f>IF(OR(R37="",R39=""),"",IF(R39&gt;R37,"»",IF(R39&lt;R37,"¼","¹º")))</f>
        <v/>
      </c>
      <c r="Q39" s="515"/>
      <c r="R39" s="516"/>
      <c r="S39" s="515"/>
      <c r="T39" s="509"/>
      <c r="U39" s="226"/>
      <c r="V39" s="230"/>
      <c r="W39" s="534"/>
      <c r="X39" s="511" t="str">
        <f>$C39</f>
        <v>Lundi</v>
      </c>
      <c r="Y39" s="512">
        <f>$D39</f>
        <v>46006</v>
      </c>
      <c r="Z39" s="508"/>
      <c r="AA39" s="520"/>
      <c r="AB39" s="508"/>
      <c r="AC39" s="509"/>
      <c r="AD39" s="537"/>
      <c r="AE39" s="230"/>
      <c r="AF39" s="534"/>
      <c r="AG39" s="511" t="str">
        <f>$C39</f>
        <v>Lundi</v>
      </c>
      <c r="AH39" s="512">
        <f>$D39</f>
        <v>46006</v>
      </c>
      <c r="AI39" s="508"/>
      <c r="AJ39" s="507"/>
      <c r="AK39" s="508"/>
      <c r="AL39" s="509"/>
      <c r="AM39" s="508"/>
      <c r="AN39" s="509"/>
      <c r="AO39" s="508"/>
      <c r="AP39" s="509"/>
      <c r="AQ39" s="508"/>
      <c r="AR39" s="509"/>
      <c r="AS39" s="508"/>
      <c r="AT39" s="509"/>
      <c r="AU39" s="538"/>
      <c r="AV39" s="225"/>
      <c r="AW39" s="534"/>
      <c r="AX39" s="511" t="str">
        <f>$C39</f>
        <v>Lundi</v>
      </c>
      <c r="AY39" s="512">
        <f>$D39</f>
        <v>46006</v>
      </c>
      <c r="AZ39" s="508"/>
      <c r="BA39" s="509"/>
      <c r="BB39" s="538"/>
      <c r="BC39" s="230"/>
      <c r="BD39" s="20">
        <v>22</v>
      </c>
      <c r="BE39" s="229">
        <f>D39</f>
        <v>46006</v>
      </c>
      <c r="BF39" s="228" t="str">
        <f>$C39</f>
        <v>Lundi</v>
      </c>
    </row>
    <row r="40" spans="1:58" ht="5.25" customHeight="1">
      <c r="A40" s="222"/>
      <c r="B40" s="534"/>
      <c r="C40" s="513"/>
      <c r="D40" s="508"/>
      <c r="E40" s="535"/>
      <c r="F40" s="227"/>
      <c r="G40" s="233"/>
      <c r="H40" s="233"/>
      <c r="I40" s="233"/>
      <c r="J40" s="517"/>
      <c r="K40" s="515"/>
      <c r="L40" s="508"/>
      <c r="M40" s="515"/>
      <c r="N40" s="515"/>
      <c r="O40" s="515"/>
      <c r="P40" s="517"/>
      <c r="Q40" s="515"/>
      <c r="R40" s="508"/>
      <c r="S40" s="515"/>
      <c r="T40" s="515"/>
      <c r="U40" s="226"/>
      <c r="V40" s="230"/>
      <c r="W40" s="534"/>
      <c r="X40" s="513"/>
      <c r="Y40" s="508"/>
      <c r="Z40" s="508"/>
      <c r="AA40" s="508"/>
      <c r="AB40" s="508"/>
      <c r="AC40" s="521"/>
      <c r="AD40" s="537"/>
      <c r="AE40" s="230"/>
      <c r="AF40" s="534"/>
      <c r="AG40" s="513"/>
      <c r="AH40" s="508"/>
      <c r="AI40" s="508"/>
      <c r="AJ40" s="510"/>
      <c r="AK40" s="508"/>
      <c r="AL40" s="508"/>
      <c r="AM40" s="508"/>
      <c r="AN40" s="508"/>
      <c r="AO40" s="508"/>
      <c r="AP40" s="508"/>
      <c r="AQ40" s="508"/>
      <c r="AR40" s="508"/>
      <c r="AS40" s="508"/>
      <c r="AT40" s="508"/>
      <c r="AU40" s="538"/>
      <c r="AV40" s="225"/>
      <c r="AW40" s="534"/>
      <c r="AX40" s="513"/>
      <c r="AY40" s="508"/>
      <c r="AZ40" s="508"/>
      <c r="BA40" s="521"/>
      <c r="BB40" s="538"/>
      <c r="BC40" s="230"/>
      <c r="BD40" s="20"/>
      <c r="BE40" s="237"/>
      <c r="BF40" s="236"/>
    </row>
    <row r="41" spans="1:58" ht="27" customHeight="1">
      <c r="A41" s="222"/>
      <c r="B41" s="534"/>
      <c r="C41" s="511" t="str">
        <f>PROPER(TEXT(D41,"JJJJ"))</f>
        <v>Mardi</v>
      </c>
      <c r="D41" s="512">
        <f>$D39+1</f>
        <v>46007</v>
      </c>
      <c r="E41" s="535"/>
      <c r="F41" s="235"/>
      <c r="G41" s="233"/>
      <c r="H41" s="234"/>
      <c r="I41" s="233"/>
      <c r="J41" s="514" t="str">
        <f>IF(OR(L39="",L41=""),"",IF(L41&gt;L39,"»",IF(L41&lt;L39,"¼","¹º")))</f>
        <v/>
      </c>
      <c r="K41" s="515"/>
      <c r="L41" s="516"/>
      <c r="M41" s="515"/>
      <c r="N41" s="509"/>
      <c r="O41" s="515"/>
      <c r="P41" s="514" t="str">
        <f>IF(OR(R39="",R41=""),"",IF(R41&gt;R39,"»",IF(R41&lt;R39,"¼","¹º")))</f>
        <v/>
      </c>
      <c r="Q41" s="515"/>
      <c r="R41" s="516"/>
      <c r="S41" s="515"/>
      <c r="T41" s="509"/>
      <c r="U41" s="226"/>
      <c r="V41" s="230"/>
      <c r="W41" s="534"/>
      <c r="X41" s="511" t="str">
        <f>$C41</f>
        <v>Mardi</v>
      </c>
      <c r="Y41" s="512">
        <f>$D41</f>
        <v>46007</v>
      </c>
      <c r="Z41" s="508"/>
      <c r="AA41" s="520"/>
      <c r="AB41" s="508"/>
      <c r="AC41" s="509"/>
      <c r="AD41" s="537"/>
      <c r="AE41" s="230"/>
      <c r="AF41" s="534"/>
      <c r="AG41" s="511" t="str">
        <f>$C41</f>
        <v>Mardi</v>
      </c>
      <c r="AH41" s="512">
        <f>$D41</f>
        <v>46007</v>
      </c>
      <c r="AI41" s="508"/>
      <c r="AJ41" s="507"/>
      <c r="AK41" s="508"/>
      <c r="AL41" s="509"/>
      <c r="AM41" s="508"/>
      <c r="AN41" s="509"/>
      <c r="AO41" s="508"/>
      <c r="AP41" s="509"/>
      <c r="AQ41" s="508"/>
      <c r="AR41" s="509"/>
      <c r="AS41" s="508"/>
      <c r="AT41" s="509"/>
      <c r="AU41" s="538"/>
      <c r="AV41" s="225"/>
      <c r="AW41" s="534"/>
      <c r="AX41" s="511" t="str">
        <f>$C41</f>
        <v>Mardi</v>
      </c>
      <c r="AY41" s="512">
        <f>$D41</f>
        <v>46007</v>
      </c>
      <c r="AZ41" s="508"/>
      <c r="BA41" s="509"/>
      <c r="BB41" s="538"/>
      <c r="BC41" s="230"/>
      <c r="BD41" s="20">
        <v>23</v>
      </c>
      <c r="BE41" s="229">
        <f>D41</f>
        <v>46007</v>
      </c>
      <c r="BF41" s="228" t="str">
        <f>$C41</f>
        <v>Mardi</v>
      </c>
    </row>
    <row r="42" spans="1:58" ht="5.25" customHeight="1">
      <c r="A42" s="222"/>
      <c r="B42" s="534"/>
      <c r="C42" s="513"/>
      <c r="D42" s="508"/>
      <c r="E42" s="535"/>
      <c r="F42" s="227"/>
      <c r="G42" s="233"/>
      <c r="H42" s="233"/>
      <c r="I42" s="233"/>
      <c r="J42" s="517"/>
      <c r="K42" s="515"/>
      <c r="L42" s="508"/>
      <c r="M42" s="515"/>
      <c r="N42" s="515"/>
      <c r="O42" s="515"/>
      <c r="P42" s="517"/>
      <c r="Q42" s="515"/>
      <c r="R42" s="508"/>
      <c r="S42" s="515"/>
      <c r="T42" s="515"/>
      <c r="U42" s="226"/>
      <c r="V42" s="230"/>
      <c r="W42" s="534"/>
      <c r="X42" s="513"/>
      <c r="Y42" s="508"/>
      <c r="Z42" s="508"/>
      <c r="AA42" s="508"/>
      <c r="AB42" s="508"/>
      <c r="AC42" s="521"/>
      <c r="AD42" s="537"/>
      <c r="AE42" s="230"/>
      <c r="AF42" s="534"/>
      <c r="AG42" s="513"/>
      <c r="AH42" s="508"/>
      <c r="AI42" s="508"/>
      <c r="AJ42" s="510"/>
      <c r="AK42" s="508"/>
      <c r="AL42" s="508"/>
      <c r="AM42" s="508"/>
      <c r="AN42" s="508"/>
      <c r="AO42" s="508"/>
      <c r="AP42" s="508"/>
      <c r="AQ42" s="508"/>
      <c r="AR42" s="508"/>
      <c r="AS42" s="508"/>
      <c r="AT42" s="508"/>
      <c r="AU42" s="538"/>
      <c r="AV42" s="225"/>
      <c r="AW42" s="534"/>
      <c r="AX42" s="513"/>
      <c r="AY42" s="508"/>
      <c r="AZ42" s="508"/>
      <c r="BA42" s="521"/>
      <c r="BB42" s="538"/>
      <c r="BC42" s="230"/>
      <c r="BD42" s="20"/>
      <c r="BE42" s="237"/>
      <c r="BF42" s="236"/>
    </row>
    <row r="43" spans="1:58" ht="27" customHeight="1">
      <c r="A43" s="222"/>
      <c r="B43" s="534"/>
      <c r="C43" s="511" t="str">
        <f>PROPER(TEXT(D43,"JJJJ"))</f>
        <v>Mercredi</v>
      </c>
      <c r="D43" s="512">
        <f>$D41+1</f>
        <v>46008</v>
      </c>
      <c r="E43" s="535"/>
      <c r="F43" s="235"/>
      <c r="G43" s="233"/>
      <c r="H43" s="234"/>
      <c r="I43" s="233"/>
      <c r="J43" s="514" t="str">
        <f>IF(OR(L41="",L43=""),"",IF(L43&gt;L41,"»",IF(L43&lt;L41,"¼","¹º")))</f>
        <v/>
      </c>
      <c r="K43" s="515"/>
      <c r="L43" s="516"/>
      <c r="M43" s="515"/>
      <c r="N43" s="509"/>
      <c r="O43" s="515"/>
      <c r="P43" s="514" t="str">
        <f>IF(OR(R41="",R43=""),"",IF(R43&gt;R41,"»",IF(R43&lt;R41,"¼","¹º")))</f>
        <v/>
      </c>
      <c r="Q43" s="515"/>
      <c r="R43" s="516"/>
      <c r="S43" s="515"/>
      <c r="T43" s="509"/>
      <c r="U43" s="226"/>
      <c r="V43" s="230"/>
      <c r="W43" s="534"/>
      <c r="X43" s="511" t="str">
        <f>$C43</f>
        <v>Mercredi</v>
      </c>
      <c r="Y43" s="512">
        <f>$D43</f>
        <v>46008</v>
      </c>
      <c r="Z43" s="508"/>
      <c r="AA43" s="520"/>
      <c r="AB43" s="508"/>
      <c r="AC43" s="509"/>
      <c r="AD43" s="537"/>
      <c r="AE43" s="230"/>
      <c r="AF43" s="534"/>
      <c r="AG43" s="511" t="str">
        <f>$C43</f>
        <v>Mercredi</v>
      </c>
      <c r="AH43" s="512">
        <f>$D43</f>
        <v>46008</v>
      </c>
      <c r="AI43" s="508"/>
      <c r="AJ43" s="507"/>
      <c r="AK43" s="508"/>
      <c r="AL43" s="509"/>
      <c r="AM43" s="508"/>
      <c r="AN43" s="509"/>
      <c r="AO43" s="508"/>
      <c r="AP43" s="509"/>
      <c r="AQ43" s="508"/>
      <c r="AR43" s="509"/>
      <c r="AS43" s="508"/>
      <c r="AT43" s="509"/>
      <c r="AU43" s="538"/>
      <c r="AV43" s="225"/>
      <c r="AW43" s="534"/>
      <c r="AX43" s="511" t="str">
        <f>$C43</f>
        <v>Mercredi</v>
      </c>
      <c r="AY43" s="512">
        <f>$D43</f>
        <v>46008</v>
      </c>
      <c r="AZ43" s="508"/>
      <c r="BA43" s="509"/>
      <c r="BB43" s="538"/>
      <c r="BC43" s="230"/>
      <c r="BD43" s="20">
        <v>20</v>
      </c>
      <c r="BE43" s="229">
        <f>D43</f>
        <v>46008</v>
      </c>
      <c r="BF43" s="228" t="str">
        <f>$C43</f>
        <v>Mercredi</v>
      </c>
    </row>
    <row r="44" spans="1:58" ht="5.25" customHeight="1">
      <c r="A44" s="222"/>
      <c r="B44" s="534"/>
      <c r="C44" s="513"/>
      <c r="D44" s="508"/>
      <c r="E44" s="535"/>
      <c r="F44" s="227"/>
      <c r="G44" s="233"/>
      <c r="H44" s="233"/>
      <c r="I44" s="233"/>
      <c r="J44" s="517"/>
      <c r="K44" s="515"/>
      <c r="L44" s="508"/>
      <c r="M44" s="515"/>
      <c r="N44" s="515"/>
      <c r="O44" s="515"/>
      <c r="P44" s="517"/>
      <c r="Q44" s="515"/>
      <c r="R44" s="508"/>
      <c r="S44" s="515"/>
      <c r="T44" s="515"/>
      <c r="U44" s="226"/>
      <c r="V44" s="230"/>
      <c r="W44" s="534"/>
      <c r="X44" s="513"/>
      <c r="Y44" s="508"/>
      <c r="Z44" s="508"/>
      <c r="AA44" s="508"/>
      <c r="AB44" s="508"/>
      <c r="AC44" s="521"/>
      <c r="AD44" s="537"/>
      <c r="AE44" s="230"/>
      <c r="AF44" s="534"/>
      <c r="AG44" s="513"/>
      <c r="AH44" s="508"/>
      <c r="AI44" s="508"/>
      <c r="AJ44" s="510"/>
      <c r="AK44" s="508"/>
      <c r="AL44" s="508"/>
      <c r="AM44" s="508"/>
      <c r="AN44" s="508"/>
      <c r="AO44" s="508"/>
      <c r="AP44" s="508"/>
      <c r="AQ44" s="508"/>
      <c r="AR44" s="508"/>
      <c r="AS44" s="508"/>
      <c r="AT44" s="508"/>
      <c r="AU44" s="538"/>
      <c r="AV44" s="225"/>
      <c r="AW44" s="534"/>
      <c r="AX44" s="513"/>
      <c r="AY44" s="508"/>
      <c r="AZ44" s="508"/>
      <c r="BA44" s="521"/>
      <c r="BB44" s="538"/>
      <c r="BC44" s="230"/>
      <c r="BD44" s="20"/>
      <c r="BE44" s="237"/>
      <c r="BF44" s="236"/>
    </row>
    <row r="45" spans="1:58" ht="27" customHeight="1">
      <c r="A45" s="222"/>
      <c r="B45" s="534"/>
      <c r="C45" s="511" t="str">
        <f>PROPER(TEXT(D45,"JJJJ"))</f>
        <v>Jeudi</v>
      </c>
      <c r="D45" s="512">
        <f>$D43+1</f>
        <v>46009</v>
      </c>
      <c r="E45" s="535"/>
      <c r="F45" s="235"/>
      <c r="G45" s="233"/>
      <c r="H45" s="234"/>
      <c r="I45" s="233"/>
      <c r="J45" s="514" t="str">
        <f>IF(OR(L43="",L45=""),"",IF(L45&gt;L43,"»",IF(L45&lt;L43,"¼","¹º")))</f>
        <v/>
      </c>
      <c r="K45" s="515"/>
      <c r="L45" s="516"/>
      <c r="M45" s="515"/>
      <c r="N45" s="509"/>
      <c r="O45" s="515"/>
      <c r="P45" s="514" t="str">
        <f>IF(OR(R43="",R45=""),"",IF(R45&gt;R43,"»",IF(R45&lt;R43,"¼","¹º")))</f>
        <v/>
      </c>
      <c r="Q45" s="515"/>
      <c r="R45" s="516"/>
      <c r="S45" s="515"/>
      <c r="T45" s="509"/>
      <c r="U45" s="226"/>
      <c r="V45" s="230"/>
      <c r="W45" s="534"/>
      <c r="X45" s="511" t="str">
        <f>$C45</f>
        <v>Jeudi</v>
      </c>
      <c r="Y45" s="512">
        <f>$D45</f>
        <v>46009</v>
      </c>
      <c r="Z45" s="508"/>
      <c r="AA45" s="520"/>
      <c r="AB45" s="508"/>
      <c r="AC45" s="509"/>
      <c r="AD45" s="537"/>
      <c r="AE45" s="230"/>
      <c r="AF45" s="534"/>
      <c r="AG45" s="511" t="str">
        <f>$C45</f>
        <v>Jeudi</v>
      </c>
      <c r="AH45" s="512">
        <f>$D45</f>
        <v>46009</v>
      </c>
      <c r="AI45" s="508"/>
      <c r="AJ45" s="507"/>
      <c r="AK45" s="508"/>
      <c r="AL45" s="509"/>
      <c r="AM45" s="508"/>
      <c r="AN45" s="509"/>
      <c r="AO45" s="508"/>
      <c r="AP45" s="509"/>
      <c r="AQ45" s="508"/>
      <c r="AR45" s="509"/>
      <c r="AS45" s="508"/>
      <c r="AT45" s="509"/>
      <c r="AU45" s="538"/>
      <c r="AV45" s="225"/>
      <c r="AW45" s="534"/>
      <c r="AX45" s="511" t="str">
        <f>$C45</f>
        <v>Jeudi</v>
      </c>
      <c r="AY45" s="512">
        <f>$D45</f>
        <v>46009</v>
      </c>
      <c r="AZ45" s="508"/>
      <c r="BA45" s="509"/>
      <c r="BB45" s="538"/>
      <c r="BC45" s="230"/>
      <c r="BD45" s="20">
        <v>24</v>
      </c>
      <c r="BE45" s="229">
        <f>D45</f>
        <v>46009</v>
      </c>
      <c r="BF45" s="228" t="str">
        <f>$C45</f>
        <v>Jeudi</v>
      </c>
    </row>
    <row r="46" spans="1:58" ht="5.25" customHeight="1">
      <c r="A46" s="222"/>
      <c r="B46" s="534"/>
      <c r="C46" s="513"/>
      <c r="D46" s="508"/>
      <c r="E46" s="535"/>
      <c r="F46" s="227"/>
      <c r="G46" s="233"/>
      <c r="H46" s="233"/>
      <c r="I46" s="233"/>
      <c r="J46" s="517"/>
      <c r="K46" s="515"/>
      <c r="L46" s="508"/>
      <c r="M46" s="515"/>
      <c r="N46" s="515"/>
      <c r="O46" s="515"/>
      <c r="P46" s="517"/>
      <c r="Q46" s="515"/>
      <c r="R46" s="508"/>
      <c r="S46" s="515"/>
      <c r="T46" s="515"/>
      <c r="U46" s="226"/>
      <c r="V46" s="230"/>
      <c r="W46" s="534"/>
      <c r="X46" s="513"/>
      <c r="Y46" s="508"/>
      <c r="Z46" s="508"/>
      <c r="AA46" s="508"/>
      <c r="AB46" s="508"/>
      <c r="AC46" s="521"/>
      <c r="AD46" s="537"/>
      <c r="AE46" s="230"/>
      <c r="AF46" s="534"/>
      <c r="AG46" s="513"/>
      <c r="AH46" s="508"/>
      <c r="AI46" s="508"/>
      <c r="AJ46" s="510"/>
      <c r="AK46" s="508"/>
      <c r="AL46" s="508"/>
      <c r="AM46" s="508"/>
      <c r="AN46" s="508"/>
      <c r="AO46" s="508"/>
      <c r="AP46" s="508"/>
      <c r="AQ46" s="508"/>
      <c r="AR46" s="508"/>
      <c r="AS46" s="508"/>
      <c r="AT46" s="508"/>
      <c r="AU46" s="538"/>
      <c r="AV46" s="225"/>
      <c r="AW46" s="534"/>
      <c r="AX46" s="513"/>
      <c r="AY46" s="508"/>
      <c r="AZ46" s="508"/>
      <c r="BA46" s="521"/>
      <c r="BB46" s="538"/>
      <c r="BC46" s="230"/>
      <c r="BD46" s="20"/>
      <c r="BE46" s="239"/>
      <c r="BF46" s="238"/>
    </row>
    <row r="47" spans="1:58" ht="27" customHeight="1">
      <c r="A47" s="222"/>
      <c r="B47" s="534"/>
      <c r="C47" s="511" t="str">
        <f>PROPER(TEXT(D47,"JJJJ"))</f>
        <v>Vendredi</v>
      </c>
      <c r="D47" s="512">
        <f>$D45+1</f>
        <v>46010</v>
      </c>
      <c r="E47" s="535"/>
      <c r="F47" s="235"/>
      <c r="G47" s="233"/>
      <c r="H47" s="234"/>
      <c r="I47" s="233"/>
      <c r="J47" s="514" t="str">
        <f>IF(OR(L45="",L47=""),"",IF(L47&gt;L45,"»",IF(L47&lt;L45,"¼","¹º")))</f>
        <v/>
      </c>
      <c r="K47" s="515"/>
      <c r="L47" s="516"/>
      <c r="M47" s="515"/>
      <c r="N47" s="509"/>
      <c r="O47" s="515"/>
      <c r="P47" s="514" t="str">
        <f>IF(OR(R45="",R47=""),"",IF(R47&gt;R45,"»",IF(R47&lt;R45,"¼","¹º")))</f>
        <v/>
      </c>
      <c r="Q47" s="515"/>
      <c r="R47" s="516"/>
      <c r="S47" s="515"/>
      <c r="T47" s="509"/>
      <c r="U47" s="226"/>
      <c r="V47" s="230"/>
      <c r="W47" s="534"/>
      <c r="X47" s="511" t="str">
        <f>$C47</f>
        <v>Vendredi</v>
      </c>
      <c r="Y47" s="512">
        <f>$D47</f>
        <v>46010</v>
      </c>
      <c r="Z47" s="508"/>
      <c r="AA47" s="520"/>
      <c r="AB47" s="508"/>
      <c r="AC47" s="509"/>
      <c r="AD47" s="537"/>
      <c r="AE47" s="230"/>
      <c r="AF47" s="534"/>
      <c r="AG47" s="511" t="str">
        <f>$C47</f>
        <v>Vendredi</v>
      </c>
      <c r="AH47" s="512">
        <f>$D47</f>
        <v>46010</v>
      </c>
      <c r="AI47" s="508"/>
      <c r="AJ47" s="507"/>
      <c r="AK47" s="508"/>
      <c r="AL47" s="509"/>
      <c r="AM47" s="508"/>
      <c r="AN47" s="509"/>
      <c r="AO47" s="508"/>
      <c r="AP47" s="509"/>
      <c r="AQ47" s="508"/>
      <c r="AR47" s="509"/>
      <c r="AS47" s="508"/>
      <c r="AT47" s="509"/>
      <c r="AU47" s="538"/>
      <c r="AV47" s="225"/>
      <c r="AW47" s="534"/>
      <c r="AX47" s="511" t="str">
        <f>$C47</f>
        <v>Vendredi</v>
      </c>
      <c r="AY47" s="512">
        <f>$D47</f>
        <v>46010</v>
      </c>
      <c r="AZ47" s="508"/>
      <c r="BA47" s="509"/>
      <c r="BB47" s="538"/>
      <c r="BC47" s="230"/>
      <c r="BD47" s="20">
        <v>22</v>
      </c>
      <c r="BE47" s="229">
        <f>D47</f>
        <v>46010</v>
      </c>
      <c r="BF47" s="228" t="str">
        <f>$C47</f>
        <v>Vendredi</v>
      </c>
    </row>
    <row r="48" spans="1:58" ht="5.25" customHeight="1">
      <c r="A48" s="222"/>
      <c r="B48" s="534"/>
      <c r="C48" s="513"/>
      <c r="D48" s="508"/>
      <c r="E48" s="535"/>
      <c r="F48" s="227"/>
      <c r="G48" s="233"/>
      <c r="H48" s="233"/>
      <c r="I48" s="233"/>
      <c r="J48" s="517"/>
      <c r="K48" s="515"/>
      <c r="L48" s="508"/>
      <c r="M48" s="515"/>
      <c r="N48" s="515"/>
      <c r="O48" s="515"/>
      <c r="P48" s="517"/>
      <c r="Q48" s="515"/>
      <c r="R48" s="508"/>
      <c r="S48" s="515"/>
      <c r="T48" s="515"/>
      <c r="U48" s="226"/>
      <c r="V48" s="230"/>
      <c r="W48" s="534"/>
      <c r="X48" s="513"/>
      <c r="Y48" s="508"/>
      <c r="Z48" s="508"/>
      <c r="AA48" s="508"/>
      <c r="AB48" s="508"/>
      <c r="AC48" s="521"/>
      <c r="AD48" s="537"/>
      <c r="AE48" s="230"/>
      <c r="AF48" s="534"/>
      <c r="AG48" s="513"/>
      <c r="AH48" s="508"/>
      <c r="AI48" s="508"/>
      <c r="AJ48" s="510"/>
      <c r="AK48" s="508"/>
      <c r="AL48" s="508"/>
      <c r="AM48" s="508"/>
      <c r="AN48" s="508"/>
      <c r="AO48" s="508"/>
      <c r="AP48" s="508"/>
      <c r="AQ48" s="508"/>
      <c r="AR48" s="508"/>
      <c r="AS48" s="508"/>
      <c r="AT48" s="508"/>
      <c r="AU48" s="538"/>
      <c r="AV48" s="225"/>
      <c r="AW48" s="534"/>
      <c r="AX48" s="513"/>
      <c r="AY48" s="508"/>
      <c r="AZ48" s="508"/>
      <c r="BA48" s="521"/>
      <c r="BB48" s="538"/>
      <c r="BC48" s="230"/>
      <c r="BD48" s="20"/>
      <c r="BE48" s="239"/>
      <c r="BF48" s="238"/>
    </row>
    <row r="49" spans="1:58" ht="27" customHeight="1">
      <c r="A49" s="222"/>
      <c r="B49" s="534"/>
      <c r="C49" s="511" t="str">
        <f>PROPER(TEXT(D49,"JJJJ"))</f>
        <v>Samedi</v>
      </c>
      <c r="D49" s="512">
        <f>$D47+1</f>
        <v>46011</v>
      </c>
      <c r="E49" s="535"/>
      <c r="F49" s="235"/>
      <c r="G49" s="233"/>
      <c r="H49" s="234"/>
      <c r="I49" s="233"/>
      <c r="J49" s="514" t="str">
        <f>IF(OR(L47="",L49=""),"",IF(L49&gt;L47,"»",IF(L49&lt;L47,"¼","¹º")))</f>
        <v/>
      </c>
      <c r="K49" s="515"/>
      <c r="L49" s="516"/>
      <c r="M49" s="515"/>
      <c r="N49" s="509"/>
      <c r="O49" s="515"/>
      <c r="P49" s="514" t="str">
        <f>IF(OR(R47="",R49=""),"",IF(R49&gt;R47,"»",IF(R49&lt;R47,"¼","¹º")))</f>
        <v/>
      </c>
      <c r="Q49" s="515"/>
      <c r="R49" s="516"/>
      <c r="S49" s="515"/>
      <c r="T49" s="509"/>
      <c r="U49" s="226"/>
      <c r="V49" s="230"/>
      <c r="W49" s="534"/>
      <c r="X49" s="511" t="str">
        <f>$C49</f>
        <v>Samedi</v>
      </c>
      <c r="Y49" s="512">
        <f>$D49</f>
        <v>46011</v>
      </c>
      <c r="Z49" s="508"/>
      <c r="AA49" s="520"/>
      <c r="AB49" s="508"/>
      <c r="AC49" s="509"/>
      <c r="AD49" s="537"/>
      <c r="AE49" s="230"/>
      <c r="AF49" s="534"/>
      <c r="AG49" s="511" t="str">
        <f>$C49</f>
        <v>Samedi</v>
      </c>
      <c r="AH49" s="512">
        <f>$D49</f>
        <v>46011</v>
      </c>
      <c r="AI49" s="508"/>
      <c r="AJ49" s="507"/>
      <c r="AK49" s="508"/>
      <c r="AL49" s="509"/>
      <c r="AM49" s="508"/>
      <c r="AN49" s="509"/>
      <c r="AO49" s="508"/>
      <c r="AP49" s="509"/>
      <c r="AQ49" s="508"/>
      <c r="AR49" s="509"/>
      <c r="AS49" s="508"/>
      <c r="AT49" s="509"/>
      <c r="AU49" s="538"/>
      <c r="AV49" s="225"/>
      <c r="AW49" s="534"/>
      <c r="AX49" s="511" t="str">
        <f>$C49</f>
        <v>Samedi</v>
      </c>
      <c r="AY49" s="512">
        <f>$D49</f>
        <v>46011</v>
      </c>
      <c r="AZ49" s="508"/>
      <c r="BA49" s="509"/>
      <c r="BB49" s="538"/>
      <c r="BC49" s="230"/>
      <c r="BD49" s="20">
        <v>23</v>
      </c>
      <c r="BE49" s="229">
        <f>D49</f>
        <v>46011</v>
      </c>
      <c r="BF49" s="228" t="str">
        <f>$C49</f>
        <v>Samedi</v>
      </c>
    </row>
    <row r="50" spans="1:58" ht="5.25" customHeight="1">
      <c r="A50" s="222"/>
      <c r="B50" s="534"/>
      <c r="C50" s="513"/>
      <c r="D50" s="508"/>
      <c r="E50" s="535"/>
      <c r="F50" s="227"/>
      <c r="G50" s="233"/>
      <c r="H50" s="233"/>
      <c r="I50" s="233"/>
      <c r="J50" s="517"/>
      <c r="K50" s="515"/>
      <c r="L50" s="508"/>
      <c r="M50" s="515"/>
      <c r="N50" s="515"/>
      <c r="O50" s="515"/>
      <c r="P50" s="517"/>
      <c r="Q50" s="515"/>
      <c r="R50" s="508"/>
      <c r="S50" s="515"/>
      <c r="T50" s="515"/>
      <c r="U50" s="226"/>
      <c r="V50" s="230"/>
      <c r="W50" s="534"/>
      <c r="X50" s="513"/>
      <c r="Y50" s="508"/>
      <c r="Z50" s="508"/>
      <c r="AA50" s="508"/>
      <c r="AB50" s="508"/>
      <c r="AC50" s="521"/>
      <c r="AD50" s="537"/>
      <c r="AE50" s="230"/>
      <c r="AF50" s="534"/>
      <c r="AG50" s="513"/>
      <c r="AH50" s="508"/>
      <c r="AI50" s="508"/>
      <c r="AJ50" s="510"/>
      <c r="AK50" s="508"/>
      <c r="AL50" s="508"/>
      <c r="AM50" s="508"/>
      <c r="AN50" s="508"/>
      <c r="AO50" s="508"/>
      <c r="AP50" s="508"/>
      <c r="AQ50" s="508"/>
      <c r="AR50" s="508"/>
      <c r="AS50" s="508"/>
      <c r="AT50" s="508"/>
      <c r="AU50" s="538"/>
      <c r="AV50" s="225"/>
      <c r="AW50" s="534"/>
      <c r="AX50" s="513"/>
      <c r="AY50" s="508"/>
      <c r="AZ50" s="508"/>
      <c r="BA50" s="521"/>
      <c r="BB50" s="538"/>
      <c r="BC50" s="230"/>
      <c r="BD50" s="20"/>
      <c r="BE50" s="237"/>
      <c r="BF50" s="236"/>
    </row>
    <row r="51" spans="1:58" ht="27" customHeight="1">
      <c r="A51" s="222"/>
      <c r="B51" s="534"/>
      <c r="C51" s="511" t="str">
        <f>PROPER(TEXT(D51,"JJJJ"))</f>
        <v>Dimanche</v>
      </c>
      <c r="D51" s="512">
        <f>$D49+1</f>
        <v>46012</v>
      </c>
      <c r="E51" s="535"/>
      <c r="F51" s="235"/>
      <c r="G51" s="233"/>
      <c r="H51" s="234"/>
      <c r="I51" s="233"/>
      <c r="J51" s="514" t="str">
        <f>IF(OR(L49="",L51=""),"",IF(L51&gt;L49,"»",IF(L51&lt;L49,"¼","¹º")))</f>
        <v/>
      </c>
      <c r="K51" s="515"/>
      <c r="L51" s="516"/>
      <c r="M51" s="515"/>
      <c r="N51" s="509"/>
      <c r="O51" s="515"/>
      <c r="P51" s="514" t="str">
        <f>IF(OR(R49="",R51=""),"",IF(R51&gt;R49,"»",IF(R51&lt;R49,"¼","¹º")))</f>
        <v/>
      </c>
      <c r="Q51" s="515"/>
      <c r="R51" s="516"/>
      <c r="S51" s="515"/>
      <c r="T51" s="509"/>
      <c r="U51" s="226"/>
      <c r="V51" s="230"/>
      <c r="W51" s="534"/>
      <c r="X51" s="511" t="str">
        <f>$C51</f>
        <v>Dimanche</v>
      </c>
      <c r="Y51" s="512">
        <f>$D51</f>
        <v>46012</v>
      </c>
      <c r="Z51" s="508"/>
      <c r="AA51" s="520"/>
      <c r="AB51" s="508"/>
      <c r="AC51" s="509"/>
      <c r="AD51" s="537"/>
      <c r="AE51" s="230"/>
      <c r="AF51" s="534"/>
      <c r="AG51" s="511" t="str">
        <f>$C51</f>
        <v>Dimanche</v>
      </c>
      <c r="AH51" s="512">
        <f>$D51</f>
        <v>46012</v>
      </c>
      <c r="AI51" s="508"/>
      <c r="AJ51" s="507"/>
      <c r="AK51" s="508"/>
      <c r="AL51" s="509"/>
      <c r="AM51" s="508"/>
      <c r="AN51" s="509"/>
      <c r="AO51" s="508"/>
      <c r="AP51" s="509"/>
      <c r="AQ51" s="508"/>
      <c r="AR51" s="509"/>
      <c r="AS51" s="508"/>
      <c r="AT51" s="509"/>
      <c r="AU51" s="538"/>
      <c r="AV51" s="225"/>
      <c r="AW51" s="534"/>
      <c r="AX51" s="511" t="str">
        <f>$C51</f>
        <v>Dimanche</v>
      </c>
      <c r="AY51" s="512">
        <f>$D51</f>
        <v>46012</v>
      </c>
      <c r="AZ51" s="508"/>
      <c r="BA51" s="509"/>
      <c r="BB51" s="538"/>
      <c r="BC51" s="230"/>
      <c r="BD51" s="20">
        <v>20</v>
      </c>
      <c r="BE51" s="229">
        <f>D51</f>
        <v>46012</v>
      </c>
      <c r="BF51" s="228" t="str">
        <f>$C51</f>
        <v>Dimanche</v>
      </c>
    </row>
    <row r="52" spans="1:58" ht="22.5" customHeight="1">
      <c r="A52" s="222"/>
      <c r="B52" s="534"/>
      <c r="C52" s="513"/>
      <c r="D52" s="508"/>
      <c r="E52" s="535"/>
      <c r="F52" s="233"/>
      <c r="G52" s="233"/>
      <c r="H52" s="233"/>
      <c r="I52" s="233"/>
      <c r="J52" s="517"/>
      <c r="K52" s="515"/>
      <c r="L52" s="515"/>
      <c r="M52" s="515"/>
      <c r="N52" s="515"/>
      <c r="O52" s="515"/>
      <c r="P52" s="517"/>
      <c r="Q52" s="515"/>
      <c r="R52" s="515"/>
      <c r="S52" s="515"/>
      <c r="T52" s="515"/>
      <c r="U52" s="226"/>
      <c r="V52" s="224"/>
      <c r="W52" s="534"/>
      <c r="X52" s="513"/>
      <c r="Y52" s="508"/>
      <c r="Z52" s="508"/>
      <c r="AA52" s="508"/>
      <c r="AB52" s="508"/>
      <c r="AC52" s="521"/>
      <c r="AD52" s="537"/>
      <c r="AE52" s="224"/>
      <c r="AF52" s="534"/>
      <c r="AG52" s="513"/>
      <c r="AH52" s="508"/>
      <c r="AI52" s="508"/>
      <c r="AJ52" s="510"/>
      <c r="AK52" s="508"/>
      <c r="AL52" s="521"/>
      <c r="AM52" s="508"/>
      <c r="AN52" s="521"/>
      <c r="AO52" s="508"/>
      <c r="AP52" s="521"/>
      <c r="AQ52" s="508"/>
      <c r="AR52" s="521"/>
      <c r="AS52" s="508"/>
      <c r="AT52" s="521"/>
      <c r="AU52" s="538"/>
      <c r="AV52" s="225"/>
      <c r="AW52" s="534"/>
      <c r="AX52" s="513"/>
      <c r="AY52" s="508"/>
      <c r="AZ52" s="508"/>
      <c r="BA52" s="521"/>
      <c r="BB52" s="538"/>
      <c r="BC52" s="224"/>
      <c r="BD52" s="20"/>
      <c r="BE52" s="241"/>
      <c r="BF52" s="240"/>
    </row>
    <row r="53" spans="1:58" ht="27" customHeight="1">
      <c r="A53" s="222"/>
      <c r="B53" s="534"/>
      <c r="C53" s="511" t="str">
        <f>PROPER(TEXT(D53,"JJJJ"))</f>
        <v>Lundi</v>
      </c>
      <c r="D53" s="512">
        <f>$D51+1</f>
        <v>46013</v>
      </c>
      <c r="E53" s="535"/>
      <c r="F53" s="235"/>
      <c r="G53" s="233"/>
      <c r="H53" s="234"/>
      <c r="I53" s="233"/>
      <c r="J53" s="514" t="str">
        <f>IF(OR(L51="",L53=""),"",IF(L53&gt;L51,"»",IF(L53&lt;L51,"¼","¹º")))</f>
        <v/>
      </c>
      <c r="K53" s="515"/>
      <c r="L53" s="516"/>
      <c r="M53" s="515"/>
      <c r="N53" s="509"/>
      <c r="O53" s="515"/>
      <c r="P53" s="514" t="str">
        <f>IF(OR(R51="",R53=""),"",IF(R53&gt;R51,"»",IF(R53&lt;R51,"¼","¹º")))</f>
        <v/>
      </c>
      <c r="Q53" s="515"/>
      <c r="R53" s="516"/>
      <c r="S53" s="515"/>
      <c r="T53" s="509"/>
      <c r="U53" s="226"/>
      <c r="V53" s="230"/>
      <c r="W53" s="534"/>
      <c r="X53" s="511" t="str">
        <f>$C53</f>
        <v>Lundi</v>
      </c>
      <c r="Y53" s="512">
        <f>$D53</f>
        <v>46013</v>
      </c>
      <c r="Z53" s="508"/>
      <c r="AA53" s="520"/>
      <c r="AB53" s="508"/>
      <c r="AC53" s="509"/>
      <c r="AD53" s="537"/>
      <c r="AE53" s="230"/>
      <c r="AF53" s="534"/>
      <c r="AG53" s="511" t="str">
        <f>$C53</f>
        <v>Lundi</v>
      </c>
      <c r="AH53" s="512">
        <f>$D53</f>
        <v>46013</v>
      </c>
      <c r="AI53" s="508"/>
      <c r="AJ53" s="507"/>
      <c r="AK53" s="508"/>
      <c r="AL53" s="509"/>
      <c r="AM53" s="508"/>
      <c r="AN53" s="509"/>
      <c r="AO53" s="508"/>
      <c r="AP53" s="509"/>
      <c r="AQ53" s="508"/>
      <c r="AR53" s="509"/>
      <c r="AS53" s="508"/>
      <c r="AT53" s="509"/>
      <c r="AU53" s="538"/>
      <c r="AV53" s="225"/>
      <c r="AW53" s="534"/>
      <c r="AX53" s="511" t="str">
        <f>$C53</f>
        <v>Lundi</v>
      </c>
      <c r="AY53" s="512">
        <f>$D53</f>
        <v>46013</v>
      </c>
      <c r="AZ53" s="508"/>
      <c r="BA53" s="509"/>
      <c r="BB53" s="538"/>
      <c r="BC53" s="230"/>
      <c r="BD53" s="20">
        <v>22</v>
      </c>
      <c r="BE53" s="229">
        <f>D53</f>
        <v>46013</v>
      </c>
      <c r="BF53" s="228" t="str">
        <f>$C53</f>
        <v>Lundi</v>
      </c>
    </row>
    <row r="54" spans="1:58" ht="5.25" customHeight="1">
      <c r="A54" s="222"/>
      <c r="B54" s="534"/>
      <c r="C54" s="513"/>
      <c r="D54" s="508"/>
      <c r="E54" s="535"/>
      <c r="F54" s="227"/>
      <c r="G54" s="233"/>
      <c r="H54" s="233"/>
      <c r="I54" s="233"/>
      <c r="J54" s="517"/>
      <c r="K54" s="515"/>
      <c r="L54" s="508"/>
      <c r="M54" s="515"/>
      <c r="N54" s="515"/>
      <c r="O54" s="515"/>
      <c r="P54" s="517"/>
      <c r="Q54" s="515"/>
      <c r="R54" s="508"/>
      <c r="S54" s="515"/>
      <c r="T54" s="515"/>
      <c r="U54" s="226"/>
      <c r="V54" s="230"/>
      <c r="W54" s="534"/>
      <c r="X54" s="513"/>
      <c r="Y54" s="508"/>
      <c r="Z54" s="508"/>
      <c r="AA54" s="508"/>
      <c r="AB54" s="508"/>
      <c r="AC54" s="521"/>
      <c r="AD54" s="537"/>
      <c r="AE54" s="230"/>
      <c r="AF54" s="534"/>
      <c r="AG54" s="513"/>
      <c r="AH54" s="508"/>
      <c r="AI54" s="508"/>
      <c r="AJ54" s="510"/>
      <c r="AK54" s="508"/>
      <c r="AL54" s="508"/>
      <c r="AM54" s="508"/>
      <c r="AN54" s="508"/>
      <c r="AO54" s="508"/>
      <c r="AP54" s="508"/>
      <c r="AQ54" s="508"/>
      <c r="AR54" s="508"/>
      <c r="AS54" s="508"/>
      <c r="AT54" s="508"/>
      <c r="AU54" s="538"/>
      <c r="AV54" s="225"/>
      <c r="AW54" s="534"/>
      <c r="AX54" s="513"/>
      <c r="AY54" s="508"/>
      <c r="AZ54" s="508"/>
      <c r="BA54" s="521"/>
      <c r="BB54" s="538"/>
      <c r="BC54" s="230"/>
      <c r="BD54" s="20"/>
      <c r="BE54" s="237"/>
      <c r="BF54" s="236"/>
    </row>
    <row r="55" spans="1:58" ht="27" customHeight="1">
      <c r="A55" s="222"/>
      <c r="B55" s="534"/>
      <c r="C55" s="511" t="str">
        <f>PROPER(TEXT(D55,"JJJJ"))</f>
        <v>Mardi</v>
      </c>
      <c r="D55" s="512">
        <f>$D53+1</f>
        <v>46014</v>
      </c>
      <c r="E55" s="535"/>
      <c r="F55" s="235"/>
      <c r="G55" s="233"/>
      <c r="H55" s="234"/>
      <c r="I55" s="233"/>
      <c r="J55" s="514" t="str">
        <f>IF(OR(L53="",L55=""),"",IF(L55&gt;L53,"»",IF(L55&lt;L53,"¼","¹º")))</f>
        <v/>
      </c>
      <c r="K55" s="515"/>
      <c r="L55" s="516"/>
      <c r="M55" s="515"/>
      <c r="N55" s="509"/>
      <c r="O55" s="515"/>
      <c r="P55" s="514" t="str">
        <f>IF(OR(R53="",R55=""),"",IF(R55&gt;R53,"»",IF(R55&lt;R53,"¼","¹º")))</f>
        <v/>
      </c>
      <c r="Q55" s="515"/>
      <c r="R55" s="516"/>
      <c r="S55" s="515"/>
      <c r="T55" s="509"/>
      <c r="U55" s="226"/>
      <c r="V55" s="230"/>
      <c r="W55" s="534"/>
      <c r="X55" s="511" t="str">
        <f>$C55</f>
        <v>Mardi</v>
      </c>
      <c r="Y55" s="512">
        <f>$D55</f>
        <v>46014</v>
      </c>
      <c r="Z55" s="508"/>
      <c r="AA55" s="520"/>
      <c r="AB55" s="508"/>
      <c r="AC55" s="509"/>
      <c r="AD55" s="537"/>
      <c r="AE55" s="230"/>
      <c r="AF55" s="534"/>
      <c r="AG55" s="511" t="str">
        <f>$C55</f>
        <v>Mardi</v>
      </c>
      <c r="AH55" s="512">
        <f>$D55</f>
        <v>46014</v>
      </c>
      <c r="AI55" s="508"/>
      <c r="AJ55" s="507"/>
      <c r="AK55" s="508"/>
      <c r="AL55" s="509"/>
      <c r="AM55" s="508"/>
      <c r="AN55" s="509"/>
      <c r="AO55" s="508"/>
      <c r="AP55" s="509"/>
      <c r="AQ55" s="508"/>
      <c r="AR55" s="509"/>
      <c r="AS55" s="508"/>
      <c r="AT55" s="509"/>
      <c r="AU55" s="538"/>
      <c r="AV55" s="225"/>
      <c r="AW55" s="534"/>
      <c r="AX55" s="511" t="str">
        <f>$C55</f>
        <v>Mardi</v>
      </c>
      <c r="AY55" s="512">
        <f>$D55</f>
        <v>46014</v>
      </c>
      <c r="AZ55" s="508"/>
      <c r="BA55" s="509"/>
      <c r="BB55" s="538"/>
      <c r="BC55" s="230"/>
      <c r="BD55" s="20">
        <v>23</v>
      </c>
      <c r="BE55" s="229">
        <f>D55</f>
        <v>46014</v>
      </c>
      <c r="BF55" s="228" t="str">
        <f>$C55</f>
        <v>Mardi</v>
      </c>
    </row>
    <row r="56" spans="1:58" ht="5.25" customHeight="1">
      <c r="A56" s="222"/>
      <c r="B56" s="534"/>
      <c r="C56" s="513"/>
      <c r="D56" s="508"/>
      <c r="E56" s="535"/>
      <c r="F56" s="227"/>
      <c r="G56" s="233"/>
      <c r="H56" s="233"/>
      <c r="I56" s="233"/>
      <c r="J56" s="517"/>
      <c r="K56" s="515"/>
      <c r="L56" s="508"/>
      <c r="M56" s="515"/>
      <c r="N56" s="515"/>
      <c r="O56" s="515"/>
      <c r="P56" s="517"/>
      <c r="Q56" s="515"/>
      <c r="R56" s="508"/>
      <c r="S56" s="515"/>
      <c r="T56" s="515"/>
      <c r="U56" s="226"/>
      <c r="V56" s="230"/>
      <c r="W56" s="534"/>
      <c r="X56" s="513"/>
      <c r="Y56" s="508"/>
      <c r="Z56" s="508"/>
      <c r="AA56" s="508"/>
      <c r="AB56" s="508"/>
      <c r="AC56" s="521"/>
      <c r="AD56" s="537"/>
      <c r="AE56" s="230"/>
      <c r="AF56" s="534"/>
      <c r="AG56" s="513"/>
      <c r="AH56" s="508"/>
      <c r="AI56" s="508"/>
      <c r="AJ56" s="510"/>
      <c r="AK56" s="508"/>
      <c r="AL56" s="508"/>
      <c r="AM56" s="508"/>
      <c r="AN56" s="508"/>
      <c r="AO56" s="508"/>
      <c r="AP56" s="508"/>
      <c r="AQ56" s="508"/>
      <c r="AR56" s="508"/>
      <c r="AS56" s="508"/>
      <c r="AT56" s="508"/>
      <c r="AU56" s="538"/>
      <c r="AV56" s="225"/>
      <c r="AW56" s="534"/>
      <c r="AX56" s="513"/>
      <c r="AY56" s="508"/>
      <c r="AZ56" s="508"/>
      <c r="BA56" s="521"/>
      <c r="BB56" s="538"/>
      <c r="BC56" s="230"/>
      <c r="BD56" s="20"/>
      <c r="BE56" s="237"/>
      <c r="BF56" s="236"/>
    </row>
    <row r="57" spans="1:58" ht="27" customHeight="1">
      <c r="A57" s="222"/>
      <c r="B57" s="534"/>
      <c r="C57" s="511" t="str">
        <f>PROPER(TEXT(D57,"JJJJ"))</f>
        <v>Mercredi</v>
      </c>
      <c r="D57" s="512">
        <f>$D55+1</f>
        <v>46015</v>
      </c>
      <c r="E57" s="535"/>
      <c r="F57" s="235"/>
      <c r="G57" s="233"/>
      <c r="H57" s="234"/>
      <c r="I57" s="233"/>
      <c r="J57" s="514" t="str">
        <f>IF(OR(L55="",L57=""),"",IF(L57&gt;L55,"»",IF(L57&lt;L55,"¼","¹º")))</f>
        <v/>
      </c>
      <c r="K57" s="515"/>
      <c r="L57" s="516"/>
      <c r="M57" s="515"/>
      <c r="N57" s="509"/>
      <c r="O57" s="515"/>
      <c r="P57" s="514" t="str">
        <f>IF(OR(R55="",R57=""),"",IF(R57&gt;R55,"»",IF(R57&lt;R55,"¼","¹º")))</f>
        <v/>
      </c>
      <c r="Q57" s="515"/>
      <c r="R57" s="516"/>
      <c r="S57" s="515"/>
      <c r="T57" s="509"/>
      <c r="U57" s="226"/>
      <c r="V57" s="230"/>
      <c r="W57" s="534"/>
      <c r="X57" s="511" t="str">
        <f>$C57</f>
        <v>Mercredi</v>
      </c>
      <c r="Y57" s="512">
        <f>$D57</f>
        <v>46015</v>
      </c>
      <c r="Z57" s="508"/>
      <c r="AA57" s="520"/>
      <c r="AB57" s="508"/>
      <c r="AC57" s="509"/>
      <c r="AD57" s="537"/>
      <c r="AE57" s="230"/>
      <c r="AF57" s="534"/>
      <c r="AG57" s="511" t="str">
        <f>$C57</f>
        <v>Mercredi</v>
      </c>
      <c r="AH57" s="512">
        <f>$D57</f>
        <v>46015</v>
      </c>
      <c r="AI57" s="508"/>
      <c r="AJ57" s="507"/>
      <c r="AK57" s="508"/>
      <c r="AL57" s="509"/>
      <c r="AM57" s="508"/>
      <c r="AN57" s="509"/>
      <c r="AO57" s="508"/>
      <c r="AP57" s="509"/>
      <c r="AQ57" s="508"/>
      <c r="AR57" s="509"/>
      <c r="AS57" s="508"/>
      <c r="AT57" s="509"/>
      <c r="AU57" s="538"/>
      <c r="AV57" s="225"/>
      <c r="AW57" s="534"/>
      <c r="AX57" s="511" t="str">
        <f>$C57</f>
        <v>Mercredi</v>
      </c>
      <c r="AY57" s="512">
        <f>$D57</f>
        <v>46015</v>
      </c>
      <c r="AZ57" s="508"/>
      <c r="BA57" s="509"/>
      <c r="BB57" s="538"/>
      <c r="BC57" s="230"/>
      <c r="BD57" s="20">
        <v>20</v>
      </c>
      <c r="BE57" s="229">
        <f>D57</f>
        <v>46015</v>
      </c>
      <c r="BF57" s="228" t="str">
        <f>$C57</f>
        <v>Mercredi</v>
      </c>
    </row>
    <row r="58" spans="1:58" ht="5.25" customHeight="1">
      <c r="A58" s="222"/>
      <c r="B58" s="534"/>
      <c r="C58" s="513"/>
      <c r="D58" s="508"/>
      <c r="E58" s="535"/>
      <c r="F58" s="227"/>
      <c r="G58" s="233"/>
      <c r="H58" s="233"/>
      <c r="I58" s="233"/>
      <c r="J58" s="517"/>
      <c r="K58" s="515"/>
      <c r="L58" s="508"/>
      <c r="M58" s="515"/>
      <c r="N58" s="515"/>
      <c r="O58" s="515"/>
      <c r="P58" s="517"/>
      <c r="Q58" s="515"/>
      <c r="R58" s="508"/>
      <c r="S58" s="515"/>
      <c r="T58" s="515"/>
      <c r="U58" s="226"/>
      <c r="V58" s="230"/>
      <c r="W58" s="534"/>
      <c r="X58" s="513"/>
      <c r="Y58" s="508"/>
      <c r="Z58" s="508"/>
      <c r="AA58" s="508"/>
      <c r="AB58" s="508"/>
      <c r="AC58" s="521"/>
      <c r="AD58" s="537"/>
      <c r="AE58" s="230"/>
      <c r="AF58" s="534"/>
      <c r="AG58" s="513"/>
      <c r="AH58" s="508"/>
      <c r="AI58" s="508"/>
      <c r="AJ58" s="510"/>
      <c r="AK58" s="508"/>
      <c r="AL58" s="508"/>
      <c r="AM58" s="508"/>
      <c r="AN58" s="508"/>
      <c r="AO58" s="508"/>
      <c r="AP58" s="508"/>
      <c r="AQ58" s="508"/>
      <c r="AR58" s="508"/>
      <c r="AS58" s="508"/>
      <c r="AT58" s="508"/>
      <c r="AU58" s="538"/>
      <c r="AV58" s="225"/>
      <c r="AW58" s="534"/>
      <c r="AX58" s="513"/>
      <c r="AY58" s="508"/>
      <c r="AZ58" s="508"/>
      <c r="BA58" s="521"/>
      <c r="BB58" s="538"/>
      <c r="BC58" s="230"/>
      <c r="BD58" s="20"/>
      <c r="BE58" s="237"/>
      <c r="BF58" s="236"/>
    </row>
    <row r="59" spans="1:58" ht="27" customHeight="1">
      <c r="A59" s="222"/>
      <c r="B59" s="534"/>
      <c r="C59" s="511" t="str">
        <f>PROPER(TEXT(D59,"JJJJ"))</f>
        <v>Jeudi</v>
      </c>
      <c r="D59" s="512">
        <f>$D57+1</f>
        <v>46016</v>
      </c>
      <c r="E59" s="535"/>
      <c r="F59" s="235"/>
      <c r="G59" s="233"/>
      <c r="H59" s="234"/>
      <c r="I59" s="233"/>
      <c r="J59" s="514" t="str">
        <f>IF(OR(L57="",L59=""),"",IF(L59&gt;L57,"»",IF(L59&lt;L57,"¼","¹º")))</f>
        <v/>
      </c>
      <c r="K59" s="515"/>
      <c r="L59" s="516"/>
      <c r="M59" s="515"/>
      <c r="N59" s="509"/>
      <c r="O59" s="515"/>
      <c r="P59" s="514" t="str">
        <f>IF(OR(R57="",R59=""),"",IF(R59&gt;R57,"»",IF(R59&lt;R57,"¼","¹º")))</f>
        <v/>
      </c>
      <c r="Q59" s="515"/>
      <c r="R59" s="516"/>
      <c r="S59" s="515"/>
      <c r="T59" s="509"/>
      <c r="U59" s="226"/>
      <c r="V59" s="230"/>
      <c r="W59" s="534"/>
      <c r="X59" s="511" t="str">
        <f>$C59</f>
        <v>Jeudi</v>
      </c>
      <c r="Y59" s="512">
        <f>$D59</f>
        <v>46016</v>
      </c>
      <c r="Z59" s="508"/>
      <c r="AA59" s="520"/>
      <c r="AB59" s="508"/>
      <c r="AC59" s="509"/>
      <c r="AD59" s="537"/>
      <c r="AE59" s="230"/>
      <c r="AF59" s="534"/>
      <c r="AG59" s="511" t="str">
        <f>$C59</f>
        <v>Jeudi</v>
      </c>
      <c r="AH59" s="512">
        <f>$D59</f>
        <v>46016</v>
      </c>
      <c r="AI59" s="508"/>
      <c r="AJ59" s="507"/>
      <c r="AK59" s="508"/>
      <c r="AL59" s="509"/>
      <c r="AM59" s="508"/>
      <c r="AN59" s="509"/>
      <c r="AO59" s="508"/>
      <c r="AP59" s="509"/>
      <c r="AQ59" s="508"/>
      <c r="AR59" s="509"/>
      <c r="AS59" s="508"/>
      <c r="AT59" s="509"/>
      <c r="AU59" s="538"/>
      <c r="AV59" s="225"/>
      <c r="AW59" s="534"/>
      <c r="AX59" s="511" t="str">
        <f>$C59</f>
        <v>Jeudi</v>
      </c>
      <c r="AY59" s="512">
        <f>$D59</f>
        <v>46016</v>
      </c>
      <c r="AZ59" s="508"/>
      <c r="BA59" s="509"/>
      <c r="BB59" s="538"/>
      <c r="BC59" s="230"/>
      <c r="BD59" s="20">
        <v>24</v>
      </c>
      <c r="BE59" s="229">
        <f>D59</f>
        <v>46016</v>
      </c>
      <c r="BF59" s="228" t="str">
        <f>$C59</f>
        <v>Jeudi</v>
      </c>
    </row>
    <row r="60" spans="1:58" ht="5.25" customHeight="1">
      <c r="A60" s="222"/>
      <c r="B60" s="534"/>
      <c r="C60" s="513"/>
      <c r="D60" s="508"/>
      <c r="E60" s="535"/>
      <c r="F60" s="227"/>
      <c r="G60" s="233"/>
      <c r="H60" s="233"/>
      <c r="I60" s="233"/>
      <c r="J60" s="517"/>
      <c r="K60" s="515"/>
      <c r="L60" s="508"/>
      <c r="M60" s="515"/>
      <c r="N60" s="515"/>
      <c r="O60" s="515"/>
      <c r="P60" s="517"/>
      <c r="Q60" s="515"/>
      <c r="R60" s="508"/>
      <c r="S60" s="515"/>
      <c r="T60" s="515"/>
      <c r="U60" s="226"/>
      <c r="V60" s="230"/>
      <c r="W60" s="534"/>
      <c r="X60" s="513"/>
      <c r="Y60" s="508"/>
      <c r="Z60" s="508"/>
      <c r="AA60" s="508"/>
      <c r="AB60" s="508"/>
      <c r="AC60" s="521"/>
      <c r="AD60" s="537"/>
      <c r="AE60" s="230"/>
      <c r="AF60" s="534"/>
      <c r="AG60" s="513"/>
      <c r="AH60" s="508"/>
      <c r="AI60" s="508"/>
      <c r="AJ60" s="510"/>
      <c r="AK60" s="508"/>
      <c r="AL60" s="508"/>
      <c r="AM60" s="508"/>
      <c r="AN60" s="508"/>
      <c r="AO60" s="508"/>
      <c r="AP60" s="508"/>
      <c r="AQ60" s="508"/>
      <c r="AR60" s="508"/>
      <c r="AS60" s="508"/>
      <c r="AT60" s="508"/>
      <c r="AU60" s="538"/>
      <c r="AV60" s="225"/>
      <c r="AW60" s="534"/>
      <c r="AX60" s="513"/>
      <c r="AY60" s="508"/>
      <c r="AZ60" s="508"/>
      <c r="BA60" s="521"/>
      <c r="BB60" s="538"/>
      <c r="BC60" s="230"/>
      <c r="BD60" s="20"/>
      <c r="BE60" s="239"/>
      <c r="BF60" s="238"/>
    </row>
    <row r="61" spans="1:58" ht="27" customHeight="1">
      <c r="A61" s="222"/>
      <c r="B61" s="534"/>
      <c r="C61" s="511" t="str">
        <f>PROPER(TEXT(D61,"JJJJ"))</f>
        <v>Vendredi</v>
      </c>
      <c r="D61" s="512">
        <f>$D59+1</f>
        <v>46017</v>
      </c>
      <c r="E61" s="535"/>
      <c r="F61" s="235"/>
      <c r="G61" s="233"/>
      <c r="H61" s="234"/>
      <c r="I61" s="233"/>
      <c r="J61" s="514" t="str">
        <f>IF(OR(L59="",L61=""),"",IF(L61&gt;L59,"»",IF(L61&lt;L59,"¼","¹º")))</f>
        <v/>
      </c>
      <c r="K61" s="515"/>
      <c r="L61" s="516"/>
      <c r="M61" s="515"/>
      <c r="N61" s="509"/>
      <c r="O61" s="515"/>
      <c r="P61" s="514" t="str">
        <f>IF(OR(R59="",R61=""),"",IF(R61&gt;R59,"»",IF(R61&lt;R59,"¼","¹º")))</f>
        <v/>
      </c>
      <c r="Q61" s="515"/>
      <c r="R61" s="516"/>
      <c r="S61" s="515"/>
      <c r="T61" s="509"/>
      <c r="U61" s="226"/>
      <c r="V61" s="230"/>
      <c r="W61" s="534"/>
      <c r="X61" s="511" t="str">
        <f>$C61</f>
        <v>Vendredi</v>
      </c>
      <c r="Y61" s="512">
        <f>$D61</f>
        <v>46017</v>
      </c>
      <c r="Z61" s="508"/>
      <c r="AA61" s="520"/>
      <c r="AB61" s="508"/>
      <c r="AC61" s="509"/>
      <c r="AD61" s="537"/>
      <c r="AE61" s="230"/>
      <c r="AF61" s="534"/>
      <c r="AG61" s="511" t="str">
        <f>$C61</f>
        <v>Vendredi</v>
      </c>
      <c r="AH61" s="512">
        <f>$D61</f>
        <v>46017</v>
      </c>
      <c r="AI61" s="508"/>
      <c r="AJ61" s="507"/>
      <c r="AK61" s="508"/>
      <c r="AL61" s="509"/>
      <c r="AM61" s="508"/>
      <c r="AN61" s="509"/>
      <c r="AO61" s="508"/>
      <c r="AP61" s="509"/>
      <c r="AQ61" s="508"/>
      <c r="AR61" s="509"/>
      <c r="AS61" s="508"/>
      <c r="AT61" s="509"/>
      <c r="AU61" s="538"/>
      <c r="AV61" s="225"/>
      <c r="AW61" s="534"/>
      <c r="AX61" s="511" t="str">
        <f>$C61</f>
        <v>Vendredi</v>
      </c>
      <c r="AY61" s="512">
        <f>$D61</f>
        <v>46017</v>
      </c>
      <c r="AZ61" s="508"/>
      <c r="BA61" s="509"/>
      <c r="BB61" s="538"/>
      <c r="BC61" s="230"/>
      <c r="BD61" s="20">
        <v>22</v>
      </c>
      <c r="BE61" s="229">
        <f>D61</f>
        <v>46017</v>
      </c>
      <c r="BF61" s="228" t="str">
        <f>$C61</f>
        <v>Vendredi</v>
      </c>
    </row>
    <row r="62" spans="1:58" ht="5.25" customHeight="1">
      <c r="A62" s="222"/>
      <c r="B62" s="534"/>
      <c r="C62" s="513"/>
      <c r="D62" s="508"/>
      <c r="E62" s="535"/>
      <c r="F62" s="227"/>
      <c r="G62" s="233"/>
      <c r="H62" s="233"/>
      <c r="I62" s="233"/>
      <c r="J62" s="517"/>
      <c r="K62" s="515"/>
      <c r="L62" s="508"/>
      <c r="M62" s="515"/>
      <c r="N62" s="515"/>
      <c r="O62" s="515"/>
      <c r="P62" s="517"/>
      <c r="Q62" s="515"/>
      <c r="R62" s="508"/>
      <c r="S62" s="515"/>
      <c r="T62" s="515"/>
      <c r="U62" s="226"/>
      <c r="V62" s="230"/>
      <c r="W62" s="534"/>
      <c r="X62" s="513"/>
      <c r="Y62" s="508"/>
      <c r="Z62" s="508"/>
      <c r="AA62" s="508"/>
      <c r="AB62" s="508"/>
      <c r="AC62" s="521"/>
      <c r="AD62" s="537"/>
      <c r="AE62" s="230"/>
      <c r="AF62" s="534"/>
      <c r="AG62" s="513"/>
      <c r="AH62" s="508"/>
      <c r="AI62" s="508"/>
      <c r="AJ62" s="510"/>
      <c r="AK62" s="508"/>
      <c r="AL62" s="508"/>
      <c r="AM62" s="508"/>
      <c r="AN62" s="508"/>
      <c r="AO62" s="508"/>
      <c r="AP62" s="508"/>
      <c r="AQ62" s="508"/>
      <c r="AR62" s="508"/>
      <c r="AS62" s="508"/>
      <c r="AT62" s="508"/>
      <c r="AU62" s="538"/>
      <c r="AV62" s="225"/>
      <c r="AW62" s="534"/>
      <c r="AX62" s="513"/>
      <c r="AY62" s="508"/>
      <c r="AZ62" s="508"/>
      <c r="BA62" s="521"/>
      <c r="BB62" s="538"/>
      <c r="BC62" s="230"/>
      <c r="BD62" s="20"/>
      <c r="BE62" s="239"/>
      <c r="BF62" s="238"/>
    </row>
    <row r="63" spans="1:58" ht="27" customHeight="1">
      <c r="A63" s="222"/>
      <c r="B63" s="534"/>
      <c r="C63" s="511" t="str">
        <f>PROPER(TEXT(D63,"JJJJ"))</f>
        <v>Samedi</v>
      </c>
      <c r="D63" s="512">
        <f>$D61+1</f>
        <v>46018</v>
      </c>
      <c r="E63" s="535"/>
      <c r="F63" s="235"/>
      <c r="G63" s="233"/>
      <c r="H63" s="234"/>
      <c r="I63" s="233"/>
      <c r="J63" s="514" t="str">
        <f>IF(OR(L61="",L63=""),"",IF(L63&gt;L61,"»",IF(L63&lt;L61,"¼","¹º")))</f>
        <v/>
      </c>
      <c r="K63" s="515"/>
      <c r="L63" s="516"/>
      <c r="M63" s="515"/>
      <c r="N63" s="509"/>
      <c r="O63" s="515"/>
      <c r="P63" s="514" t="str">
        <f>IF(OR(R61="",R63=""),"",IF(R63&gt;R61,"»",IF(R63&lt;R61,"¼","¹º")))</f>
        <v/>
      </c>
      <c r="Q63" s="515"/>
      <c r="R63" s="516"/>
      <c r="S63" s="515"/>
      <c r="T63" s="509"/>
      <c r="U63" s="226"/>
      <c r="V63" s="230"/>
      <c r="W63" s="534"/>
      <c r="X63" s="511" t="str">
        <f>$C63</f>
        <v>Samedi</v>
      </c>
      <c r="Y63" s="512">
        <f>$D63</f>
        <v>46018</v>
      </c>
      <c r="Z63" s="508"/>
      <c r="AA63" s="520"/>
      <c r="AB63" s="508"/>
      <c r="AC63" s="509"/>
      <c r="AD63" s="537"/>
      <c r="AE63" s="230"/>
      <c r="AF63" s="534"/>
      <c r="AG63" s="232" t="str">
        <f>$C63</f>
        <v>Samedi</v>
      </c>
      <c r="AH63" s="231">
        <f>$D63</f>
        <v>46018</v>
      </c>
      <c r="AI63" s="508"/>
      <c r="AJ63" s="507"/>
      <c r="AK63" s="508"/>
      <c r="AL63" s="509"/>
      <c r="AM63" s="508"/>
      <c r="AN63" s="509"/>
      <c r="AO63" s="508"/>
      <c r="AP63" s="509"/>
      <c r="AQ63" s="508"/>
      <c r="AR63" s="509"/>
      <c r="AS63" s="508"/>
      <c r="AT63" s="509"/>
      <c r="AU63" s="538"/>
      <c r="AV63" s="225"/>
      <c r="AW63" s="534"/>
      <c r="AX63" s="511" t="str">
        <f>$C63</f>
        <v>Samedi</v>
      </c>
      <c r="AY63" s="512">
        <f>$D63</f>
        <v>46018</v>
      </c>
      <c r="AZ63" s="508"/>
      <c r="BA63" s="509"/>
      <c r="BB63" s="538"/>
      <c r="BC63" s="230"/>
      <c r="BD63" s="20">
        <v>23</v>
      </c>
      <c r="BE63" s="229">
        <f>D63</f>
        <v>46018</v>
      </c>
      <c r="BF63" s="228" t="str">
        <f>$C63</f>
        <v>Samedi</v>
      </c>
    </row>
    <row r="64" spans="1:58" ht="5.25" customHeight="1">
      <c r="A64" s="222"/>
      <c r="B64" s="534"/>
      <c r="C64" s="513"/>
      <c r="D64" s="508"/>
      <c r="E64" s="535"/>
      <c r="F64" s="227"/>
      <c r="G64" s="233"/>
      <c r="H64" s="233"/>
      <c r="I64" s="233"/>
      <c r="J64" s="517"/>
      <c r="K64" s="515"/>
      <c r="L64" s="508"/>
      <c r="M64" s="515"/>
      <c r="N64" s="515"/>
      <c r="O64" s="515"/>
      <c r="P64" s="517"/>
      <c r="Q64" s="515"/>
      <c r="R64" s="508"/>
      <c r="S64" s="515"/>
      <c r="T64" s="515"/>
      <c r="U64" s="226"/>
      <c r="V64" s="230"/>
      <c r="W64" s="534"/>
      <c r="X64" s="513"/>
      <c r="Y64" s="508"/>
      <c r="Z64" s="508"/>
      <c r="AA64" s="508"/>
      <c r="AB64" s="508"/>
      <c r="AC64" s="521"/>
      <c r="AD64" s="537"/>
      <c r="AE64" s="230"/>
      <c r="AF64" s="534"/>
      <c r="AG64" s="513"/>
      <c r="AH64" s="508"/>
      <c r="AI64" s="508"/>
      <c r="AJ64" s="510"/>
      <c r="AK64" s="508"/>
      <c r="AL64" s="508"/>
      <c r="AM64" s="508"/>
      <c r="AN64" s="508"/>
      <c r="AO64" s="508"/>
      <c r="AP64" s="508"/>
      <c r="AQ64" s="508"/>
      <c r="AR64" s="508"/>
      <c r="AS64" s="508"/>
      <c r="AT64" s="508"/>
      <c r="AU64" s="538"/>
      <c r="AV64" s="225"/>
      <c r="AW64" s="534"/>
      <c r="AX64" s="513"/>
      <c r="AY64" s="508"/>
      <c r="AZ64" s="508"/>
      <c r="BA64" s="521"/>
      <c r="BB64" s="538"/>
      <c r="BC64" s="230"/>
      <c r="BD64" s="20"/>
      <c r="BE64" s="237"/>
      <c r="BF64" s="236"/>
    </row>
    <row r="65" spans="1:70" ht="27" customHeight="1">
      <c r="A65" s="222"/>
      <c r="B65" s="534"/>
      <c r="C65" s="511" t="str">
        <f>PROPER(TEXT(D65,"JJJJ"))</f>
        <v>Dimanche</v>
      </c>
      <c r="D65" s="512">
        <f>$D63+1</f>
        <v>46019</v>
      </c>
      <c r="E65" s="535"/>
      <c r="F65" s="235"/>
      <c r="G65" s="233"/>
      <c r="H65" s="234"/>
      <c r="I65" s="233"/>
      <c r="J65" s="514" t="str">
        <f>IF(OR(L63="",L65=""),"",IF(L65&gt;L63,"»",IF(L65&lt;L63,"¼","¹º")))</f>
        <v/>
      </c>
      <c r="K65" s="515"/>
      <c r="L65" s="516"/>
      <c r="M65" s="515"/>
      <c r="N65" s="509"/>
      <c r="O65" s="515"/>
      <c r="P65" s="514" t="str">
        <f>IF(OR(R63="",R65=""),"",IF(R65&gt;R63,"»",IF(R65&lt;R63,"¼","¹º")))</f>
        <v/>
      </c>
      <c r="Q65" s="515"/>
      <c r="R65" s="516"/>
      <c r="S65" s="515"/>
      <c r="T65" s="509"/>
      <c r="U65" s="226"/>
      <c r="V65" s="230"/>
      <c r="W65" s="534"/>
      <c r="X65" s="511" t="str">
        <f>$C65</f>
        <v>Dimanche</v>
      </c>
      <c r="Y65" s="512">
        <f>$D65</f>
        <v>46019</v>
      </c>
      <c r="Z65" s="508"/>
      <c r="AA65" s="520"/>
      <c r="AB65" s="508"/>
      <c r="AC65" s="509"/>
      <c r="AD65" s="537"/>
      <c r="AE65" s="230"/>
      <c r="AF65" s="534"/>
      <c r="AG65" s="232" t="str">
        <f>$C65</f>
        <v>Dimanche</v>
      </c>
      <c r="AH65" s="231">
        <f>$D65</f>
        <v>46019</v>
      </c>
      <c r="AI65" s="508"/>
      <c r="AJ65" s="507"/>
      <c r="AK65" s="508"/>
      <c r="AL65" s="509"/>
      <c r="AM65" s="508"/>
      <c r="AN65" s="509"/>
      <c r="AO65" s="508"/>
      <c r="AP65" s="509"/>
      <c r="AQ65" s="508"/>
      <c r="AR65" s="509"/>
      <c r="AS65" s="508"/>
      <c r="AT65" s="509"/>
      <c r="AU65" s="538"/>
      <c r="AV65" s="225"/>
      <c r="AW65" s="534"/>
      <c r="AX65" s="511" t="str">
        <f>$C65</f>
        <v>Dimanche</v>
      </c>
      <c r="AY65" s="512">
        <f>$D65</f>
        <v>46019</v>
      </c>
      <c r="AZ65" s="508"/>
      <c r="BA65" s="509"/>
      <c r="BB65" s="538"/>
      <c r="BC65" s="230"/>
      <c r="BD65" s="20">
        <v>20</v>
      </c>
      <c r="BE65" s="229">
        <f>D65</f>
        <v>46019</v>
      </c>
      <c r="BF65" s="228" t="str">
        <f>$C65</f>
        <v>Dimanche</v>
      </c>
    </row>
    <row r="66" spans="1:70" ht="22.5" customHeight="1">
      <c r="A66" s="222"/>
      <c r="B66" s="534"/>
      <c r="C66" s="513"/>
      <c r="D66" s="508"/>
      <c r="E66" s="535"/>
      <c r="F66" s="233"/>
      <c r="G66" s="233"/>
      <c r="H66" s="233"/>
      <c r="I66" s="233"/>
      <c r="J66" s="517"/>
      <c r="K66" s="515"/>
      <c r="L66" s="515"/>
      <c r="M66" s="515"/>
      <c r="N66" s="515"/>
      <c r="O66" s="515"/>
      <c r="P66" s="517"/>
      <c r="Q66" s="515"/>
      <c r="R66" s="515"/>
      <c r="S66" s="515"/>
      <c r="T66" s="515"/>
      <c r="U66" s="226"/>
      <c r="V66" s="224"/>
      <c r="W66" s="534"/>
      <c r="X66" s="513"/>
      <c r="Y66" s="508"/>
      <c r="Z66" s="508"/>
      <c r="AA66" s="508"/>
      <c r="AB66" s="508"/>
      <c r="AC66" s="521"/>
      <c r="AD66" s="537"/>
      <c r="AE66" s="224"/>
      <c r="AF66" s="534"/>
      <c r="AG66" s="513"/>
      <c r="AH66" s="508"/>
      <c r="AI66" s="508"/>
      <c r="AJ66" s="510"/>
      <c r="AK66" s="508"/>
      <c r="AL66" s="521"/>
      <c r="AM66" s="508"/>
      <c r="AN66" s="521"/>
      <c r="AO66" s="508"/>
      <c r="AP66" s="521"/>
      <c r="AQ66" s="508"/>
      <c r="AR66" s="521"/>
      <c r="AS66" s="508"/>
      <c r="AT66" s="521"/>
      <c r="AU66" s="538"/>
      <c r="AV66" s="225"/>
      <c r="AW66" s="534"/>
      <c r="AX66" s="513"/>
      <c r="AY66" s="508"/>
      <c r="AZ66" s="508"/>
      <c r="BA66" s="521"/>
      <c r="BB66" s="538"/>
      <c r="BC66" s="224"/>
      <c r="BD66" s="20"/>
      <c r="BE66" s="241"/>
      <c r="BF66" s="240"/>
    </row>
    <row r="67" spans="1:70" ht="27" customHeight="1">
      <c r="A67" s="222"/>
      <c r="B67" s="534"/>
      <c r="C67" s="511" t="str">
        <f>PROPER(TEXT(D67,"JJJJ"))</f>
        <v>Lundi</v>
      </c>
      <c r="D67" s="512">
        <f>$D65+1</f>
        <v>46020</v>
      </c>
      <c r="E67" s="535"/>
      <c r="F67" s="235"/>
      <c r="G67" s="233"/>
      <c r="H67" s="234"/>
      <c r="I67" s="233"/>
      <c r="J67" s="514" t="str">
        <f>IF(OR(L66="",L67=""),"",IF(L67&gt;L66,"»",IF(L67&lt;L66,"¼","¹º")))</f>
        <v/>
      </c>
      <c r="K67" s="515"/>
      <c r="L67" s="516"/>
      <c r="M67" s="515"/>
      <c r="N67" s="509"/>
      <c r="O67" s="515"/>
      <c r="P67" s="514" t="str">
        <f>IF(OR(R66="",R67=""),"",IF(R67&gt;R66,"»",IF(R67&lt;R66,"¼","¹º")))</f>
        <v/>
      </c>
      <c r="Q67" s="515"/>
      <c r="R67" s="516"/>
      <c r="S67" s="515"/>
      <c r="T67" s="509"/>
      <c r="U67" s="226"/>
      <c r="V67" s="230"/>
      <c r="W67" s="534"/>
      <c r="X67" s="511" t="str">
        <f>$C67</f>
        <v>Lundi</v>
      </c>
      <c r="Y67" s="512">
        <f>$D67</f>
        <v>46020</v>
      </c>
      <c r="Z67" s="508"/>
      <c r="AA67" s="520"/>
      <c r="AB67" s="508"/>
      <c r="AC67" s="509"/>
      <c r="AD67" s="537"/>
      <c r="AE67" s="230"/>
      <c r="AF67" s="534"/>
      <c r="AG67" s="511" t="str">
        <f>$C67</f>
        <v>Lundi</v>
      </c>
      <c r="AH67" s="512">
        <f>$D67</f>
        <v>46020</v>
      </c>
      <c r="AI67" s="508"/>
      <c r="AJ67" s="507"/>
      <c r="AK67" s="508"/>
      <c r="AL67" s="509"/>
      <c r="AM67" s="508"/>
      <c r="AN67" s="509"/>
      <c r="AO67" s="508"/>
      <c r="AP67" s="509"/>
      <c r="AQ67" s="508"/>
      <c r="AR67" s="509"/>
      <c r="AS67" s="508"/>
      <c r="AT67" s="509"/>
      <c r="AU67" s="538"/>
      <c r="AV67" s="225"/>
      <c r="AW67" s="534"/>
      <c r="AX67" s="511" t="str">
        <f>$C67</f>
        <v>Lundi</v>
      </c>
      <c r="AY67" s="512">
        <f>$D67</f>
        <v>46020</v>
      </c>
      <c r="AZ67" s="508"/>
      <c r="BA67" s="509"/>
      <c r="BB67" s="538"/>
      <c r="BC67" s="230"/>
      <c r="BD67" s="20">
        <v>20</v>
      </c>
      <c r="BE67" s="229">
        <f>D67</f>
        <v>46020</v>
      </c>
      <c r="BF67" s="228" t="str">
        <f>$C67</f>
        <v>Lundi</v>
      </c>
    </row>
    <row r="68" spans="1:70" ht="5.25" customHeight="1">
      <c r="A68" s="222"/>
      <c r="B68" s="534"/>
      <c r="C68" s="513"/>
      <c r="D68" s="508"/>
      <c r="E68" s="535"/>
      <c r="F68" s="227"/>
      <c r="G68" s="233"/>
      <c r="H68" s="233"/>
      <c r="I68" s="233"/>
      <c r="J68" s="517"/>
      <c r="K68" s="515"/>
      <c r="L68" s="508"/>
      <c r="M68" s="515"/>
      <c r="N68" s="515"/>
      <c r="O68" s="515"/>
      <c r="P68" s="517"/>
      <c r="Q68" s="515"/>
      <c r="R68" s="508"/>
      <c r="S68" s="515"/>
      <c r="T68" s="515"/>
      <c r="U68" s="226"/>
      <c r="V68" s="230"/>
      <c r="W68" s="534"/>
      <c r="X68" s="513"/>
      <c r="Y68" s="508"/>
      <c r="Z68" s="508"/>
      <c r="AA68" s="508"/>
      <c r="AB68" s="508"/>
      <c r="AC68" s="521"/>
      <c r="AD68" s="537"/>
      <c r="AE68" s="230"/>
      <c r="AF68" s="534"/>
      <c r="AG68" s="513"/>
      <c r="AH68" s="508"/>
      <c r="AI68" s="508"/>
      <c r="AJ68" s="510"/>
      <c r="AK68" s="508"/>
      <c r="AL68" s="508"/>
      <c r="AM68" s="508"/>
      <c r="AN68" s="508"/>
      <c r="AO68" s="508"/>
      <c r="AP68" s="508"/>
      <c r="AQ68" s="508"/>
      <c r="AR68" s="508"/>
      <c r="AS68" s="508"/>
      <c r="AT68" s="508"/>
      <c r="AU68" s="538"/>
      <c r="AV68" s="225"/>
      <c r="AW68" s="534"/>
      <c r="AX68" s="513"/>
      <c r="AY68" s="508"/>
      <c r="AZ68" s="508"/>
      <c r="BA68" s="521"/>
      <c r="BB68" s="538"/>
      <c r="BC68" s="230"/>
      <c r="BD68" s="20"/>
      <c r="BE68" s="237"/>
      <c r="BF68" s="236"/>
    </row>
    <row r="69" spans="1:70" ht="27" customHeight="1">
      <c r="A69" s="222"/>
      <c r="B69" s="534"/>
      <c r="C69" s="511" t="str">
        <f>PROPER(TEXT(D69,"JJJJ"))</f>
        <v>Mardi</v>
      </c>
      <c r="D69" s="512">
        <f>$D67+1</f>
        <v>46021</v>
      </c>
      <c r="E69" s="535"/>
      <c r="F69" s="235"/>
      <c r="G69" s="233"/>
      <c r="H69" s="234"/>
      <c r="I69" s="233"/>
      <c r="J69" s="514" t="str">
        <f>IF(OR(L67="",L69=""),"",IF(L69&gt;L67,"»",IF(L69&lt;L67,"¼","¹º")))</f>
        <v/>
      </c>
      <c r="K69" s="515"/>
      <c r="L69" s="516"/>
      <c r="M69" s="515"/>
      <c r="N69" s="509"/>
      <c r="O69" s="515"/>
      <c r="P69" s="514" t="str">
        <f>IF(OR(R67="",R69=""),"",IF(R69&gt;R67,"»",IF(R69&lt;R67,"¼","¹º")))</f>
        <v/>
      </c>
      <c r="Q69" s="515"/>
      <c r="R69" s="516"/>
      <c r="S69" s="515"/>
      <c r="T69" s="509"/>
      <c r="U69" s="226"/>
      <c r="V69" s="230"/>
      <c r="W69" s="534"/>
      <c r="X69" s="511" t="str">
        <f>$C69</f>
        <v>Mardi</v>
      </c>
      <c r="Y69" s="512">
        <f>$D69</f>
        <v>46021</v>
      </c>
      <c r="Z69" s="508"/>
      <c r="AA69" s="520"/>
      <c r="AB69" s="508"/>
      <c r="AC69" s="509"/>
      <c r="AD69" s="537"/>
      <c r="AE69" s="230"/>
      <c r="AF69" s="534"/>
      <c r="AG69" s="511" t="str">
        <f>$C69</f>
        <v>Mardi</v>
      </c>
      <c r="AH69" s="512">
        <f>$D69</f>
        <v>46021</v>
      </c>
      <c r="AI69" s="508"/>
      <c r="AJ69" s="507"/>
      <c r="AK69" s="508"/>
      <c r="AL69" s="509"/>
      <c r="AM69" s="508"/>
      <c r="AN69" s="509"/>
      <c r="AO69" s="508"/>
      <c r="AP69" s="509"/>
      <c r="AQ69" s="508"/>
      <c r="AR69" s="509"/>
      <c r="AS69" s="508"/>
      <c r="AT69" s="509"/>
      <c r="AU69" s="538"/>
      <c r="AV69" s="225"/>
      <c r="AW69" s="534"/>
      <c r="AX69" s="511" t="str">
        <f>$C69</f>
        <v>Mardi</v>
      </c>
      <c r="AY69" s="512">
        <f>$D69</f>
        <v>46021</v>
      </c>
      <c r="AZ69" s="508"/>
      <c r="BA69" s="509"/>
      <c r="BB69" s="538"/>
      <c r="BC69" s="230"/>
      <c r="BD69" s="20">
        <v>24</v>
      </c>
      <c r="BE69" s="229">
        <f>D69</f>
        <v>46021</v>
      </c>
      <c r="BF69" s="228" t="str">
        <f>$C69</f>
        <v>Mardi</v>
      </c>
    </row>
    <row r="70" spans="1:70" ht="5.25" customHeight="1">
      <c r="A70" s="222"/>
      <c r="B70" s="534"/>
      <c r="C70" s="513"/>
      <c r="D70" s="508"/>
      <c r="E70" s="535"/>
      <c r="F70" s="227"/>
      <c r="G70" s="233"/>
      <c r="H70" s="233"/>
      <c r="I70" s="233"/>
      <c r="J70" s="517"/>
      <c r="K70" s="515"/>
      <c r="L70" s="508"/>
      <c r="M70" s="515"/>
      <c r="N70" s="515"/>
      <c r="O70" s="515"/>
      <c r="P70" s="517"/>
      <c r="Q70" s="515"/>
      <c r="R70" s="508"/>
      <c r="S70" s="515"/>
      <c r="T70" s="515"/>
      <c r="U70" s="226"/>
      <c r="V70" s="230"/>
      <c r="W70" s="534"/>
      <c r="X70" s="513"/>
      <c r="Y70" s="508"/>
      <c r="Z70" s="508"/>
      <c r="AA70" s="508"/>
      <c r="AB70" s="508"/>
      <c r="AC70" s="521"/>
      <c r="AD70" s="537"/>
      <c r="AE70" s="230"/>
      <c r="AF70" s="534"/>
      <c r="AG70" s="513"/>
      <c r="AH70" s="508"/>
      <c r="AI70" s="508"/>
      <c r="AJ70" s="510"/>
      <c r="AK70" s="508"/>
      <c r="AL70" s="508"/>
      <c r="AM70" s="508"/>
      <c r="AN70" s="508"/>
      <c r="AO70" s="508"/>
      <c r="AP70" s="508"/>
      <c r="AQ70" s="508"/>
      <c r="AR70" s="508"/>
      <c r="AS70" s="508"/>
      <c r="AT70" s="508"/>
      <c r="AU70" s="538"/>
      <c r="AV70" s="225"/>
      <c r="AW70" s="534"/>
      <c r="AX70" s="513"/>
      <c r="AY70" s="508"/>
      <c r="AZ70" s="508"/>
      <c r="BA70" s="521"/>
      <c r="BB70" s="538"/>
      <c r="BC70" s="230"/>
      <c r="BD70" s="20"/>
      <c r="BE70" s="237"/>
      <c r="BF70" s="236"/>
    </row>
    <row r="71" spans="1:70" ht="27" customHeight="1" thickBot="1">
      <c r="A71" s="222"/>
      <c r="B71" s="534"/>
      <c r="C71" s="511" t="str">
        <f>PROPER(TEXT(D71,"JJJJ"))</f>
        <v>Mercredi</v>
      </c>
      <c r="D71" s="512">
        <f>$D69+1</f>
        <v>46022</v>
      </c>
      <c r="E71" s="535"/>
      <c r="F71" s="235"/>
      <c r="G71" s="233"/>
      <c r="H71" s="234"/>
      <c r="I71" s="233"/>
      <c r="J71" s="514" t="str">
        <f>IF(OR(L69="",L71=""),"",IF(L71&gt;L69,"»",IF(L71&lt;L69,"¼","¹º")))</f>
        <v/>
      </c>
      <c r="K71" s="515"/>
      <c r="L71" s="516"/>
      <c r="M71" s="515"/>
      <c r="N71" s="509"/>
      <c r="O71" s="515"/>
      <c r="P71" s="514" t="str">
        <f>IF(OR(R69="",R71=""),"",IF(R71&gt;R69,"»",IF(R71&lt;R69,"¼","¹º")))</f>
        <v/>
      </c>
      <c r="Q71" s="515"/>
      <c r="R71" s="516"/>
      <c r="S71" s="515"/>
      <c r="T71" s="509"/>
      <c r="U71" s="226"/>
      <c r="V71" s="230"/>
      <c r="W71" s="534"/>
      <c r="X71" s="511" t="str">
        <f>$C71</f>
        <v>Mercredi</v>
      </c>
      <c r="Y71" s="512">
        <f>$D71</f>
        <v>46022</v>
      </c>
      <c r="Z71" s="508"/>
      <c r="AA71" s="520"/>
      <c r="AB71" s="508"/>
      <c r="AC71" s="509"/>
      <c r="AD71" s="537"/>
      <c r="AE71" s="230"/>
      <c r="AF71" s="534"/>
      <c r="AG71" s="511" t="str">
        <f>$C71</f>
        <v>Mercredi</v>
      </c>
      <c r="AH71" s="512">
        <f>$D71</f>
        <v>46022</v>
      </c>
      <c r="AI71" s="508"/>
      <c r="AJ71" s="507"/>
      <c r="AK71" s="508"/>
      <c r="AL71" s="509"/>
      <c r="AM71" s="508"/>
      <c r="AN71" s="509"/>
      <c r="AO71" s="508"/>
      <c r="AP71" s="509"/>
      <c r="AQ71" s="508"/>
      <c r="AR71" s="509"/>
      <c r="AS71" s="508"/>
      <c r="AT71" s="509"/>
      <c r="AU71" s="538"/>
      <c r="AV71" s="225"/>
      <c r="AW71" s="534"/>
      <c r="AX71" s="511" t="str">
        <f>$C71</f>
        <v>Mercredi</v>
      </c>
      <c r="AY71" s="512">
        <f>$D71</f>
        <v>46022</v>
      </c>
      <c r="AZ71" s="508"/>
      <c r="BA71" s="509"/>
      <c r="BB71" s="538"/>
      <c r="BC71" s="230"/>
      <c r="BD71" s="20">
        <v>24</v>
      </c>
      <c r="BE71" s="229">
        <f>D71</f>
        <v>46022</v>
      </c>
      <c r="BF71" s="228" t="str">
        <f>$C71</f>
        <v>Mercredi</v>
      </c>
    </row>
    <row r="72" spans="1:70" ht="9.75" customHeight="1" thickTop="1">
      <c r="A72" s="222"/>
      <c r="B72" s="534"/>
      <c r="C72" s="581"/>
      <c r="D72" s="535"/>
      <c r="E72" s="535"/>
      <c r="F72" s="582"/>
      <c r="G72" s="535"/>
      <c r="H72" s="583"/>
      <c r="I72" s="535"/>
      <c r="J72" s="517"/>
      <c r="K72" s="508"/>
      <c r="L72" s="582"/>
      <c r="M72" s="535"/>
      <c r="N72" s="583"/>
      <c r="O72" s="535"/>
      <c r="P72" s="517"/>
      <c r="Q72" s="535"/>
      <c r="R72" s="582"/>
      <c r="S72" s="535"/>
      <c r="T72" s="583"/>
      <c r="U72" s="537"/>
      <c r="V72" s="224"/>
      <c r="W72" s="534"/>
      <c r="X72" s="513"/>
      <c r="Y72" s="508"/>
      <c r="Z72" s="508"/>
      <c r="AA72" s="508"/>
      <c r="AB72" s="508"/>
      <c r="AC72" s="521"/>
      <c r="AD72" s="537"/>
      <c r="AE72" s="224"/>
      <c r="AF72" s="534"/>
      <c r="AG72" s="513"/>
      <c r="AH72" s="508"/>
      <c r="AI72" s="508"/>
      <c r="AJ72" s="508"/>
      <c r="AK72" s="508"/>
      <c r="AL72" s="521"/>
      <c r="AM72" s="508"/>
      <c r="AN72" s="521"/>
      <c r="AO72" s="508"/>
      <c r="AP72" s="521"/>
      <c r="AQ72" s="508"/>
      <c r="AR72" s="521"/>
      <c r="AS72" s="508"/>
      <c r="AT72" s="521"/>
      <c r="AU72" s="538"/>
      <c r="AV72" s="225"/>
      <c r="AW72" s="534"/>
      <c r="AX72" s="513"/>
      <c r="AY72" s="508"/>
      <c r="AZ72" s="508"/>
      <c r="BA72" s="521"/>
      <c r="BB72" s="538"/>
      <c r="BC72" s="224"/>
      <c r="BD72" s="20"/>
      <c r="BE72" s="223"/>
      <c r="BF72" s="223"/>
      <c r="BH72"/>
      <c r="BI72"/>
      <c r="BJ72"/>
      <c r="BK72"/>
    </row>
    <row r="73" spans="1:70" ht="12.75" customHeight="1">
      <c r="A73" s="222"/>
      <c r="B73" s="222"/>
      <c r="C73" s="221"/>
      <c r="D73" s="221"/>
      <c r="E73" s="221"/>
      <c r="F73" s="221"/>
      <c r="G73" s="221"/>
      <c r="H73" s="221"/>
      <c r="I73" s="221"/>
      <c r="J73" s="221"/>
      <c r="K73" s="221"/>
      <c r="L73" s="221"/>
      <c r="M73" s="221"/>
      <c r="N73" s="221"/>
      <c r="O73" s="221"/>
      <c r="P73" s="221"/>
      <c r="Q73" s="221"/>
      <c r="R73" s="221"/>
      <c r="S73" s="221"/>
      <c r="T73" s="221"/>
      <c r="U73" s="221"/>
      <c r="V73" s="221"/>
      <c r="W73" s="221"/>
      <c r="X73" s="221"/>
      <c r="Y73" s="221"/>
      <c r="Z73" s="221"/>
      <c r="AA73" s="221"/>
      <c r="AB73" s="221"/>
      <c r="AC73" s="221"/>
      <c r="AD73" s="221"/>
      <c r="AE73" s="221"/>
      <c r="AF73" s="221"/>
      <c r="AG73" s="221"/>
      <c r="AH73" s="221"/>
      <c r="AI73" s="221"/>
      <c r="AJ73" s="221"/>
      <c r="AK73" s="221"/>
      <c r="AL73" s="221"/>
      <c r="AM73" s="221"/>
      <c r="AN73" s="221"/>
      <c r="AO73" s="221"/>
      <c r="AP73" s="221"/>
      <c r="AQ73" s="221"/>
      <c r="AR73" s="221"/>
      <c r="AS73" s="221"/>
      <c r="AT73" s="221"/>
      <c r="AU73" s="221"/>
      <c r="AV73" s="221"/>
      <c r="AW73" s="221"/>
      <c r="AX73" s="221"/>
      <c r="AY73" s="221"/>
      <c r="AZ73" s="221"/>
      <c r="BA73" s="221"/>
      <c r="BB73" s="221"/>
      <c r="BC73" s="221"/>
      <c r="BH73"/>
      <c r="BI73"/>
      <c r="BJ73"/>
      <c r="BK73"/>
    </row>
    <row r="74" spans="1:70" ht="12.75" customHeight="1">
      <c r="C74" s="200"/>
      <c r="D74" s="200"/>
      <c r="E74" s="200"/>
      <c r="F74" s="200"/>
      <c r="G74" s="200"/>
      <c r="H74" s="200"/>
      <c r="I74" s="200"/>
      <c r="J74"/>
      <c r="P74"/>
      <c r="AD74" s="16"/>
      <c r="AE74" s="220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200"/>
      <c r="D75" s="200"/>
      <c r="E75" s="200"/>
      <c r="F75" s="200"/>
      <c r="G75" s="200"/>
      <c r="H75" s="200"/>
      <c r="I75" s="200"/>
      <c r="J75"/>
      <c r="P75"/>
      <c r="AJ75" s="219"/>
      <c r="BA75" s="2"/>
      <c r="BB75" s="218"/>
    </row>
    <row r="76" spans="1:70">
      <c r="J76"/>
      <c r="P76"/>
      <c r="BA76" s="2"/>
      <c r="BB76" s="218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4"/>
      <c r="O78"/>
      <c r="P78" s="217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6">
        <f>SUM(BO82:BO102)/1.5</f>
        <v>484.4666666666667</v>
      </c>
      <c r="BP78" s="215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8">
        <f>SUM(BO83:BO103)+Relevés!N5</f>
        <v>726.7</v>
      </c>
      <c r="BP79" s="207">
        <f>SUM(BP83:BP103)</f>
        <v>29.579166666666666</v>
      </c>
      <c r="BQ79"/>
      <c r="BR79" s="205">
        <f>SUM(BR83:BR103)</f>
        <v>133.88333333333335</v>
      </c>
    </row>
    <row r="80" spans="1:70" s="2" customFormat="1">
      <c r="C80" s="200"/>
      <c r="D80" s="200"/>
      <c r="E80" s="200"/>
      <c r="F80"/>
      <c r="G80"/>
      <c r="H80"/>
      <c r="I80"/>
      <c r="J80" s="193"/>
      <c r="K80"/>
      <c r="L80"/>
      <c r="M80"/>
      <c r="N80" s="214"/>
      <c r="O80"/>
      <c r="P80" s="193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200"/>
      <c r="D81" s="200"/>
      <c r="E81" s="200"/>
      <c r="F81">
        <v>16.399999999999999</v>
      </c>
      <c r="G81"/>
      <c r="H81">
        <v>0.59652777777777799</v>
      </c>
      <c r="I81"/>
      <c r="J81" s="193"/>
      <c r="K81"/>
      <c r="L81"/>
      <c r="M81"/>
      <c r="N81"/>
      <c r="O81"/>
      <c r="P81" s="193"/>
      <c r="Q81"/>
      <c r="R81"/>
      <c r="S81"/>
      <c r="T81"/>
      <c r="U81"/>
      <c r="V81"/>
      <c r="BE81"/>
      <c r="BF81"/>
      <c r="BG81"/>
      <c r="BH81" s="213" t="s">
        <v>114</v>
      </c>
      <c r="BI81" s="212">
        <f>MIN(BI83:BI95)</f>
        <v>-4.5</v>
      </c>
      <c r="BJ81" s="206" t="s">
        <v>113</v>
      </c>
      <c r="BK81" s="211">
        <f>MAX(BK83:BK103)</f>
        <v>38.5</v>
      </c>
      <c r="BL81" s="206" t="s">
        <v>41</v>
      </c>
      <c r="BM81" s="210">
        <f>MAX(BM83:BM103)</f>
        <v>67.7</v>
      </c>
      <c r="BN81" s="209" t="s">
        <v>28</v>
      </c>
      <c r="BO81" s="208">
        <f>MAX(BO83:BO106)</f>
        <v>164</v>
      </c>
      <c r="BP81" s="207">
        <f>MAX(BP83:BP106)</f>
        <v>7.0041666666666664</v>
      </c>
      <c r="BQ81" s="206" t="s">
        <v>18</v>
      </c>
      <c r="BR81" s="205">
        <f>MAX(BR83:BR106)</f>
        <v>17.215277777777782</v>
      </c>
    </row>
    <row r="83" spans="3:70" s="2" customFormat="1">
      <c r="C83" s="200"/>
      <c r="D83" s="200"/>
      <c r="E83" s="200"/>
      <c r="F83">
        <v>17.100000000000001</v>
      </c>
      <c r="G83"/>
      <c r="H83">
        <v>0.63819444444477402</v>
      </c>
      <c r="I83"/>
      <c r="J83" s="193"/>
      <c r="K83"/>
      <c r="L83"/>
      <c r="M83"/>
      <c r="N83" t="s">
        <v>112</v>
      </c>
      <c r="O83"/>
      <c r="P83" s="193"/>
      <c r="Q83"/>
      <c r="R83"/>
      <c r="S83"/>
      <c r="T83"/>
      <c r="U83"/>
      <c r="V83"/>
      <c r="BE83"/>
      <c r="BF83"/>
      <c r="BG83"/>
      <c r="BH83" s="13" t="s">
        <v>111</v>
      </c>
      <c r="BI83" s="199">
        <v>-4.5</v>
      </c>
      <c r="BJ83" s="195" t="s">
        <v>111</v>
      </c>
      <c r="BK83" s="199">
        <v>13.5</v>
      </c>
      <c r="BL83" s="195" t="s">
        <v>111</v>
      </c>
      <c r="BM83" s="197">
        <v>67.7</v>
      </c>
      <c r="BN83" s="195" t="s">
        <v>111</v>
      </c>
      <c r="BO83" s="196">
        <v>164</v>
      </c>
      <c r="BP83" s="194">
        <v>7.0041666666666664</v>
      </c>
      <c r="BQ83" s="195" t="s">
        <v>111</v>
      </c>
      <c r="BR83" s="194">
        <v>4.4576388888888889</v>
      </c>
    </row>
    <row r="84" spans="3:70" s="2" customFormat="1">
      <c r="C84" s="201" t="s">
        <v>110</v>
      </c>
      <c r="D84" s="200"/>
      <c r="E84" s="200"/>
      <c r="F84"/>
      <c r="G84"/>
      <c r="H84"/>
      <c r="I84"/>
      <c r="J84" s="193"/>
      <c r="K84"/>
      <c r="L84"/>
      <c r="M84"/>
      <c r="N84"/>
      <c r="O84"/>
      <c r="P84" s="193"/>
      <c r="Q84"/>
      <c r="R84"/>
      <c r="S84"/>
      <c r="T84"/>
      <c r="U84"/>
      <c r="V84"/>
      <c r="BE84"/>
      <c r="BF84"/>
      <c r="BG84"/>
      <c r="BH84" s="13" t="s">
        <v>109</v>
      </c>
      <c r="BI84" s="199">
        <v>-2.6</v>
      </c>
      <c r="BJ84" s="195" t="s">
        <v>109</v>
      </c>
      <c r="BK84" s="199">
        <v>17.8</v>
      </c>
      <c r="BL84" s="195" t="s">
        <v>109</v>
      </c>
      <c r="BM84" s="197">
        <v>45.4</v>
      </c>
      <c r="BN84" s="195" t="s">
        <v>109</v>
      </c>
      <c r="BO84" s="196">
        <v>81</v>
      </c>
      <c r="BP84" s="194">
        <v>2.8465277777777773</v>
      </c>
      <c r="BQ84" s="195" t="s">
        <v>109</v>
      </c>
      <c r="BR84" s="194">
        <v>8.2083333333333321</v>
      </c>
    </row>
    <row r="85" spans="3:70" s="2" customFormat="1">
      <c r="C85" s="200"/>
      <c r="D85" s="200"/>
      <c r="E85" s="200"/>
      <c r="F85">
        <v>18.3</v>
      </c>
      <c r="G85"/>
      <c r="H85">
        <v>0.55486111111111103</v>
      </c>
      <c r="I85"/>
      <c r="J85" s="193"/>
      <c r="K85"/>
      <c r="L85"/>
      <c r="M85"/>
      <c r="N85"/>
      <c r="O85"/>
      <c r="P85" s="193"/>
      <c r="Q85"/>
      <c r="R85"/>
      <c r="S85"/>
      <c r="T85"/>
      <c r="U85"/>
      <c r="V85"/>
      <c r="BB85"/>
      <c r="BE85"/>
      <c r="BF85"/>
      <c r="BG85"/>
      <c r="BH85" s="204" t="s">
        <v>108</v>
      </c>
      <c r="BI85" s="203">
        <v>-0.5</v>
      </c>
      <c r="BJ85" s="202" t="s">
        <v>108</v>
      </c>
      <c r="BK85" s="198">
        <v>18.8</v>
      </c>
      <c r="BL85" s="19" t="s">
        <v>108</v>
      </c>
      <c r="BM85" s="197">
        <v>39.6</v>
      </c>
      <c r="BN85" s="19" t="s">
        <v>108</v>
      </c>
      <c r="BO85" s="196">
        <v>36</v>
      </c>
      <c r="BP85" s="194">
        <v>1.9861111111111109</v>
      </c>
      <c r="BQ85" s="19" t="s">
        <v>108</v>
      </c>
      <c r="BR85" s="194">
        <v>14.023611111111112</v>
      </c>
    </row>
    <row r="86" spans="3:70">
      <c r="C86" s="201" t="s">
        <v>107</v>
      </c>
      <c r="D86" s="200"/>
      <c r="E86" s="200"/>
      <c r="BG86"/>
      <c r="BH86" s="13" t="s">
        <v>106</v>
      </c>
      <c r="BI86" s="199">
        <v>4.5</v>
      </c>
      <c r="BJ86" s="195" t="s">
        <v>106</v>
      </c>
      <c r="BK86" s="199">
        <v>26.4</v>
      </c>
      <c r="BL86" s="195" t="s">
        <v>106</v>
      </c>
      <c r="BM86" s="197">
        <v>58.3</v>
      </c>
      <c r="BN86" s="195" t="s">
        <v>106</v>
      </c>
      <c r="BO86" s="196">
        <v>72.899999999999991</v>
      </c>
      <c r="BP86" s="194">
        <v>2.7180555555555563</v>
      </c>
      <c r="BQ86" s="195" t="s">
        <v>106</v>
      </c>
      <c r="BR86" s="194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9">
        <v>5.7</v>
      </c>
      <c r="BJ87" s="195" t="s">
        <v>105</v>
      </c>
      <c r="BK87" s="199">
        <v>30.7</v>
      </c>
      <c r="BL87" s="195" t="s">
        <v>105</v>
      </c>
      <c r="BM87" s="197">
        <v>35.6</v>
      </c>
      <c r="BN87" s="195" t="s">
        <v>105</v>
      </c>
      <c r="BO87" s="196">
        <v>37.800000000000004</v>
      </c>
      <c r="BP87" s="194">
        <v>1.2361111111111109</v>
      </c>
      <c r="BQ87" s="195" t="s">
        <v>105</v>
      </c>
      <c r="BR87" s="194">
        <v>16.089583333333334</v>
      </c>
    </row>
    <row r="88" spans="3:70">
      <c r="BG88"/>
      <c r="BH88" s="13" t="s">
        <v>104</v>
      </c>
      <c r="BI88" s="199">
        <v>9.1999999999999993</v>
      </c>
      <c r="BJ88" s="195" t="s">
        <v>104</v>
      </c>
      <c r="BK88" s="199">
        <v>34.5</v>
      </c>
      <c r="BL88" s="195" t="s">
        <v>104</v>
      </c>
      <c r="BM88" s="197">
        <v>37.1</v>
      </c>
      <c r="BN88" s="195" t="s">
        <v>104</v>
      </c>
      <c r="BO88" s="196">
        <v>19.399999999999999</v>
      </c>
      <c r="BP88" s="194">
        <v>1.3541666666666667</v>
      </c>
      <c r="BQ88" s="195" t="s">
        <v>104</v>
      </c>
      <c r="BR88" s="194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9">
        <v>12</v>
      </c>
      <c r="BJ89" s="195" t="s">
        <v>103</v>
      </c>
      <c r="BK89" s="199">
        <v>33.799999999999997</v>
      </c>
      <c r="BL89" s="195" t="s">
        <v>103</v>
      </c>
      <c r="BM89" s="197">
        <v>42.5</v>
      </c>
      <c r="BN89" s="195" t="s">
        <v>103</v>
      </c>
      <c r="BO89" s="196">
        <v>37.9</v>
      </c>
      <c r="BP89" s="194">
        <v>0.72916666666666663</v>
      </c>
      <c r="BQ89" s="195" t="s">
        <v>103</v>
      </c>
      <c r="BR89" s="194">
        <v>17.215277777777782</v>
      </c>
    </row>
    <row r="90" spans="3:70">
      <c r="BG90"/>
      <c r="BH90" s="13" t="s">
        <v>102</v>
      </c>
      <c r="BI90" s="199">
        <v>11.5</v>
      </c>
      <c r="BJ90" s="195" t="s">
        <v>102</v>
      </c>
      <c r="BK90" s="199">
        <v>38.5</v>
      </c>
      <c r="BL90" s="195" t="s">
        <v>102</v>
      </c>
      <c r="BM90" s="197">
        <v>39.6</v>
      </c>
      <c r="BN90" s="195" t="s">
        <v>102</v>
      </c>
      <c r="BO90" s="196">
        <v>17.2</v>
      </c>
      <c r="BP90" s="194">
        <v>0.72361111111111109</v>
      </c>
      <c r="BQ90" s="195" t="s">
        <v>102</v>
      </c>
      <c r="BR90" s="194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9">
        <v>7.2</v>
      </c>
      <c r="BJ91" s="195" t="s">
        <v>101</v>
      </c>
      <c r="BK91" s="199">
        <v>29.8</v>
      </c>
      <c r="BL91" s="195" t="s">
        <v>101</v>
      </c>
      <c r="BM91" s="197">
        <v>34.9</v>
      </c>
      <c r="BN91" s="195" t="s">
        <v>101</v>
      </c>
      <c r="BO91" s="196">
        <v>90</v>
      </c>
      <c r="BP91" s="194">
        <v>2.8263888888888884</v>
      </c>
      <c r="BQ91" s="195" t="s">
        <v>101</v>
      </c>
      <c r="BR91" s="194">
        <v>12.897222222222222</v>
      </c>
    </row>
    <row r="92" spans="3:70">
      <c r="BG92"/>
      <c r="BH92" s="13" t="s">
        <v>100</v>
      </c>
      <c r="BI92" s="199">
        <v>5.2</v>
      </c>
      <c r="BJ92" s="195" t="s">
        <v>100</v>
      </c>
      <c r="BK92" s="199">
        <v>23.2</v>
      </c>
      <c r="BL92" s="195" t="s">
        <v>100</v>
      </c>
      <c r="BM92" s="197">
        <v>67.3</v>
      </c>
      <c r="BN92" s="195" t="s">
        <v>100</v>
      </c>
      <c r="BO92" s="196">
        <v>74.800000000000011</v>
      </c>
      <c r="BP92" s="194">
        <v>3.59375</v>
      </c>
      <c r="BQ92" s="195" t="s">
        <v>100</v>
      </c>
      <c r="BR92" s="194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9">
        <v>-3.1</v>
      </c>
      <c r="BJ93" s="195" t="s">
        <v>99</v>
      </c>
      <c r="BK93" s="199">
        <v>19.399999999999999</v>
      </c>
      <c r="BL93" s="195" t="s">
        <v>99</v>
      </c>
      <c r="BM93" s="197">
        <v>39.6</v>
      </c>
      <c r="BN93" s="195" t="s">
        <v>99</v>
      </c>
      <c r="BO93" s="196">
        <v>95.7</v>
      </c>
      <c r="BP93" s="194">
        <v>4.5611111111111118</v>
      </c>
      <c r="BQ93" s="195" t="s">
        <v>99</v>
      </c>
      <c r="BR93" s="194">
        <v>7.2458333333333327</v>
      </c>
    </row>
    <row r="94" spans="3:70">
      <c r="BG94"/>
      <c r="BH94" s="13" t="s">
        <v>241</v>
      </c>
      <c r="BI94" s="199">
        <f>$L$7</f>
        <v>0</v>
      </c>
      <c r="BJ94" s="195" t="str">
        <f>BH94</f>
        <v>Décembre</v>
      </c>
      <c r="BK94" s="199">
        <f>$R$7</f>
        <v>0</v>
      </c>
      <c r="BL94" s="195" t="str">
        <f>BH94</f>
        <v>Décembre</v>
      </c>
      <c r="BM94" s="197">
        <f>$AA$9</f>
        <v>0</v>
      </c>
      <c r="BN94" s="195" t="str">
        <f>BH94</f>
        <v>Décembre</v>
      </c>
      <c r="BO94" s="196">
        <f>$AJ$5</f>
        <v>0</v>
      </c>
      <c r="BP94" s="194">
        <f>$AL$5</f>
        <v>0</v>
      </c>
      <c r="BQ94" s="195" t="str">
        <f>BH94</f>
        <v>Décembre</v>
      </c>
      <c r="BR94" s="194">
        <f>$BA$5</f>
        <v>0</v>
      </c>
    </row>
    <row r="95" spans="3:70">
      <c r="F95">
        <v>16.5</v>
      </c>
      <c r="H95">
        <v>0.64791666666666703</v>
      </c>
      <c r="BG95"/>
      <c r="BH95" s="13"/>
      <c r="BI95" s="199"/>
      <c r="BJ95" s="195"/>
      <c r="BK95" s="198"/>
      <c r="BL95" s="195"/>
      <c r="BM95" s="197"/>
      <c r="BN95" s="195"/>
      <c r="BO95" s="196"/>
      <c r="BP95" s="194"/>
      <c r="BQ95" s="195"/>
      <c r="BR95" s="194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2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2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9">
        <v>0.72361111111111109</v>
      </c>
      <c r="B1" s="222"/>
      <c r="C1" s="222"/>
      <c r="D1" s="222"/>
      <c r="E1" s="222"/>
      <c r="F1" s="222"/>
      <c r="G1" s="458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89"/>
      <c r="S1" s="457"/>
      <c r="U1" s="456"/>
      <c r="V1" s="69" t="s">
        <v>46</v>
      </c>
      <c r="W1"/>
      <c r="X1" s="447" t="s">
        <v>215</v>
      </c>
      <c r="Y1" s="504">
        <f>Relevés!N5</f>
        <v>0</v>
      </c>
      <c r="Z1" s="18" t="s">
        <v>214</v>
      </c>
      <c r="AC1" s="383"/>
      <c r="AD1" s="383"/>
    </row>
    <row r="2" spans="1:30" ht="15.75" customHeight="1" thickTop="1">
      <c r="A2" s="222"/>
      <c r="B2" s="455"/>
      <c r="C2" s="454"/>
      <c r="D2" s="454"/>
      <c r="E2" s="454"/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3"/>
      <c r="R2" s="389"/>
      <c r="T2" s="452"/>
      <c r="U2" s="452"/>
      <c r="V2" s="428" t="s">
        <v>32</v>
      </c>
      <c r="W2" s="451"/>
      <c r="X2" s="450" t="s">
        <v>213</v>
      </c>
      <c r="Y2" s="504">
        <f>Relevés!$N$5+Décembre_2025!$AC$3</f>
        <v>0</v>
      </c>
      <c r="Z2" t="s">
        <v>233</v>
      </c>
    </row>
    <row r="3" spans="1:30" ht="15.75">
      <c r="A3" s="222"/>
      <c r="B3" s="399"/>
      <c r="C3" s="614" t="s">
        <v>212</v>
      </c>
      <c r="D3" s="615"/>
      <c r="E3" s="615"/>
      <c r="F3" s="419" t="s">
        <v>211</v>
      </c>
      <c r="G3" s="402"/>
      <c r="H3" s="397"/>
      <c r="I3" s="449" t="s">
        <v>210</v>
      </c>
      <c r="J3" s="449"/>
      <c r="K3" s="397"/>
      <c r="L3" s="614" t="s">
        <v>209</v>
      </c>
      <c r="M3" s="615"/>
      <c r="N3" s="615"/>
      <c r="O3" s="397" t="s">
        <v>208</v>
      </c>
      <c r="P3" s="397"/>
      <c r="Q3" s="396"/>
      <c r="R3" s="389"/>
      <c r="T3" s="448"/>
      <c r="U3" s="448"/>
      <c r="V3" s="418">
        <v>160</v>
      </c>
      <c r="W3"/>
      <c r="X3" s="447" t="s">
        <v>207</v>
      </c>
      <c r="Y3" s="446">
        <f>Décembre_2025!$BO$79</f>
        <v>726.7</v>
      </c>
      <c r="Z3" t="s">
        <v>232</v>
      </c>
      <c r="AB3" s="445"/>
    </row>
    <row r="4" spans="1:30" ht="15.75">
      <c r="A4" s="222"/>
      <c r="B4" s="399"/>
      <c r="C4" s="397"/>
      <c r="D4" s="397"/>
      <c r="E4" s="397"/>
      <c r="F4" s="397"/>
      <c r="G4" s="397"/>
      <c r="H4" s="397"/>
      <c r="I4" s="397"/>
      <c r="J4" s="397"/>
      <c r="K4" s="397"/>
      <c r="L4" s="397"/>
      <c r="M4" s="397"/>
      <c r="N4" s="397"/>
      <c r="O4" s="397"/>
      <c r="P4" s="397"/>
      <c r="Q4" s="396"/>
      <c r="R4" s="389"/>
      <c r="V4" s="444">
        <f>Décembre_2025!BM81</f>
        <v>67.7</v>
      </c>
    </row>
    <row r="5" spans="1:30" ht="15" customHeight="1">
      <c r="A5" s="222"/>
      <c r="B5" s="399"/>
      <c r="C5" s="397"/>
      <c r="D5" s="397"/>
      <c r="E5" s="397"/>
      <c r="F5" s="397"/>
      <c r="G5" s="397"/>
      <c r="H5" s="397"/>
      <c r="I5" s="397"/>
      <c r="J5" s="397"/>
      <c r="K5" s="397"/>
      <c r="L5" s="397"/>
      <c r="M5" s="397"/>
      <c r="N5" s="397"/>
      <c r="O5" s="397"/>
      <c r="P5" s="397"/>
      <c r="Q5" s="396"/>
      <c r="R5" s="389"/>
      <c r="V5" s="418">
        <v>2.5</v>
      </c>
      <c r="X5" s="443" t="s">
        <v>206</v>
      </c>
      <c r="Y5" s="442">
        <f>LOOKUP(9^9,Relevés!$B:$B)</f>
        <v>11</v>
      </c>
      <c r="Z5" s="406" t="s">
        <v>205</v>
      </c>
    </row>
    <row r="6" spans="1:30" ht="15.75">
      <c r="A6" s="222"/>
      <c r="B6" s="399"/>
      <c r="C6" s="397"/>
      <c r="D6" s="397"/>
      <c r="E6" s="397"/>
      <c r="F6" s="397"/>
      <c r="G6" s="397"/>
      <c r="H6" s="397"/>
      <c r="I6" s="397"/>
      <c r="J6" s="397"/>
      <c r="K6" s="397"/>
      <c r="L6" s="397"/>
      <c r="M6" s="397"/>
      <c r="N6" s="397"/>
      <c r="O6" s="397"/>
      <c r="P6" s="397"/>
      <c r="Q6" s="396"/>
      <c r="R6" s="389"/>
      <c r="S6" s="5"/>
      <c r="T6" s="219"/>
      <c r="V6" s="415">
        <f>V3-V4-V5</f>
        <v>89.8</v>
      </c>
      <c r="X6" s="441" t="s">
        <v>185</v>
      </c>
      <c r="Y6" s="440">
        <f>LOOKUP(9^9,Relevés!$C:$C)</f>
        <v>94</v>
      </c>
      <c r="Z6" s="406" t="s">
        <v>204</v>
      </c>
    </row>
    <row r="7" spans="1:30">
      <c r="A7" s="222"/>
      <c r="B7" s="399"/>
      <c r="C7" s="397"/>
      <c r="D7" s="397"/>
      <c r="E7" s="397"/>
      <c r="F7" s="397"/>
      <c r="G7" s="397"/>
      <c r="H7" s="397"/>
      <c r="I7" s="397"/>
      <c r="J7" s="397"/>
      <c r="K7" s="397"/>
      <c r="L7" s="397"/>
      <c r="M7" s="397"/>
      <c r="N7" s="397"/>
      <c r="O7" s="397"/>
      <c r="P7" s="397"/>
      <c r="Q7" s="396"/>
      <c r="R7" s="389"/>
      <c r="S7" s="5"/>
      <c r="T7" s="219"/>
      <c r="U7" s="219"/>
      <c r="V7" s="219"/>
      <c r="X7" s="439" t="s">
        <v>203</v>
      </c>
      <c r="Y7" s="413">
        <f>LOOKUP(9^9,Relevés!$F:$G)</f>
        <v>4.3</v>
      </c>
      <c r="Z7" s="406" t="s">
        <v>202</v>
      </c>
    </row>
    <row r="8" spans="1:30">
      <c r="A8" s="222"/>
      <c r="B8" s="399"/>
      <c r="C8" s="397"/>
      <c r="D8" s="397"/>
      <c r="E8" s="397"/>
      <c r="F8" s="397"/>
      <c r="G8" s="397"/>
      <c r="H8" s="397"/>
      <c r="I8" s="397"/>
      <c r="J8" s="397"/>
      <c r="K8" s="397"/>
      <c r="L8" s="397"/>
      <c r="M8" s="397"/>
      <c r="N8" s="397"/>
      <c r="O8" s="397"/>
      <c r="P8" s="397"/>
      <c r="Q8" s="396"/>
      <c r="R8" s="389"/>
      <c r="T8" s="438"/>
      <c r="U8" s="219"/>
      <c r="V8" s="428" t="s">
        <v>33</v>
      </c>
    </row>
    <row r="9" spans="1:30" ht="15" customHeight="1">
      <c r="A9" s="222"/>
      <c r="B9" s="399"/>
      <c r="C9" s="397"/>
      <c r="D9" s="397"/>
      <c r="E9" s="397"/>
      <c r="F9" s="397"/>
      <c r="G9" s="397"/>
      <c r="H9" s="397"/>
      <c r="I9" s="397"/>
      <c r="J9" s="397"/>
      <c r="K9" s="397"/>
      <c r="L9" s="397"/>
      <c r="M9" s="397"/>
      <c r="N9" s="397"/>
      <c r="O9" s="397"/>
      <c r="P9" s="397"/>
      <c r="Q9" s="396"/>
      <c r="R9" s="389"/>
      <c r="V9" s="418">
        <v>160</v>
      </c>
      <c r="X9" s="435" t="s">
        <v>201</v>
      </c>
      <c r="Y9" s="437">
        <f>LOOKUP(9^9,Relevés!$D:$D)</f>
        <v>10</v>
      </c>
      <c r="Z9" s="433" t="s">
        <v>200</v>
      </c>
    </row>
    <row r="10" spans="1:30" ht="15.75">
      <c r="A10" s="222"/>
      <c r="B10" s="399"/>
      <c r="C10" s="397"/>
      <c r="D10" s="397"/>
      <c r="E10" s="397"/>
      <c r="F10" s="397"/>
      <c r="G10" s="397"/>
      <c r="H10" s="397"/>
      <c r="I10" s="397"/>
      <c r="J10" s="397"/>
      <c r="K10" s="397"/>
      <c r="L10" s="397"/>
      <c r="M10" s="397"/>
      <c r="N10" s="397"/>
      <c r="O10" s="397"/>
      <c r="P10" s="397"/>
      <c r="Q10" s="396"/>
      <c r="R10" s="389"/>
      <c r="V10" s="436">
        <f>Décembre_2025!AA9</f>
        <v>0</v>
      </c>
      <c r="X10" s="435" t="s">
        <v>201</v>
      </c>
      <c r="Y10" s="434">
        <f>243.04*(LN($Y$6)+17.625*$Y$5/(243.04+$Y$5))/(17.625-(LN($Y$6)+17.625*$Y$5/(243.04+$Y$5)))</f>
        <v>104.69444705944609</v>
      </c>
      <c r="Z10" s="433" t="s">
        <v>200</v>
      </c>
      <c r="AA10" t="s">
        <v>199</v>
      </c>
    </row>
    <row r="11" spans="1:30" ht="15.75">
      <c r="A11" s="222"/>
      <c r="B11" s="399"/>
      <c r="C11" s="397"/>
      <c r="D11" s="397"/>
      <c r="E11" s="397"/>
      <c r="F11" s="397"/>
      <c r="G11" s="397"/>
      <c r="H11" s="397"/>
      <c r="I11" s="397"/>
      <c r="J11" s="397"/>
      <c r="K11" s="397"/>
      <c r="L11" s="397"/>
      <c r="M11" s="397"/>
      <c r="N11" s="397"/>
      <c r="O11" s="397"/>
      <c r="P11" s="397"/>
      <c r="Q11" s="396"/>
      <c r="R11" s="389"/>
      <c r="V11" s="418">
        <v>3</v>
      </c>
    </row>
    <row r="12" spans="1:30" ht="15.75">
      <c r="A12" s="222"/>
      <c r="B12" s="399"/>
      <c r="C12" s="397"/>
      <c r="D12" s="397"/>
      <c r="E12" s="397"/>
      <c r="F12" s="397"/>
      <c r="G12" s="397"/>
      <c r="H12" s="397"/>
      <c r="I12" s="397"/>
      <c r="J12" s="397"/>
      <c r="K12" s="397"/>
      <c r="L12" s="397"/>
      <c r="M12" s="397"/>
      <c r="N12" s="397"/>
      <c r="O12" s="397"/>
      <c r="P12" s="397"/>
      <c r="Q12" s="396"/>
      <c r="R12" s="389"/>
      <c r="V12" s="415">
        <f>V9-V10-V11</f>
        <v>157</v>
      </c>
      <c r="X12" s="395" t="s">
        <v>196</v>
      </c>
      <c r="Y12" s="414">
        <f>LOOKUP(9^9,Relevés!$E:$E)</f>
        <v>11</v>
      </c>
      <c r="Z12" s="18" t="s">
        <v>236</v>
      </c>
    </row>
    <row r="13" spans="1:30">
      <c r="A13" s="222"/>
      <c r="B13" s="399"/>
      <c r="C13" s="401" t="s">
        <v>243</v>
      </c>
      <c r="D13" s="432"/>
      <c r="E13" s="397"/>
      <c r="F13" s="397" t="s">
        <v>198</v>
      </c>
      <c r="G13" s="397"/>
      <c r="H13" s="397"/>
      <c r="I13" s="397"/>
      <c r="J13" s="397"/>
      <c r="K13" s="397"/>
      <c r="L13" s="397"/>
      <c r="M13" s="397"/>
      <c r="N13" s="397"/>
      <c r="O13" s="432" t="s">
        <v>197</v>
      </c>
      <c r="P13" s="397"/>
      <c r="Q13" s="396"/>
      <c r="R13" s="389"/>
      <c r="X13" s="395" t="s">
        <v>196</v>
      </c>
      <c r="Y13" s="414">
        <f>IF(Y7&lt;5,Y5,(13.12+0.6215*$Y$5)-(11.37*$Y$7^0.16)+(0.3965*$Y$5*$Y$7^0.16))</f>
        <v>11</v>
      </c>
    </row>
    <row r="14" spans="1:30" ht="15.75" customHeight="1">
      <c r="A14" s="222"/>
      <c r="B14" s="399"/>
      <c r="C14" s="397"/>
      <c r="D14" s="397"/>
      <c r="E14" s="397"/>
      <c r="F14" s="431" t="s">
        <v>195</v>
      </c>
      <c r="G14" s="430"/>
      <c r="H14" s="429"/>
      <c r="I14" s="429" t="s">
        <v>194</v>
      </c>
      <c r="J14" s="429"/>
      <c r="K14" s="397"/>
      <c r="L14" s="397"/>
      <c r="M14" s="397" t="s">
        <v>238</v>
      </c>
      <c r="N14" s="397"/>
      <c r="O14" s="397"/>
      <c r="P14" s="397"/>
      <c r="Q14" s="396"/>
      <c r="R14" s="389"/>
      <c r="V14" s="428" t="s">
        <v>35</v>
      </c>
      <c r="X14" s="427" t="s">
        <v>193</v>
      </c>
      <c r="Y14" s="426"/>
    </row>
    <row r="15" spans="1:30" ht="15" customHeight="1">
      <c r="A15" s="222"/>
      <c r="B15" s="399"/>
      <c r="C15" s="397"/>
      <c r="D15" s="397"/>
      <c r="E15" s="397"/>
      <c r="F15" s="397"/>
      <c r="G15" s="397"/>
      <c r="H15" s="397"/>
      <c r="I15" s="397"/>
      <c r="J15" s="397"/>
      <c r="K15" s="397"/>
      <c r="L15" s="397"/>
      <c r="M15" s="397"/>
      <c r="N15" s="397"/>
      <c r="O15" s="397" t="s">
        <v>239</v>
      </c>
      <c r="P15" s="397"/>
      <c r="Q15" s="396"/>
      <c r="R15" s="389"/>
      <c r="V15" s="418">
        <v>160</v>
      </c>
      <c r="X15" s="425" t="s">
        <v>35</v>
      </c>
      <c r="Y15" s="424">
        <v>24</v>
      </c>
    </row>
    <row r="16" spans="1:30" ht="13.5" customHeight="1">
      <c r="A16" s="222"/>
      <c r="B16" s="399"/>
      <c r="C16" s="423" t="s">
        <v>192</v>
      </c>
      <c r="D16" s="419"/>
      <c r="E16" s="402"/>
      <c r="F16" s="402"/>
      <c r="G16" s="397"/>
      <c r="H16" s="397"/>
      <c r="I16" s="397"/>
      <c r="J16" s="397"/>
      <c r="K16" s="397"/>
      <c r="L16" s="397"/>
      <c r="M16" s="422"/>
      <c r="N16" s="422"/>
      <c r="O16" s="422"/>
      <c r="P16" s="422"/>
      <c r="Q16" s="396"/>
      <c r="R16" s="389"/>
      <c r="V16" s="421">
        <f>Relevés!X8</f>
        <v>17.600000000000001</v>
      </c>
      <c r="X16" s="420" t="s">
        <v>33</v>
      </c>
      <c r="Y16" s="416">
        <v>130</v>
      </c>
      <c r="Z16" s="19"/>
    </row>
    <row r="17" spans="1:28" ht="13.5" customHeight="1">
      <c r="A17" s="222"/>
      <c r="B17" s="399"/>
      <c r="C17" s="618" t="s">
        <v>237</v>
      </c>
      <c r="D17" s="618"/>
      <c r="E17" s="618"/>
      <c r="F17" s="618"/>
      <c r="G17" s="618"/>
      <c r="H17" s="397"/>
      <c r="I17" s="402" t="s">
        <v>191</v>
      </c>
      <c r="J17" s="402"/>
      <c r="K17" s="397"/>
      <c r="L17" s="397"/>
      <c r="M17" s="616" t="s">
        <v>190</v>
      </c>
      <c r="N17" s="617"/>
      <c r="O17" s="617"/>
      <c r="P17" s="617"/>
      <c r="Q17" s="396"/>
      <c r="R17" s="389"/>
      <c r="V17" s="418">
        <v>3</v>
      </c>
      <c r="X17" s="417" t="s">
        <v>32</v>
      </c>
      <c r="Y17" s="416">
        <v>900</v>
      </c>
    </row>
    <row r="18" spans="1:28" ht="15.75">
      <c r="A18" s="222"/>
      <c r="B18" s="399"/>
      <c r="C18" s="397"/>
      <c r="D18" s="397"/>
      <c r="E18" s="397"/>
      <c r="F18" s="397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6"/>
      <c r="R18" s="389"/>
      <c r="V18" s="415">
        <f>V15-V16-V17</f>
        <v>139.4</v>
      </c>
      <c r="X18" s="13" t="s">
        <v>189</v>
      </c>
      <c r="Y18" s="414">
        <v>2</v>
      </c>
    </row>
    <row r="19" spans="1:28">
      <c r="A19" s="222"/>
      <c r="B19" s="399"/>
      <c r="C19" s="397"/>
      <c r="D19" s="397"/>
      <c r="E19" s="397"/>
      <c r="F19" s="397"/>
      <c r="G19" s="397"/>
      <c r="H19" s="397"/>
      <c r="I19" s="397"/>
      <c r="J19" s="397"/>
      <c r="K19" s="397"/>
      <c r="L19" s="397"/>
      <c r="M19" s="397"/>
      <c r="N19" s="397"/>
      <c r="O19" s="397"/>
      <c r="P19" s="397"/>
      <c r="Q19" s="396"/>
      <c r="R19" s="389"/>
      <c r="X19" s="13" t="s">
        <v>41</v>
      </c>
      <c r="Y19" s="413">
        <f>Décembre_2025!AC2</f>
        <v>0</v>
      </c>
      <c r="AA19" s="332"/>
      <c r="AB19" s="332"/>
    </row>
    <row r="20" spans="1:28">
      <c r="A20" s="222"/>
      <c r="B20" s="399"/>
      <c r="C20" s="397"/>
      <c r="D20" s="397"/>
      <c r="E20" s="397"/>
      <c r="F20" s="397"/>
      <c r="G20" s="397"/>
      <c r="H20" s="397"/>
      <c r="I20" s="397"/>
      <c r="J20" s="397"/>
      <c r="K20" s="397"/>
      <c r="L20" s="397"/>
      <c r="M20" s="397"/>
      <c r="N20" s="397"/>
      <c r="O20" s="397"/>
      <c r="P20" s="397"/>
      <c r="Q20" s="396"/>
      <c r="R20" s="389"/>
      <c r="V20" s="412" t="s">
        <v>188</v>
      </c>
      <c r="X20" s="13" t="s">
        <v>185</v>
      </c>
      <c r="Y20" s="411">
        <f>$Y$6</f>
        <v>94</v>
      </c>
      <c r="AA20" s="332"/>
      <c r="AB20" s="332"/>
    </row>
    <row r="21" spans="1:28" ht="15.75">
      <c r="A21" s="222"/>
      <c r="B21" s="399"/>
      <c r="C21" s="397"/>
      <c r="D21" s="397"/>
      <c r="E21" s="397"/>
      <c r="F21" s="397"/>
      <c r="G21" s="397"/>
      <c r="H21" s="397"/>
      <c r="I21" s="397"/>
      <c r="J21" s="397"/>
      <c r="K21" s="397"/>
      <c r="L21" s="397"/>
      <c r="M21" s="397"/>
      <c r="N21" s="397"/>
      <c r="O21" s="397"/>
      <c r="P21" s="397"/>
      <c r="Q21" s="396"/>
      <c r="R21" s="389"/>
      <c r="V21" s="341">
        <v>1030</v>
      </c>
      <c r="X21" s="410" t="s">
        <v>18</v>
      </c>
      <c r="Y21" s="409">
        <f>Y22</f>
        <v>0</v>
      </c>
      <c r="AA21" s="332"/>
      <c r="AB21" s="332"/>
    </row>
    <row r="22" spans="1:28" ht="15.75">
      <c r="A22" s="222"/>
      <c r="B22" s="399"/>
      <c r="C22" s="397"/>
      <c r="D22" s="397"/>
      <c r="E22" s="397"/>
      <c r="F22" s="397"/>
      <c r="G22" s="397"/>
      <c r="H22" s="397"/>
      <c r="I22" s="397"/>
      <c r="J22" s="397"/>
      <c r="K22" s="397"/>
      <c r="L22" s="397"/>
      <c r="M22" s="397"/>
      <c r="N22" s="397"/>
      <c r="O22" s="397"/>
      <c r="P22" s="397"/>
      <c r="Q22" s="396"/>
      <c r="R22" s="389"/>
      <c r="V22" s="408">
        <f>$Y$22</f>
        <v>0</v>
      </c>
      <c r="X22" s="395" t="s">
        <v>18</v>
      </c>
      <c r="Y22" s="407">
        <f>Relevés!X4</f>
        <v>0</v>
      </c>
      <c r="Z22" s="406" t="s">
        <v>187</v>
      </c>
      <c r="AA22" s="332"/>
      <c r="AB22" s="332"/>
    </row>
    <row r="23" spans="1:28" ht="15.75">
      <c r="A23" s="222"/>
      <c r="B23" s="399"/>
      <c r="C23" s="397"/>
      <c r="D23" s="397"/>
      <c r="E23" s="397"/>
      <c r="F23" s="397"/>
      <c r="G23" s="397"/>
      <c r="H23" s="398"/>
      <c r="I23" s="398"/>
      <c r="J23" s="398"/>
      <c r="K23" s="398"/>
      <c r="L23" s="397"/>
      <c r="M23" s="397"/>
      <c r="N23" s="397"/>
      <c r="O23" s="397"/>
      <c r="P23" s="397"/>
      <c r="Q23" s="396"/>
      <c r="R23" s="389"/>
      <c r="V23" s="341">
        <v>30</v>
      </c>
      <c r="Y23" s="405">
        <f>$Y$22/60/24</f>
        <v>0</v>
      </c>
      <c r="Z23" s="404" t="s">
        <v>186</v>
      </c>
      <c r="AA23" s="332"/>
      <c r="AB23" s="332"/>
    </row>
    <row r="24" spans="1:28" ht="15.75" customHeight="1">
      <c r="A24" s="222"/>
      <c r="B24" s="399"/>
      <c r="C24" s="397"/>
      <c r="D24" s="397"/>
      <c r="E24" s="397"/>
      <c r="F24" s="397"/>
      <c r="G24" s="397"/>
      <c r="H24" s="398"/>
      <c r="I24" s="398"/>
      <c r="J24" s="398"/>
      <c r="K24" s="398"/>
      <c r="L24" s="397"/>
      <c r="M24" s="397"/>
      <c r="N24" s="397"/>
      <c r="O24" s="397"/>
      <c r="P24" s="397"/>
      <c r="Q24" s="396"/>
      <c r="R24" s="389"/>
      <c r="V24" s="334">
        <f>$V21-$V22-$V23</f>
        <v>1000</v>
      </c>
      <c r="X24" s="403"/>
      <c r="AB24" s="332"/>
    </row>
    <row r="25" spans="1:28">
      <c r="A25" s="222"/>
      <c r="B25" s="399"/>
      <c r="C25" s="397"/>
      <c r="D25" s="397"/>
      <c r="E25" s="397"/>
      <c r="F25" s="397"/>
      <c r="G25" s="397"/>
      <c r="H25" s="398"/>
      <c r="I25" s="398"/>
      <c r="J25" s="398"/>
      <c r="K25" s="398"/>
      <c r="L25" s="397"/>
      <c r="M25" s="397"/>
      <c r="N25" s="397"/>
      <c r="O25" s="397"/>
      <c r="P25" s="397"/>
      <c r="Q25" s="396"/>
      <c r="R25" s="389"/>
      <c r="W25"/>
      <c r="AB25" s="332"/>
    </row>
    <row r="26" spans="1:28" ht="15" customHeight="1">
      <c r="A26" s="222"/>
      <c r="B26" s="399"/>
      <c r="C26" s="397"/>
      <c r="D26" s="397"/>
      <c r="E26" s="397"/>
      <c r="F26" s="397"/>
      <c r="G26" s="397"/>
      <c r="H26" s="398"/>
      <c r="I26" s="398"/>
      <c r="J26" s="398"/>
      <c r="K26" s="398"/>
      <c r="L26" s="397"/>
      <c r="M26" s="397"/>
      <c r="N26" s="397"/>
      <c r="O26" s="397"/>
      <c r="P26" s="397"/>
      <c r="Q26" s="396"/>
      <c r="R26" s="389"/>
      <c r="V26" s="359" t="s">
        <v>185</v>
      </c>
      <c r="AB26" s="332"/>
    </row>
    <row r="27" spans="1:28" ht="15" customHeight="1">
      <c r="A27" s="222"/>
      <c r="B27" s="399"/>
      <c r="C27" s="397"/>
      <c r="D27" s="397"/>
      <c r="E27" s="397"/>
      <c r="F27" s="397"/>
      <c r="G27" s="397"/>
      <c r="H27" s="398"/>
      <c r="I27" s="398"/>
      <c r="J27" s="398"/>
      <c r="K27" s="398"/>
      <c r="L27" s="397"/>
      <c r="M27" s="397"/>
      <c r="N27" s="397"/>
      <c r="O27" s="397"/>
      <c r="P27" s="397"/>
      <c r="Q27" s="396"/>
      <c r="R27" s="389"/>
      <c r="V27" s="358">
        <v>132</v>
      </c>
      <c r="AB27" s="332"/>
    </row>
    <row r="28" spans="1:28" ht="15" customHeight="1">
      <c r="A28" s="222"/>
      <c r="B28" s="399"/>
      <c r="C28" s="397"/>
      <c r="D28" s="397"/>
      <c r="E28" s="397"/>
      <c r="F28" s="397"/>
      <c r="G28" s="397"/>
      <c r="H28" s="398"/>
      <c r="I28" s="398"/>
      <c r="J28" s="398"/>
      <c r="K28" s="398"/>
      <c r="L28" s="397"/>
      <c r="M28" s="397"/>
      <c r="N28" s="397"/>
      <c r="O28" s="397"/>
      <c r="P28" s="397"/>
      <c r="Q28" s="396"/>
      <c r="R28" s="389"/>
      <c r="V28" s="341"/>
      <c r="AB28" s="332"/>
    </row>
    <row r="29" spans="1:28" ht="15.75">
      <c r="A29" s="222"/>
      <c r="B29" s="399"/>
      <c r="C29" s="402" t="s">
        <v>184</v>
      </c>
      <c r="D29" s="402"/>
      <c r="E29" s="402"/>
      <c r="F29" s="402"/>
      <c r="G29" s="401" t="s">
        <v>183</v>
      </c>
      <c r="H29" s="398" t="s">
        <v>234</v>
      </c>
      <c r="I29" s="398"/>
      <c r="J29" s="398"/>
      <c r="K29" s="398"/>
      <c r="L29" s="397"/>
      <c r="M29" s="397"/>
      <c r="N29" s="397"/>
      <c r="O29" s="397"/>
      <c r="P29" s="397"/>
      <c r="Q29" s="396"/>
      <c r="R29" s="389"/>
      <c r="V29" s="351">
        <f>$Y$6</f>
        <v>94</v>
      </c>
      <c r="W29"/>
      <c r="AA29" s="332"/>
      <c r="AB29" s="332"/>
    </row>
    <row r="30" spans="1:28" ht="15.75">
      <c r="A30" s="222"/>
      <c r="B30" s="399"/>
      <c r="C30" s="397"/>
      <c r="D30" s="397"/>
      <c r="E30" s="397"/>
      <c r="F30" s="397"/>
      <c r="G30" s="397"/>
      <c r="H30" s="398"/>
      <c r="I30" s="398"/>
      <c r="J30" s="398"/>
      <c r="K30" s="398"/>
      <c r="L30" s="397"/>
      <c r="M30" s="397"/>
      <c r="N30" s="397"/>
      <c r="O30" s="397"/>
      <c r="P30" s="397"/>
      <c r="Q30" s="396"/>
      <c r="R30" s="389"/>
      <c r="V30" s="341">
        <v>4</v>
      </c>
      <c r="X30" s="395" t="s">
        <v>181</v>
      </c>
      <c r="Y30" s="400">
        <f>LOOKUP(9^9,Relevés!H:H)</f>
        <v>1015.2</v>
      </c>
      <c r="Z30" t="s">
        <v>182</v>
      </c>
      <c r="AB30" s="332"/>
    </row>
    <row r="31" spans="1:28" ht="15.75">
      <c r="A31" s="222"/>
      <c r="B31" s="399"/>
      <c r="C31" s="397"/>
      <c r="D31" s="397"/>
      <c r="E31" s="397"/>
      <c r="F31" s="397"/>
      <c r="G31" s="397"/>
      <c r="H31" s="398"/>
      <c r="I31" s="398"/>
      <c r="J31" s="398"/>
      <c r="K31" s="398"/>
      <c r="L31" s="397"/>
      <c r="M31" s="397"/>
      <c r="N31" s="397"/>
      <c r="O31" s="397"/>
      <c r="P31" s="397"/>
      <c r="Q31" s="396"/>
      <c r="R31" s="389"/>
      <c r="V31" s="334">
        <f>V27-V29-V30</f>
        <v>34</v>
      </c>
      <c r="X31" s="395" t="s">
        <v>181</v>
      </c>
      <c r="Y31" s="3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180</v>
      </c>
      <c r="AB31" s="332"/>
    </row>
    <row r="32" spans="1:28" ht="15.75" thickBot="1">
      <c r="A32" s="222"/>
      <c r="B32" s="393"/>
      <c r="C32" s="391"/>
      <c r="D32" s="391"/>
      <c r="E32" s="391"/>
      <c r="F32" s="391"/>
      <c r="G32" s="391"/>
      <c r="H32" s="392"/>
      <c r="I32" s="392"/>
      <c r="J32" s="392"/>
      <c r="K32" s="392"/>
      <c r="L32" s="391"/>
      <c r="M32" s="391"/>
      <c r="N32" s="391"/>
      <c r="O32" s="391"/>
      <c r="P32" s="391"/>
      <c r="Q32" s="390"/>
      <c r="R32" s="389"/>
      <c r="Z32" s="332" t="s">
        <v>179</v>
      </c>
      <c r="AB32" s="332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8"/>
      <c r="I33" s="388"/>
      <c r="J33" s="388"/>
      <c r="K33" s="388"/>
      <c r="L33" s="222"/>
      <c r="M33" s="222"/>
      <c r="N33" s="222"/>
      <c r="O33" s="222"/>
      <c r="P33" s="222"/>
      <c r="Q33" s="222"/>
      <c r="R33" s="387">
        <f ca="1">DAY(TODAY())</f>
        <v>1</v>
      </c>
      <c r="S33" s="386" t="s">
        <v>70</v>
      </c>
      <c r="T33" s="385">
        <f>T35-T34</f>
        <v>0.36944444444444441</v>
      </c>
      <c r="V33" s="359" t="s">
        <v>113</v>
      </c>
      <c r="W33"/>
      <c r="AB33" s="332"/>
    </row>
    <row r="34" spans="1:28" ht="15.75">
      <c r="A34" s="384">
        <v>0.79166666666666663</v>
      </c>
      <c r="B34" s="612">
        <f ca="1">NOW()</f>
        <v>45992.476677893515</v>
      </c>
      <c r="C34" s="612"/>
      <c r="D34" s="612"/>
      <c r="E34" s="612"/>
      <c r="G34" s="199">
        <v>13</v>
      </c>
      <c r="H34" s="382" t="s">
        <v>178</v>
      </c>
      <c r="I34" s="346"/>
      <c r="J34" s="379"/>
      <c r="K34" s="381"/>
      <c r="L34" s="380"/>
      <c r="M34" s="379"/>
      <c r="N34" s="379"/>
      <c r="Q34" s="378"/>
      <c r="S34" s="377" t="s">
        <v>177</v>
      </c>
      <c r="T34" s="376">
        <v>0.35347222222222224</v>
      </c>
      <c r="V34" s="358">
        <v>60</v>
      </c>
      <c r="X34" s="375" t="s">
        <v>176</v>
      </c>
      <c r="Y34" s="374" t="s">
        <v>175</v>
      </c>
      <c r="Z34" s="373"/>
      <c r="AB34" s="332"/>
    </row>
    <row r="35" spans="1:28" ht="15" customHeight="1">
      <c r="A35" s="613" t="str">
        <f ca="1">REPT("À demain",AND(NOW()-TODAY()&gt;A34,A34&lt;&gt;""))</f>
        <v/>
      </c>
      <c r="B35" s="613"/>
      <c r="C35" t="s">
        <v>174</v>
      </c>
      <c r="G35" s="365"/>
      <c r="H35" s="372"/>
      <c r="I35" s="346"/>
      <c r="J35" s="371"/>
      <c r="K35" s="365"/>
      <c r="L35" s="365"/>
      <c r="M35" s="371"/>
      <c r="N35" s="365"/>
      <c r="O35" s="346"/>
      <c r="R35"/>
      <c r="S35" s="10" t="s">
        <v>173</v>
      </c>
      <c r="T35" s="370">
        <v>0.72291666666666665</v>
      </c>
      <c r="V35" s="351">
        <f>Relevés!H5</f>
        <v>10</v>
      </c>
      <c r="X35" s="369" t="s">
        <v>172</v>
      </c>
      <c r="Y35" s="368" t="s">
        <v>171</v>
      </c>
      <c r="Z35" s="332" t="s">
        <v>39</v>
      </c>
    </row>
    <row r="36" spans="1:28" ht="15.75">
      <c r="A36" s="367" t="s">
        <v>170</v>
      </c>
      <c r="G36" s="365"/>
      <c r="H36" s="365"/>
      <c r="I36" s="346"/>
      <c r="J36" s="346"/>
      <c r="K36" s="365"/>
      <c r="L36" s="346"/>
      <c r="M36" s="366"/>
      <c r="N36" s="365"/>
      <c r="O36" s="346"/>
      <c r="V36" s="341">
        <v>1.5</v>
      </c>
      <c r="X36" s="40" t="s">
        <v>169</v>
      </c>
      <c r="Y36" s="364" t="s">
        <v>168</v>
      </c>
    </row>
    <row r="37" spans="1:28" ht="15" customHeight="1">
      <c r="A37" t="s">
        <v>167</v>
      </c>
      <c r="V37" s="334">
        <f>V34-V35-V36</f>
        <v>48.5</v>
      </c>
      <c r="X37" t="s">
        <v>166</v>
      </c>
      <c r="Y37" s="363"/>
    </row>
    <row r="38" spans="1:28" ht="15" customHeight="1" thickBot="1"/>
    <row r="39" spans="1:28" ht="15" customHeight="1">
      <c r="B39" s="362"/>
      <c r="C39" s="361"/>
      <c r="D39" s="361"/>
      <c r="E39" s="361"/>
      <c r="F39" s="361"/>
      <c r="G39" s="361"/>
      <c r="H39" s="361" t="s">
        <v>165</v>
      </c>
      <c r="I39" s="361"/>
      <c r="J39" s="361"/>
      <c r="K39" s="361"/>
      <c r="L39" s="361"/>
      <c r="M39" s="361"/>
      <c r="N39" s="360"/>
      <c r="V39" s="359" t="s">
        <v>114</v>
      </c>
    </row>
    <row r="40" spans="1:28" ht="15.75">
      <c r="B40" s="350"/>
      <c r="N40" s="342"/>
      <c r="V40" s="358">
        <v>60</v>
      </c>
    </row>
    <row r="41" spans="1:28" ht="15.75">
      <c r="B41" s="350"/>
      <c r="C41" s="357">
        <f>100*(1-($Y$1/$E$41))</f>
        <v>100</v>
      </c>
      <c r="D41" s="354">
        <v>44</v>
      </c>
      <c r="E41" s="356">
        <v>20</v>
      </c>
      <c r="F41" s="346"/>
      <c r="G41" s="355">
        <f>100*(1-($Y$2/$I$41))</f>
        <v>100</v>
      </c>
      <c r="H41" s="354">
        <v>48</v>
      </c>
      <c r="I41" s="353">
        <v>240</v>
      </c>
      <c r="J41" s="346"/>
      <c r="K41" s="355">
        <f>100*(1-($Y$3/M41))</f>
        <v>33.93636363636363</v>
      </c>
      <c r="L41" s="354">
        <v>50</v>
      </c>
      <c r="M41" s="353">
        <v>1100</v>
      </c>
      <c r="N41" s="342"/>
      <c r="T41" s="352"/>
      <c r="V41" s="351">
        <f>Relevés!$E$5</f>
        <v>8.5</v>
      </c>
      <c r="X41" s="275" t="s">
        <v>164</v>
      </c>
    </row>
    <row r="42" spans="1:28" ht="15.75">
      <c r="B42" s="350"/>
      <c r="C42" s="349" t="s">
        <v>161</v>
      </c>
      <c r="D42" s="348">
        <f>20*$C$41/100</f>
        <v>20</v>
      </c>
      <c r="E42" s="347" t="s">
        <v>163</v>
      </c>
      <c r="F42" s="346"/>
      <c r="G42" s="345" t="s">
        <v>161</v>
      </c>
      <c r="H42" s="344">
        <f>20*$G$41/100</f>
        <v>20</v>
      </c>
      <c r="I42" s="343" t="s">
        <v>162</v>
      </c>
      <c r="J42" s="346"/>
      <c r="K42" s="345" t="s">
        <v>161</v>
      </c>
      <c r="L42" s="344">
        <f>20*$K$41/100</f>
        <v>6.7872727272727262</v>
      </c>
      <c r="M42" s="343" t="s">
        <v>160</v>
      </c>
      <c r="N42" s="342"/>
      <c r="V42" s="341">
        <v>1.5</v>
      </c>
    </row>
    <row r="43" spans="1:28" ht="16.5" thickBot="1">
      <c r="A43" s="29"/>
      <c r="B43" s="340"/>
      <c r="C43" s="339"/>
      <c r="D43" s="338"/>
      <c r="E43" s="336"/>
      <c r="F43" s="336"/>
      <c r="G43" s="337"/>
      <c r="H43" s="336"/>
      <c r="I43" s="336"/>
      <c r="J43" s="336"/>
      <c r="K43" s="337"/>
      <c r="L43" s="336"/>
      <c r="M43" s="336"/>
      <c r="N43" s="335"/>
      <c r="V43" s="334">
        <f>V40-V41-V42</f>
        <v>50</v>
      </c>
    </row>
    <row r="44" spans="1:28">
      <c r="A44" s="333"/>
      <c r="B44" s="333"/>
      <c r="C44" s="333"/>
      <c r="D44" s="333"/>
      <c r="E44" s="333"/>
      <c r="F44" s="333"/>
      <c r="G44" s="333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4" t="s">
        <v>220</v>
      </c>
      <c r="B1" s="481" t="s">
        <v>225</v>
      </c>
      <c r="C1" s="483"/>
      <c r="D1" s="478">
        <f ca="1">NOW()</f>
        <v>45992.476677893515</v>
      </c>
      <c r="E1" s="482" t="s">
        <v>220</v>
      </c>
      <c r="F1" s="481" t="s">
        <v>224</v>
      </c>
      <c r="G1" s="480"/>
      <c r="H1" s="222"/>
    </row>
    <row r="2" spans="1:8" ht="17.25" customHeight="1">
      <c r="A2" s="463"/>
      <c r="B2" s="470"/>
      <c r="C2" s="479"/>
      <c r="D2" s="478"/>
      <c r="E2" s="477"/>
      <c r="F2" s="470"/>
      <c r="G2" s="462"/>
      <c r="H2" s="222"/>
    </row>
    <row r="3" spans="1:8" ht="22.5" customHeight="1">
      <c r="A3" s="463"/>
      <c r="B3" s="471" t="s">
        <v>223</v>
      </c>
      <c r="C3" s="476"/>
      <c r="D3" s="222"/>
      <c r="E3" s="463"/>
      <c r="F3" s="464" t="s">
        <v>217</v>
      </c>
      <c r="G3" s="462"/>
      <c r="H3" s="222"/>
    </row>
    <row r="4" spans="1:8" ht="174.75" customHeight="1">
      <c r="A4" s="463"/>
      <c r="B4" s="471"/>
      <c r="C4" s="462"/>
      <c r="D4" s="222" t="s">
        <v>220</v>
      </c>
      <c r="E4" s="463"/>
      <c r="F4" s="222"/>
      <c r="G4" s="462"/>
      <c r="H4" s="222"/>
    </row>
    <row r="5" spans="1:8" ht="31.5" customHeight="1">
      <c r="A5" s="463"/>
      <c r="B5" s="475" t="s">
        <v>222</v>
      </c>
      <c r="C5" s="462"/>
      <c r="D5" s="222"/>
      <c r="E5" s="463"/>
      <c r="F5" s="467"/>
      <c r="G5" s="462"/>
      <c r="H5" s="222"/>
    </row>
    <row r="6" spans="1:8" ht="21" customHeight="1">
      <c r="A6" s="463"/>
      <c r="B6" s="222"/>
      <c r="C6" s="462"/>
      <c r="D6" s="222"/>
      <c r="E6" s="463"/>
      <c r="F6" s="474" t="s">
        <v>221</v>
      </c>
      <c r="G6" s="462"/>
      <c r="H6" s="222"/>
    </row>
    <row r="7" spans="1:8" ht="22.5" customHeight="1">
      <c r="A7" s="463"/>
      <c r="B7" s="222"/>
      <c r="C7" s="462"/>
      <c r="D7" s="222"/>
      <c r="E7" s="463"/>
      <c r="F7" s="465"/>
      <c r="G7" s="462"/>
      <c r="H7" s="222"/>
    </row>
    <row r="8" spans="1:8" ht="87" customHeight="1">
      <c r="A8" s="463"/>
      <c r="B8" s="222"/>
      <c r="C8" s="462"/>
      <c r="D8" s="222" t="s">
        <v>220</v>
      </c>
      <c r="E8" s="463"/>
      <c r="F8" s="222"/>
      <c r="G8" s="462"/>
      <c r="H8" s="222"/>
    </row>
    <row r="9" spans="1:8" ht="21" customHeight="1" thickBot="1">
      <c r="A9" s="463"/>
      <c r="B9" s="473"/>
      <c r="C9" s="462"/>
      <c r="D9" s="222"/>
      <c r="E9" s="463"/>
      <c r="F9" s="467"/>
      <c r="G9" s="462"/>
      <c r="H9" s="222"/>
    </row>
    <row r="10" spans="1:8" ht="39.75" customHeight="1" thickTop="1">
      <c r="A10" s="463"/>
      <c r="B10" s="473"/>
      <c r="C10" s="462"/>
      <c r="D10" s="472"/>
      <c r="E10" s="470" t="s">
        <v>219</v>
      </c>
      <c r="F10" s="464" t="s">
        <v>203</v>
      </c>
      <c r="G10" s="462"/>
      <c r="H10" s="222"/>
    </row>
    <row r="11" spans="1:8" ht="22.5" customHeight="1">
      <c r="A11" s="463"/>
      <c r="B11" s="471" t="s">
        <v>235</v>
      </c>
      <c r="C11" s="469"/>
      <c r="D11" s="468"/>
      <c r="E11" s="470"/>
      <c r="F11" s="222"/>
      <c r="G11" s="462"/>
      <c r="H11" s="222"/>
    </row>
    <row r="12" spans="1:8" ht="41.25" customHeight="1">
      <c r="A12" s="463"/>
      <c r="B12" s="222"/>
      <c r="C12" s="469"/>
      <c r="D12" s="468"/>
      <c r="E12" s="464"/>
      <c r="F12" s="222"/>
      <c r="G12" s="462"/>
      <c r="H12" s="222"/>
    </row>
    <row r="13" spans="1:8" ht="22.5" customHeight="1">
      <c r="A13" s="463"/>
      <c r="B13" s="222"/>
      <c r="C13" s="462"/>
      <c r="D13" s="466"/>
      <c r="E13" s="222"/>
      <c r="F13" s="222"/>
      <c r="G13" s="462"/>
      <c r="H13" s="222"/>
    </row>
    <row r="14" spans="1:8" ht="22.5" customHeight="1">
      <c r="A14" s="463"/>
      <c r="B14" s="222"/>
      <c r="C14" s="462"/>
      <c r="D14" s="466"/>
      <c r="E14" s="467"/>
      <c r="F14" s="222"/>
      <c r="G14" s="462"/>
      <c r="H14" s="222"/>
    </row>
    <row r="15" spans="1:8" ht="26.25" customHeight="1">
      <c r="A15" s="463"/>
      <c r="B15" s="222"/>
      <c r="C15" s="462"/>
      <c r="D15" s="466"/>
      <c r="E15" s="464"/>
      <c r="F15" s="222"/>
      <c r="G15" s="462"/>
      <c r="H15" s="222"/>
    </row>
    <row r="16" spans="1:8" ht="41.25" customHeight="1">
      <c r="A16" s="463"/>
      <c r="B16" s="465"/>
      <c r="C16" s="462"/>
      <c r="D16" s="466"/>
      <c r="E16" s="465"/>
      <c r="F16" s="464" t="s">
        <v>218</v>
      </c>
      <c r="G16" s="462"/>
      <c r="H16" s="222"/>
    </row>
    <row r="17" spans="1:8">
      <c r="A17" s="463"/>
      <c r="B17" s="222"/>
      <c r="C17" s="462"/>
      <c r="D17" s="222"/>
      <c r="E17" s="463"/>
      <c r="F17" s="222"/>
      <c r="G17" s="462"/>
      <c r="H17" s="222"/>
    </row>
    <row r="18" spans="1:8" ht="52.5" customHeight="1">
      <c r="A18" s="463"/>
      <c r="B18" s="464" t="s">
        <v>217</v>
      </c>
      <c r="C18" s="462"/>
      <c r="D18" s="463"/>
      <c r="E18" s="463"/>
      <c r="F18" s="222"/>
      <c r="G18" s="462"/>
      <c r="H18" s="222"/>
    </row>
    <row r="19" spans="1:8" ht="22.5" customHeight="1">
      <c r="A19" s="463"/>
      <c r="B19" s="464"/>
      <c r="C19" s="462"/>
      <c r="D19" s="463">
        <v>1</v>
      </c>
      <c r="E19" s="463"/>
      <c r="F19" s="222"/>
      <c r="G19" s="462"/>
      <c r="H19" s="222"/>
    </row>
    <row r="20" spans="1:8">
      <c r="A20" s="463"/>
      <c r="B20" s="222"/>
      <c r="C20" s="462"/>
      <c r="D20" s="222"/>
      <c r="E20" s="463"/>
      <c r="F20" s="222"/>
      <c r="G20" s="462"/>
      <c r="H20" s="222"/>
    </row>
    <row r="21" spans="1:8">
      <c r="A21" s="463"/>
      <c r="B21" s="222"/>
      <c r="C21" s="462"/>
      <c r="D21" s="222"/>
      <c r="E21" s="463"/>
      <c r="F21" s="222"/>
      <c r="G21" s="462"/>
      <c r="H21" s="222"/>
    </row>
    <row r="22" spans="1:8" ht="15.75" thickBot="1">
      <c r="A22" s="463"/>
      <c r="B22" s="222"/>
      <c r="C22" s="462"/>
      <c r="D22" s="222"/>
      <c r="E22" s="461"/>
      <c r="F22" s="318"/>
      <c r="G22" s="460"/>
      <c r="H22" s="222"/>
    </row>
    <row r="23" spans="1:8" ht="15.75" thickTop="1">
      <c r="A23" s="463"/>
      <c r="B23" s="222"/>
      <c r="C23" s="462"/>
      <c r="D23" s="222"/>
      <c r="E23" s="222"/>
      <c r="F23" s="222"/>
      <c r="G23" s="222"/>
      <c r="H23" s="222"/>
    </row>
    <row r="24" spans="1:8">
      <c r="A24" s="463"/>
      <c r="B24" s="222"/>
      <c r="C24" s="462"/>
      <c r="D24" s="222"/>
    </row>
    <row r="25" spans="1:8">
      <c r="A25" s="463"/>
      <c r="B25" s="222"/>
      <c r="C25" s="462"/>
      <c r="D25" s="222"/>
    </row>
    <row r="26" spans="1:8">
      <c r="A26" s="463"/>
      <c r="B26" s="222"/>
      <c r="C26" s="462"/>
      <c r="D26" s="222"/>
    </row>
    <row r="27" spans="1:8">
      <c r="A27" s="463"/>
      <c r="B27" s="222"/>
      <c r="C27" s="462"/>
      <c r="D27" s="222"/>
    </row>
    <row r="28" spans="1:8">
      <c r="A28" s="463"/>
      <c r="B28" s="222"/>
      <c r="C28" s="462"/>
      <c r="D28" s="222"/>
    </row>
    <row r="29" spans="1:8">
      <c r="A29" s="463"/>
      <c r="B29" s="222"/>
      <c r="C29" s="462"/>
      <c r="D29" s="222"/>
    </row>
    <row r="30" spans="1:8">
      <c r="A30" s="463"/>
      <c r="B30" s="222"/>
      <c r="C30" s="462"/>
      <c r="D30" s="222"/>
    </row>
    <row r="31" spans="1:8" ht="20.25">
      <c r="A31" s="463"/>
      <c r="B31" s="464" t="s">
        <v>216</v>
      </c>
      <c r="C31" s="462"/>
      <c r="D31" s="222"/>
    </row>
    <row r="32" spans="1:8">
      <c r="A32" s="463"/>
      <c r="B32" s="222"/>
      <c r="C32" s="462"/>
      <c r="D32" s="222"/>
    </row>
    <row r="33" spans="1:4">
      <c r="A33" s="463"/>
      <c r="B33" s="222"/>
      <c r="C33" s="462"/>
      <c r="D33" s="222"/>
    </row>
    <row r="34" spans="1:4">
      <c r="A34" s="463"/>
      <c r="B34" s="222"/>
      <c r="C34" s="462"/>
      <c r="D34" s="222"/>
    </row>
    <row r="35" spans="1:4">
      <c r="A35" s="463"/>
      <c r="B35" s="222"/>
      <c r="C35" s="462"/>
      <c r="D35" s="222"/>
    </row>
    <row r="36" spans="1:4">
      <c r="A36" s="463"/>
      <c r="B36" s="222"/>
      <c r="C36" s="462"/>
      <c r="D36" s="222"/>
    </row>
    <row r="37" spans="1:4">
      <c r="A37" s="463"/>
      <c r="B37" s="222"/>
      <c r="C37" s="462"/>
      <c r="D37" s="222"/>
    </row>
    <row r="38" spans="1:4">
      <c r="A38" s="463"/>
      <c r="B38" s="222"/>
      <c r="C38" s="462"/>
      <c r="D38" s="222"/>
    </row>
    <row r="39" spans="1:4">
      <c r="A39" s="463"/>
      <c r="B39" s="222"/>
      <c r="C39" s="462"/>
      <c r="D39" s="222"/>
    </row>
    <row r="40" spans="1:4">
      <c r="A40" s="463"/>
      <c r="B40" s="222"/>
      <c r="C40" s="462"/>
      <c r="D40" s="222"/>
    </row>
    <row r="41" spans="1:4">
      <c r="A41" s="463"/>
      <c r="B41" s="222"/>
      <c r="C41" s="462"/>
      <c r="D41" s="222"/>
    </row>
    <row r="42" spans="1:4">
      <c r="A42" s="463"/>
      <c r="B42" s="222"/>
      <c r="C42" s="462"/>
      <c r="D42" s="222"/>
    </row>
    <row r="43" spans="1:4">
      <c r="A43" s="463"/>
      <c r="B43" s="222"/>
      <c r="C43" s="462"/>
      <c r="D43" s="222"/>
    </row>
    <row r="44" spans="1:4" ht="15.75" thickBot="1">
      <c r="A44" s="461"/>
      <c r="B44" s="318"/>
      <c r="C44" s="460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36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G60" sqref="G60"/>
    </sheetView>
  </sheetViews>
  <sheetFormatPr baseColWidth="10" defaultRowHeight="15"/>
  <cols>
    <col min="1" max="4" width="11.42578125" style="2"/>
  </cols>
  <sheetData>
    <row r="1" spans="1:7">
      <c r="B1" s="503"/>
      <c r="C1" s="503" t="s">
        <v>230</v>
      </c>
      <c r="D1" s="503" t="s">
        <v>229</v>
      </c>
      <c r="E1" s="503" t="s">
        <v>231</v>
      </c>
    </row>
    <row r="2" spans="1:7">
      <c r="B2" s="502" t="s">
        <v>227</v>
      </c>
      <c r="C2" s="500">
        <f ca="1">INDIRECT("C"&amp;(Console!$R$33*2+3))</f>
        <v>0</v>
      </c>
      <c r="D2" s="500">
        <f ca="1">INDIRECT("D"&amp;(Console!$R$33*2+3))</f>
        <v>0</v>
      </c>
      <c r="E2" s="499">
        <f ca="1">INDIRECT("E"&amp;(Console!$R$33*2+3))</f>
        <v>0</v>
      </c>
    </row>
    <row r="3" spans="1:7">
      <c r="B3" s="501" t="s">
        <v>226</v>
      </c>
      <c r="C3" s="500">
        <f ca="1">INDIRECT("C"&amp;(Console!$R$33*2+4))</f>
        <v>0</v>
      </c>
      <c r="D3" s="500">
        <f ca="1">INDIRECT("D"&amp;(Console!$R$33*2+4))</f>
        <v>0</v>
      </c>
      <c r="E3" s="499">
        <f ca="1">INDIRECT("E"&amp;(Console!$R$33*2+4))</f>
        <v>0</v>
      </c>
      <c r="G3" s="217"/>
    </row>
    <row r="4" spans="1:7">
      <c r="A4" s="21" t="s">
        <v>99</v>
      </c>
      <c r="B4" s="498">
        <f ca="1">DAY(TODAY())</f>
        <v>1</v>
      </c>
      <c r="C4" s="497" t="s">
        <v>230</v>
      </c>
      <c r="D4" s="496" t="s">
        <v>229</v>
      </c>
      <c r="E4" s="495" t="s">
        <v>228</v>
      </c>
    </row>
    <row r="5" spans="1:7">
      <c r="A5" s="2">
        <v>1</v>
      </c>
      <c r="B5" s="492" t="s">
        <v>227</v>
      </c>
      <c r="C5" s="491"/>
      <c r="D5" s="494"/>
      <c r="E5" s="489"/>
    </row>
    <row r="6" spans="1:7">
      <c r="A6" s="493"/>
      <c r="B6" s="488" t="s">
        <v>226</v>
      </c>
      <c r="C6" s="487"/>
      <c r="D6" s="486"/>
      <c r="E6" s="485"/>
    </row>
    <row r="7" spans="1:7">
      <c r="A7" s="2">
        <v>2</v>
      </c>
      <c r="B7" s="492" t="s">
        <v>227</v>
      </c>
      <c r="C7" s="491"/>
      <c r="D7" s="490"/>
      <c r="E7" s="489"/>
    </row>
    <row r="8" spans="1:7">
      <c r="B8" s="488" t="s">
        <v>226</v>
      </c>
      <c r="C8" s="487"/>
      <c r="D8" s="486"/>
      <c r="E8" s="485"/>
    </row>
    <row r="9" spans="1:7">
      <c r="A9" s="2">
        <v>3</v>
      </c>
      <c r="B9" s="492" t="s">
        <v>227</v>
      </c>
      <c r="C9" s="491"/>
      <c r="D9" s="490"/>
      <c r="E9" s="489"/>
    </row>
    <row r="10" spans="1:7">
      <c r="B10" s="488" t="s">
        <v>226</v>
      </c>
      <c r="C10" s="487"/>
      <c r="D10" s="486"/>
      <c r="E10" s="485"/>
    </row>
    <row r="11" spans="1:7">
      <c r="A11" s="2">
        <v>4</v>
      </c>
      <c r="B11" s="492" t="s">
        <v>227</v>
      </c>
      <c r="C11" s="491"/>
      <c r="D11" s="490"/>
      <c r="E11" s="489"/>
    </row>
    <row r="12" spans="1:7">
      <c r="B12" s="488" t="s">
        <v>226</v>
      </c>
      <c r="C12" s="487"/>
      <c r="D12" s="486"/>
      <c r="E12" s="485"/>
    </row>
    <row r="13" spans="1:7">
      <c r="A13" s="2">
        <v>5</v>
      </c>
      <c r="B13" s="492" t="s">
        <v>227</v>
      </c>
      <c r="C13" s="491"/>
      <c r="D13" s="490"/>
      <c r="E13" s="489"/>
    </row>
    <row r="14" spans="1:7">
      <c r="B14" s="488" t="s">
        <v>226</v>
      </c>
      <c r="C14" s="487"/>
      <c r="D14" s="486"/>
      <c r="E14" s="485"/>
    </row>
    <row r="15" spans="1:7">
      <c r="A15" s="2">
        <v>6</v>
      </c>
      <c r="B15" s="492" t="s">
        <v>227</v>
      </c>
      <c r="C15" s="491"/>
      <c r="D15" s="490"/>
      <c r="E15" s="489"/>
    </row>
    <row r="16" spans="1:7">
      <c r="B16" s="488" t="s">
        <v>226</v>
      </c>
      <c r="C16" s="487"/>
      <c r="D16" s="486"/>
      <c r="E16" s="485"/>
    </row>
    <row r="17" spans="1:5">
      <c r="A17" s="2">
        <v>7</v>
      </c>
      <c r="B17" s="492" t="s">
        <v>227</v>
      </c>
      <c r="C17" s="491"/>
      <c r="D17" s="490"/>
      <c r="E17" s="489"/>
    </row>
    <row r="18" spans="1:5">
      <c r="B18" s="488" t="s">
        <v>226</v>
      </c>
      <c r="C18" s="487"/>
      <c r="D18" s="486"/>
      <c r="E18" s="485"/>
    </row>
    <row r="19" spans="1:5">
      <c r="A19" s="2">
        <v>8</v>
      </c>
      <c r="B19" s="492" t="s">
        <v>227</v>
      </c>
      <c r="C19" s="491"/>
      <c r="D19" s="490"/>
      <c r="E19" s="489"/>
    </row>
    <row r="20" spans="1:5">
      <c r="B20" s="488" t="s">
        <v>226</v>
      </c>
      <c r="C20" s="487"/>
      <c r="D20" s="486"/>
      <c r="E20" s="485"/>
    </row>
    <row r="21" spans="1:5">
      <c r="A21" s="2">
        <v>9</v>
      </c>
      <c r="B21" s="492" t="s">
        <v>227</v>
      </c>
      <c r="C21" s="491"/>
      <c r="D21" s="490"/>
      <c r="E21" s="489"/>
    </row>
    <row r="22" spans="1:5">
      <c r="B22" s="488" t="s">
        <v>226</v>
      </c>
      <c r="C22" s="487"/>
      <c r="D22" s="486"/>
      <c r="E22" s="485"/>
    </row>
    <row r="23" spans="1:5">
      <c r="A23" s="2">
        <v>10</v>
      </c>
      <c r="B23" s="492" t="s">
        <v>227</v>
      </c>
      <c r="C23" s="491"/>
      <c r="D23" s="490"/>
      <c r="E23" s="489"/>
    </row>
    <row r="24" spans="1:5">
      <c r="B24" s="488" t="s">
        <v>226</v>
      </c>
      <c r="C24" s="487"/>
      <c r="D24" s="486"/>
      <c r="E24" s="485"/>
    </row>
    <row r="25" spans="1:5">
      <c r="A25" s="2">
        <v>11</v>
      </c>
      <c r="B25" s="492" t="s">
        <v>227</v>
      </c>
      <c r="C25" s="491"/>
      <c r="D25" s="490"/>
      <c r="E25" s="489"/>
    </row>
    <row r="26" spans="1:5">
      <c r="B26" s="488" t="s">
        <v>226</v>
      </c>
      <c r="C26" s="487"/>
      <c r="D26" s="486"/>
      <c r="E26" s="485"/>
    </row>
    <row r="27" spans="1:5">
      <c r="A27" s="2">
        <v>12</v>
      </c>
      <c r="B27" s="492" t="s">
        <v>227</v>
      </c>
      <c r="C27" s="491"/>
      <c r="D27" s="490"/>
      <c r="E27" s="489"/>
    </row>
    <row r="28" spans="1:5">
      <c r="B28" s="488" t="s">
        <v>226</v>
      </c>
      <c r="C28" s="487"/>
      <c r="D28" s="486"/>
      <c r="E28" s="485"/>
    </row>
    <row r="29" spans="1:5">
      <c r="A29" s="2">
        <v>13</v>
      </c>
      <c r="B29" s="492" t="s">
        <v>227</v>
      </c>
      <c r="C29" s="491"/>
      <c r="D29" s="490"/>
      <c r="E29" s="489"/>
    </row>
    <row r="30" spans="1:5">
      <c r="B30" s="488" t="s">
        <v>226</v>
      </c>
      <c r="C30" s="487"/>
      <c r="D30" s="486"/>
      <c r="E30" s="485"/>
    </row>
    <row r="31" spans="1:5">
      <c r="A31" s="2">
        <v>14</v>
      </c>
      <c r="B31" s="492" t="s">
        <v>227</v>
      </c>
      <c r="C31" s="491"/>
      <c r="D31" s="490"/>
      <c r="E31" s="489"/>
    </row>
    <row r="32" spans="1:5">
      <c r="B32" s="488" t="s">
        <v>226</v>
      </c>
      <c r="C32" s="487"/>
      <c r="D32" s="486"/>
      <c r="E32" s="485"/>
    </row>
    <row r="33" spans="1:5">
      <c r="A33" s="2">
        <v>15</v>
      </c>
      <c r="B33" s="492" t="s">
        <v>227</v>
      </c>
      <c r="C33" s="491"/>
      <c r="D33" s="490"/>
      <c r="E33" s="489"/>
    </row>
    <row r="34" spans="1:5">
      <c r="A34" s="493"/>
      <c r="B34" s="488" t="s">
        <v>226</v>
      </c>
      <c r="C34" s="487"/>
      <c r="D34" s="486"/>
      <c r="E34" s="485"/>
    </row>
    <row r="35" spans="1:5">
      <c r="A35" s="2">
        <v>16</v>
      </c>
      <c r="B35" s="492" t="s">
        <v>227</v>
      </c>
      <c r="C35" s="491"/>
      <c r="D35" s="490"/>
      <c r="E35" s="489"/>
    </row>
    <row r="36" spans="1:5">
      <c r="A36" s="11"/>
      <c r="B36" s="488" t="s">
        <v>226</v>
      </c>
      <c r="C36" s="487"/>
      <c r="D36" s="486"/>
      <c r="E36" s="485"/>
    </row>
    <row r="37" spans="1:5">
      <c r="A37" s="489">
        <v>17</v>
      </c>
      <c r="B37" s="492" t="s">
        <v>227</v>
      </c>
      <c r="C37" s="491"/>
      <c r="D37" s="490"/>
      <c r="E37" s="489"/>
    </row>
    <row r="38" spans="1:5">
      <c r="B38" s="488" t="s">
        <v>226</v>
      </c>
      <c r="C38" s="487"/>
      <c r="D38" s="486"/>
      <c r="E38" s="485"/>
    </row>
    <row r="39" spans="1:5">
      <c r="A39" s="2">
        <v>18</v>
      </c>
      <c r="B39" s="492" t="s">
        <v>227</v>
      </c>
      <c r="C39" s="491"/>
      <c r="D39" s="490"/>
      <c r="E39" s="489"/>
    </row>
    <row r="40" spans="1:5">
      <c r="B40" s="488" t="s">
        <v>226</v>
      </c>
      <c r="C40" s="487"/>
      <c r="D40" s="486"/>
      <c r="E40" s="485"/>
    </row>
    <row r="41" spans="1:5">
      <c r="A41" s="2">
        <v>19</v>
      </c>
      <c r="B41" s="492" t="s">
        <v>227</v>
      </c>
      <c r="C41" s="491"/>
      <c r="D41" s="490"/>
      <c r="E41" s="489"/>
    </row>
    <row r="42" spans="1:5">
      <c r="B42" s="488" t="s">
        <v>226</v>
      </c>
      <c r="C42" s="487"/>
      <c r="D42" s="486"/>
      <c r="E42" s="485"/>
    </row>
    <row r="43" spans="1:5">
      <c r="A43" s="2">
        <v>20</v>
      </c>
      <c r="B43" s="492" t="s">
        <v>227</v>
      </c>
      <c r="C43" s="491"/>
      <c r="D43" s="490"/>
      <c r="E43" s="489"/>
    </row>
    <row r="44" spans="1:5">
      <c r="B44" s="488" t="s">
        <v>226</v>
      </c>
      <c r="C44" s="487"/>
      <c r="D44" s="486"/>
      <c r="E44" s="485"/>
    </row>
    <row r="45" spans="1:5">
      <c r="A45" s="2">
        <v>21</v>
      </c>
      <c r="B45" s="492" t="s">
        <v>227</v>
      </c>
      <c r="C45" s="491"/>
      <c r="D45" s="490"/>
      <c r="E45" s="489"/>
    </row>
    <row r="46" spans="1:5">
      <c r="B46" s="488" t="s">
        <v>226</v>
      </c>
      <c r="C46" s="487"/>
      <c r="D46" s="486"/>
      <c r="E46" s="485"/>
    </row>
    <row r="47" spans="1:5">
      <c r="A47" s="2">
        <v>22</v>
      </c>
      <c r="B47" s="492" t="s">
        <v>227</v>
      </c>
      <c r="C47" s="491"/>
      <c r="D47" s="490"/>
      <c r="E47" s="489"/>
    </row>
    <row r="48" spans="1:5">
      <c r="B48" s="488" t="s">
        <v>226</v>
      </c>
      <c r="C48" s="487"/>
      <c r="D48" s="486"/>
      <c r="E48" s="485"/>
    </row>
    <row r="49" spans="1:5">
      <c r="A49" s="2">
        <v>23</v>
      </c>
      <c r="B49" s="492" t="s">
        <v>227</v>
      </c>
      <c r="C49" s="491"/>
      <c r="D49" s="490"/>
      <c r="E49" s="489"/>
    </row>
    <row r="50" spans="1:5">
      <c r="B50" s="488" t="s">
        <v>226</v>
      </c>
      <c r="C50" s="487"/>
      <c r="D50" s="486"/>
      <c r="E50" s="485"/>
    </row>
    <row r="51" spans="1:5">
      <c r="A51" s="2">
        <v>24</v>
      </c>
      <c r="B51" s="492" t="s">
        <v>227</v>
      </c>
      <c r="C51" s="491"/>
      <c r="D51" s="490"/>
      <c r="E51" s="489"/>
    </row>
    <row r="52" spans="1:5">
      <c r="B52" s="488" t="s">
        <v>226</v>
      </c>
      <c r="C52" s="487"/>
      <c r="D52" s="486"/>
      <c r="E52" s="485"/>
    </row>
    <row r="53" spans="1:5">
      <c r="A53" s="2">
        <v>25</v>
      </c>
      <c r="B53" s="492" t="s">
        <v>227</v>
      </c>
      <c r="C53" s="491"/>
      <c r="D53" s="490"/>
      <c r="E53" s="489"/>
    </row>
    <row r="54" spans="1:5">
      <c r="B54" s="488" t="s">
        <v>226</v>
      </c>
      <c r="C54" s="487"/>
      <c r="D54" s="486"/>
      <c r="E54" s="485"/>
    </row>
    <row r="55" spans="1:5">
      <c r="A55" s="2">
        <v>26</v>
      </c>
      <c r="B55" s="492" t="s">
        <v>227</v>
      </c>
      <c r="C55" s="491"/>
      <c r="D55" s="490"/>
      <c r="E55" s="489"/>
    </row>
    <row r="56" spans="1:5">
      <c r="B56" s="488" t="s">
        <v>226</v>
      </c>
      <c r="C56" s="487"/>
      <c r="D56" s="486"/>
      <c r="E56" s="485"/>
    </row>
    <row r="57" spans="1:5">
      <c r="A57" s="2">
        <v>27</v>
      </c>
      <c r="B57" s="492" t="s">
        <v>227</v>
      </c>
      <c r="C57" s="491"/>
      <c r="D57" s="490"/>
      <c r="E57" s="489"/>
    </row>
    <row r="58" spans="1:5">
      <c r="B58" s="488" t="s">
        <v>226</v>
      </c>
      <c r="C58" s="487"/>
      <c r="D58" s="486"/>
      <c r="E58" s="485"/>
    </row>
    <row r="59" spans="1:5">
      <c r="A59" s="2">
        <v>28</v>
      </c>
      <c r="B59" s="492" t="s">
        <v>227</v>
      </c>
      <c r="C59" s="491"/>
      <c r="D59" s="490"/>
      <c r="E59" s="489"/>
    </row>
    <row r="60" spans="1:5">
      <c r="B60" s="488" t="s">
        <v>226</v>
      </c>
      <c r="C60" s="487"/>
      <c r="D60" s="486"/>
      <c r="E60" s="485"/>
    </row>
    <row r="61" spans="1:5">
      <c r="A61" s="2">
        <v>29</v>
      </c>
      <c r="B61" s="492" t="s">
        <v>227</v>
      </c>
      <c r="C61" s="491"/>
      <c r="D61" s="490"/>
      <c r="E61" s="489"/>
    </row>
    <row r="62" spans="1:5">
      <c r="B62" s="488" t="s">
        <v>226</v>
      </c>
      <c r="C62" s="487"/>
      <c r="D62" s="486"/>
      <c r="E62" s="485"/>
    </row>
    <row r="63" spans="1:5">
      <c r="A63" s="2">
        <v>30</v>
      </c>
      <c r="B63" s="492" t="s">
        <v>227</v>
      </c>
      <c r="C63" s="491"/>
      <c r="D63" s="490"/>
      <c r="E63" s="489"/>
    </row>
    <row r="64" spans="1:5">
      <c r="B64" s="488" t="s">
        <v>226</v>
      </c>
      <c r="C64" s="487"/>
      <c r="D64" s="486"/>
      <c r="E64" s="485"/>
    </row>
    <row r="65" spans="1:5">
      <c r="A65" s="2">
        <v>31</v>
      </c>
      <c r="B65" s="492" t="s">
        <v>227</v>
      </c>
      <c r="C65" s="491"/>
      <c r="D65" s="490"/>
      <c r="E65" s="489"/>
    </row>
    <row r="66" spans="1:5">
      <c r="B66" s="488" t="s">
        <v>226</v>
      </c>
      <c r="C66" s="487"/>
      <c r="D66" s="486"/>
      <c r="E66" s="48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2025-12-01T10:26:29Z</dcterms:modified>
</cp:coreProperties>
</file>