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Janvier\"/>
    </mc:Choice>
  </mc:AlternateContent>
  <xr:revisionPtr revIDLastSave="0" documentId="13_ncr:1_{0C4F73EB-022C-4E6B-9678-2BD7F380C8A6}" xr6:coauthVersionLast="47" xr6:coauthVersionMax="47" xr10:uidLastSave="{00000000-0000-0000-0000-000000000000}"/>
  <bookViews>
    <workbookView xWindow="-30" yWindow="-30" windowWidth="23955" windowHeight="15480" tabRatio="690" activeTab="3" xr2:uid="{00000000-000D-0000-FFFF-FFFF00000000}"/>
  </bookViews>
  <sheets>
    <sheet name="Relevés" sheetId="114" r:id="rId1"/>
    <sheet name="Janvier_2025" sheetId="83" r:id="rId2"/>
    <sheet name="Console" sheetId="115" r:id="rId3"/>
    <sheet name="Graphiques" sheetId="106" r:id="rId4"/>
    <sheet name="Marées 2025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2" i="114" l="1"/>
  <c r="BQ83" i="83"/>
  <c r="BN83" i="83"/>
  <c r="BL83" i="83"/>
  <c r="BJ83" i="83"/>
  <c r="P19" i="83"/>
  <c r="J19" i="83"/>
  <c r="P17" i="83"/>
  <c r="J17" i="83"/>
  <c r="BE15" i="83"/>
  <c r="P15" i="83"/>
  <c r="J15" i="83"/>
  <c r="D15" i="83"/>
  <c r="AY15" i="83" s="1"/>
  <c r="C15" i="83"/>
  <c r="BF15" i="83" s="1"/>
  <c r="BE13" i="83"/>
  <c r="AH13" i="83"/>
  <c r="Y13" i="83"/>
  <c r="P13" i="83"/>
  <c r="J13" i="83"/>
  <c r="D13" i="83"/>
  <c r="AY13" i="83" s="1"/>
  <c r="C13" i="83"/>
  <c r="AG13" i="83" s="1"/>
  <c r="AH15" i="83" l="1"/>
  <c r="AX13" i="83"/>
  <c r="X15" i="83"/>
  <c r="Y15" i="83"/>
  <c r="D17" i="83"/>
  <c r="AG15" i="83"/>
  <c r="BF13" i="83"/>
  <c r="X13" i="83"/>
  <c r="AX15" i="83"/>
  <c r="V16" i="115"/>
  <c r="W5" i="114"/>
  <c r="V9" i="114"/>
  <c r="V13" i="114"/>
  <c r="V14" i="114"/>
  <c r="M7" i="114"/>
  <c r="AH17" i="83" l="1"/>
  <c r="D19" i="83"/>
  <c r="D21" i="83" s="1"/>
  <c r="Y17" i="83"/>
  <c r="BE17" i="83"/>
  <c r="AY17" i="83"/>
  <c r="C17" i="83"/>
  <c r="P21" i="83"/>
  <c r="J21" i="83"/>
  <c r="J11" i="83"/>
  <c r="P11" i="83"/>
  <c r="T540" i="114"/>
  <c r="V22" i="114"/>
  <c r="V369" i="114"/>
  <c r="AG17" i="83" l="1"/>
  <c r="X17" i="83"/>
  <c r="BF17" i="83"/>
  <c r="AX17" i="83"/>
  <c r="BE19" i="83"/>
  <c r="AY19" i="83"/>
  <c r="C19" i="83"/>
  <c r="AH19" i="83"/>
  <c r="Y19" i="83"/>
  <c r="U540" i="114"/>
  <c r="W540" i="114"/>
  <c r="T566" i="114"/>
  <c r="T567" i="114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83" i="83" s="1"/>
  <c r="AR5" i="83"/>
  <c r="Q5" i="114"/>
  <c r="S5" i="114" s="1"/>
  <c r="T1109" i="114"/>
  <c r="BF19" i="83" l="1"/>
  <c r="AX19" i="83"/>
  <c r="AG19" i="83"/>
  <c r="X19" i="83"/>
  <c r="U567" i="114"/>
  <c r="W567" i="114"/>
  <c r="U1109" i="114"/>
  <c r="U566" i="114"/>
  <c r="W566" i="114"/>
  <c r="AY11" i="83"/>
  <c r="AH11" i="83"/>
  <c r="Y11" i="83"/>
  <c r="C11" i="83"/>
  <c r="AX11" i="83" s="1"/>
  <c r="X11" i="83" l="1"/>
  <c r="AG11" i="83"/>
  <c r="P71" i="83" l="1"/>
  <c r="J71" i="83"/>
  <c r="P69" i="83"/>
  <c r="J69" i="83"/>
  <c r="K5" i="114" l="1"/>
  <c r="AD15" i="115" s="1"/>
  <c r="A35" i="115"/>
  <c r="AD3" i="115"/>
  <c r="M5" i="114" l="1"/>
  <c r="B4" i="116"/>
  <c r="D1" i="106"/>
  <c r="B34" i="115"/>
  <c r="T33" i="115"/>
  <c r="R33" i="115"/>
  <c r="P67" i="83"/>
  <c r="J67" i="83"/>
  <c r="P65" i="83"/>
  <c r="J65" i="83"/>
  <c r="P63" i="83"/>
  <c r="J63" i="83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BA9" i="83"/>
  <c r="BR83" i="83" s="1"/>
  <c r="AL9" i="83"/>
  <c r="AJ9" i="83"/>
  <c r="AA9" i="83"/>
  <c r="BM83" i="83" s="1"/>
  <c r="AX7" i="83"/>
  <c r="AG7" i="83"/>
  <c r="R7" i="83"/>
  <c r="BK83" i="83" s="1"/>
  <c r="L7" i="83"/>
  <c r="BI83" i="83" s="1"/>
  <c r="F7" i="83"/>
  <c r="H7" i="83" s="1"/>
  <c r="AT5" i="83"/>
  <c r="AP5" i="83"/>
  <c r="AN5" i="83"/>
  <c r="AL5" i="83"/>
  <c r="BP83" i="83" s="1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V1332" i="114"/>
  <c r="T1332" i="114"/>
  <c r="V1331" i="114"/>
  <c r="T1331" i="114"/>
  <c r="V1330" i="114"/>
  <c r="T1330" i="114"/>
  <c r="V1329" i="114"/>
  <c r="T1329" i="114"/>
  <c r="V1328" i="114"/>
  <c r="T1328" i="114"/>
  <c r="V1327" i="114"/>
  <c r="T1327" i="114"/>
  <c r="V1326" i="114"/>
  <c r="T1326" i="114"/>
  <c r="V1325" i="114"/>
  <c r="T1325" i="114"/>
  <c r="V1324" i="114"/>
  <c r="T1324" i="114"/>
  <c r="V1323" i="114"/>
  <c r="T1323" i="114"/>
  <c r="V1322" i="114"/>
  <c r="T1322" i="114"/>
  <c r="V1321" i="114"/>
  <c r="T1321" i="114"/>
  <c r="V1320" i="114"/>
  <c r="T1320" i="114"/>
  <c r="V1319" i="114"/>
  <c r="T1319" i="114"/>
  <c r="V1318" i="114"/>
  <c r="T1318" i="114"/>
  <c r="V1317" i="114"/>
  <c r="T1317" i="114"/>
  <c r="V1316" i="114"/>
  <c r="T1316" i="114"/>
  <c r="V1315" i="114"/>
  <c r="T1315" i="114"/>
  <c r="V1314" i="114"/>
  <c r="T1314" i="114"/>
  <c r="V1313" i="114"/>
  <c r="T1313" i="114"/>
  <c r="V1312" i="114"/>
  <c r="T1312" i="114"/>
  <c r="V1311" i="114"/>
  <c r="T1311" i="114"/>
  <c r="V1310" i="114"/>
  <c r="T1310" i="114"/>
  <c r="V1309" i="114"/>
  <c r="T1309" i="114"/>
  <c r="V1308" i="114"/>
  <c r="T1308" i="114"/>
  <c r="V1307" i="114"/>
  <c r="T1307" i="114"/>
  <c r="V1306" i="114"/>
  <c r="T1306" i="114"/>
  <c r="V1305" i="114"/>
  <c r="T1305" i="114"/>
  <c r="V1304" i="114"/>
  <c r="T1304" i="114"/>
  <c r="V1303" i="114"/>
  <c r="T1303" i="114"/>
  <c r="V1302" i="114"/>
  <c r="T1302" i="114"/>
  <c r="V1301" i="114"/>
  <c r="T1301" i="114"/>
  <c r="V1300" i="114"/>
  <c r="T1300" i="114"/>
  <c r="V1299" i="114"/>
  <c r="T1299" i="114"/>
  <c r="V1298" i="114"/>
  <c r="T1298" i="114"/>
  <c r="V1297" i="114"/>
  <c r="T1297" i="114"/>
  <c r="V1296" i="114"/>
  <c r="T1296" i="114"/>
  <c r="V1295" i="114"/>
  <c r="T1295" i="114"/>
  <c r="V1294" i="114"/>
  <c r="T1294" i="114"/>
  <c r="V1293" i="114"/>
  <c r="T1293" i="114"/>
  <c r="V1292" i="114"/>
  <c r="T1292" i="114"/>
  <c r="V1291" i="114"/>
  <c r="T1291" i="114"/>
  <c r="V1290" i="114"/>
  <c r="T1290" i="114"/>
  <c r="V1289" i="114"/>
  <c r="T1289" i="114"/>
  <c r="V1288" i="114"/>
  <c r="T1288" i="114"/>
  <c r="V1287" i="114"/>
  <c r="T1287" i="114"/>
  <c r="V1286" i="114"/>
  <c r="T1286" i="114"/>
  <c r="V1285" i="114"/>
  <c r="T1285" i="114"/>
  <c r="V1284" i="114"/>
  <c r="T1284" i="114"/>
  <c r="V1283" i="114"/>
  <c r="T1283" i="114"/>
  <c r="V1282" i="114"/>
  <c r="T1282" i="114"/>
  <c r="V1281" i="114"/>
  <c r="T1281" i="114"/>
  <c r="V1280" i="114"/>
  <c r="T1280" i="114"/>
  <c r="V1279" i="114"/>
  <c r="T1279" i="114"/>
  <c r="V1278" i="114"/>
  <c r="T1278" i="114"/>
  <c r="V1277" i="114"/>
  <c r="T1277" i="114"/>
  <c r="V1276" i="114"/>
  <c r="T1276" i="114"/>
  <c r="V1275" i="114"/>
  <c r="T1275" i="114"/>
  <c r="V1274" i="114"/>
  <c r="T1274" i="114"/>
  <c r="V1273" i="114"/>
  <c r="T1273" i="114"/>
  <c r="V1272" i="114"/>
  <c r="T1272" i="114"/>
  <c r="V1271" i="114"/>
  <c r="T1271" i="114"/>
  <c r="V1270" i="114"/>
  <c r="T1270" i="114"/>
  <c r="V1269" i="114"/>
  <c r="T1269" i="114"/>
  <c r="V1268" i="114"/>
  <c r="T1268" i="114"/>
  <c r="V1267" i="114"/>
  <c r="T1267" i="114"/>
  <c r="V1266" i="114"/>
  <c r="T1266" i="114"/>
  <c r="V1265" i="114"/>
  <c r="T1265" i="114"/>
  <c r="V1264" i="114"/>
  <c r="T1264" i="114"/>
  <c r="V1263" i="114"/>
  <c r="T1263" i="114"/>
  <c r="V1262" i="114"/>
  <c r="T1262" i="114"/>
  <c r="V1261" i="114"/>
  <c r="T1261" i="114"/>
  <c r="V1260" i="114"/>
  <c r="T1260" i="114"/>
  <c r="V1259" i="114"/>
  <c r="T1259" i="114"/>
  <c r="V1258" i="114"/>
  <c r="T1258" i="114"/>
  <c r="V1257" i="114"/>
  <c r="T1257" i="114"/>
  <c r="V1256" i="114"/>
  <c r="T1256" i="114"/>
  <c r="V1255" i="114"/>
  <c r="T1255" i="114"/>
  <c r="V1254" i="114"/>
  <c r="T1254" i="114"/>
  <c r="V1253" i="114"/>
  <c r="T1253" i="114"/>
  <c r="V1252" i="114"/>
  <c r="T1252" i="114"/>
  <c r="V1251" i="114"/>
  <c r="T1251" i="114"/>
  <c r="V1250" i="114"/>
  <c r="T1250" i="114"/>
  <c r="V1249" i="114"/>
  <c r="T1249" i="114"/>
  <c r="V1248" i="114"/>
  <c r="T1248" i="114"/>
  <c r="V1247" i="114"/>
  <c r="T1247" i="114"/>
  <c r="V1246" i="114"/>
  <c r="T1246" i="114"/>
  <c r="V1245" i="114"/>
  <c r="T1245" i="114"/>
  <c r="V1244" i="114"/>
  <c r="T1244" i="114"/>
  <c r="V1243" i="114"/>
  <c r="T1243" i="114"/>
  <c r="V1242" i="114"/>
  <c r="T1242" i="114"/>
  <c r="V1241" i="114"/>
  <c r="T1241" i="114"/>
  <c r="V1240" i="114"/>
  <c r="T1240" i="114"/>
  <c r="V1239" i="114"/>
  <c r="T1239" i="114"/>
  <c r="V1238" i="114"/>
  <c r="T1238" i="114"/>
  <c r="V1237" i="114"/>
  <c r="T1237" i="114"/>
  <c r="V1236" i="114"/>
  <c r="T1236" i="114"/>
  <c r="V1235" i="114"/>
  <c r="T1235" i="114"/>
  <c r="V1234" i="114"/>
  <c r="T1234" i="114"/>
  <c r="V1233" i="114"/>
  <c r="T1233" i="114"/>
  <c r="V1232" i="114"/>
  <c r="T1232" i="114"/>
  <c r="V1231" i="114"/>
  <c r="T1231" i="114"/>
  <c r="V1230" i="114"/>
  <c r="T1230" i="114"/>
  <c r="V1229" i="114"/>
  <c r="T1229" i="114"/>
  <c r="V1228" i="114"/>
  <c r="T1228" i="114"/>
  <c r="V1227" i="114"/>
  <c r="T1227" i="114"/>
  <c r="V1226" i="114"/>
  <c r="T1226" i="114"/>
  <c r="V1225" i="114"/>
  <c r="T1225" i="114"/>
  <c r="V1224" i="114"/>
  <c r="T1224" i="114"/>
  <c r="V1223" i="114"/>
  <c r="T1223" i="114"/>
  <c r="V1222" i="114"/>
  <c r="T1222" i="114"/>
  <c r="V1221" i="114"/>
  <c r="T1221" i="114"/>
  <c r="V1220" i="114"/>
  <c r="T1220" i="114"/>
  <c r="V1219" i="114"/>
  <c r="T1219" i="114"/>
  <c r="V1218" i="114"/>
  <c r="T1218" i="114"/>
  <c r="V1217" i="114"/>
  <c r="T1217" i="114"/>
  <c r="V1216" i="114"/>
  <c r="T1216" i="114"/>
  <c r="V1215" i="114"/>
  <c r="T1215" i="114"/>
  <c r="V1214" i="114"/>
  <c r="T1214" i="114"/>
  <c r="V1213" i="114"/>
  <c r="T1213" i="114"/>
  <c r="V1212" i="114"/>
  <c r="T1212" i="114"/>
  <c r="V1211" i="114"/>
  <c r="T1211" i="114"/>
  <c r="V1210" i="114"/>
  <c r="T1210" i="114"/>
  <c r="V1209" i="114"/>
  <c r="T1209" i="114"/>
  <c r="V1208" i="114"/>
  <c r="T1208" i="114"/>
  <c r="V1207" i="114"/>
  <c r="T1207" i="114"/>
  <c r="V1206" i="114"/>
  <c r="T1206" i="114"/>
  <c r="V1205" i="114"/>
  <c r="T1205" i="114"/>
  <c r="V1204" i="114"/>
  <c r="T1204" i="114"/>
  <c r="V1203" i="114"/>
  <c r="T1203" i="114"/>
  <c r="V1202" i="114"/>
  <c r="T1202" i="114"/>
  <c r="V1201" i="114"/>
  <c r="T1201" i="114"/>
  <c r="T1200" i="114"/>
  <c r="V1199" i="114"/>
  <c r="T1199" i="114"/>
  <c r="V1198" i="114"/>
  <c r="T1198" i="114"/>
  <c r="V1197" i="114"/>
  <c r="T1197" i="114"/>
  <c r="V1196" i="114"/>
  <c r="T1196" i="114"/>
  <c r="V1195" i="114"/>
  <c r="T1195" i="114"/>
  <c r="V1194" i="114"/>
  <c r="T1194" i="114"/>
  <c r="V1193" i="114"/>
  <c r="T1193" i="114"/>
  <c r="V1192" i="114"/>
  <c r="T1192" i="114"/>
  <c r="V1191" i="114"/>
  <c r="T1191" i="114"/>
  <c r="V1190" i="114"/>
  <c r="T1190" i="114"/>
  <c r="V1189" i="114"/>
  <c r="T1189" i="114"/>
  <c r="V1188" i="114"/>
  <c r="T1188" i="114"/>
  <c r="V1187" i="114"/>
  <c r="T1187" i="114"/>
  <c r="V1186" i="114"/>
  <c r="T1186" i="114"/>
  <c r="V1185" i="114"/>
  <c r="T1185" i="114"/>
  <c r="V1184" i="114"/>
  <c r="T1184" i="114"/>
  <c r="V1183" i="114"/>
  <c r="T1183" i="114"/>
  <c r="V1182" i="114"/>
  <c r="T1182" i="114"/>
  <c r="V1181" i="114"/>
  <c r="T1181" i="114"/>
  <c r="V1180" i="114"/>
  <c r="T1180" i="114"/>
  <c r="V1179" i="114"/>
  <c r="T1179" i="114"/>
  <c r="V1178" i="114"/>
  <c r="T1178" i="114"/>
  <c r="V1177" i="114"/>
  <c r="T1177" i="114"/>
  <c r="V1176" i="114"/>
  <c r="T1176" i="114"/>
  <c r="V1175" i="114"/>
  <c r="T1175" i="114"/>
  <c r="V1174" i="114"/>
  <c r="T1174" i="114"/>
  <c r="V1173" i="114"/>
  <c r="T1173" i="114"/>
  <c r="V1172" i="114"/>
  <c r="T1172" i="114"/>
  <c r="V1171" i="114"/>
  <c r="T1171" i="114"/>
  <c r="V1170" i="114"/>
  <c r="T1170" i="114"/>
  <c r="V1169" i="114"/>
  <c r="T1169" i="114"/>
  <c r="V1168" i="114"/>
  <c r="T1168" i="114"/>
  <c r="V1167" i="114"/>
  <c r="T1167" i="114"/>
  <c r="V1166" i="114"/>
  <c r="T1166" i="114"/>
  <c r="V1165" i="114"/>
  <c r="T1165" i="114"/>
  <c r="V1164" i="114"/>
  <c r="T1164" i="114"/>
  <c r="V1163" i="114"/>
  <c r="T1163" i="114"/>
  <c r="V1162" i="114"/>
  <c r="T1162" i="114"/>
  <c r="V1161" i="114"/>
  <c r="T1161" i="114"/>
  <c r="V1160" i="114"/>
  <c r="T1160" i="114"/>
  <c r="V1159" i="114"/>
  <c r="T1159" i="114"/>
  <c r="V1158" i="114"/>
  <c r="T1158" i="114"/>
  <c r="V1157" i="114"/>
  <c r="T1157" i="114"/>
  <c r="V1156" i="114"/>
  <c r="T1156" i="114"/>
  <c r="V1155" i="114"/>
  <c r="T1155" i="114"/>
  <c r="V1154" i="114"/>
  <c r="T1154" i="114"/>
  <c r="V1153" i="114"/>
  <c r="T1153" i="114"/>
  <c r="V1152" i="114"/>
  <c r="T1152" i="114"/>
  <c r="V1151" i="114"/>
  <c r="T1151" i="114"/>
  <c r="V1150" i="114"/>
  <c r="T1150" i="114"/>
  <c r="V1149" i="114"/>
  <c r="T1149" i="114"/>
  <c r="V1148" i="114"/>
  <c r="T1148" i="114"/>
  <c r="V1147" i="114"/>
  <c r="T1147" i="114"/>
  <c r="V1146" i="114"/>
  <c r="T1146" i="114"/>
  <c r="V1145" i="114"/>
  <c r="T1145" i="114"/>
  <c r="V1144" i="114"/>
  <c r="T1144" i="114"/>
  <c r="V1143" i="114"/>
  <c r="T1143" i="114"/>
  <c r="V1142" i="114"/>
  <c r="T1142" i="114"/>
  <c r="V1141" i="114"/>
  <c r="T1141" i="114"/>
  <c r="V1140" i="114"/>
  <c r="T1140" i="114"/>
  <c r="V1139" i="114"/>
  <c r="T1139" i="114"/>
  <c r="V1138" i="114"/>
  <c r="T1138" i="114"/>
  <c r="V1137" i="114"/>
  <c r="T1137" i="114"/>
  <c r="V1136" i="114"/>
  <c r="T1136" i="114"/>
  <c r="V1135" i="114"/>
  <c r="T1135" i="114"/>
  <c r="V1134" i="114"/>
  <c r="T1134" i="114"/>
  <c r="V1133" i="114"/>
  <c r="T1133" i="114"/>
  <c r="V1132" i="114"/>
  <c r="T1132" i="114"/>
  <c r="V1131" i="114"/>
  <c r="T1131" i="114"/>
  <c r="V1130" i="114"/>
  <c r="T1130" i="114"/>
  <c r="V1129" i="114"/>
  <c r="T1129" i="114"/>
  <c r="V1128" i="114"/>
  <c r="T1128" i="114"/>
  <c r="V1127" i="114"/>
  <c r="T1127" i="114"/>
  <c r="V1126" i="114"/>
  <c r="T1126" i="114"/>
  <c r="V1125" i="114"/>
  <c r="T1125" i="114"/>
  <c r="V1124" i="114"/>
  <c r="T1124" i="114"/>
  <c r="V1123" i="114"/>
  <c r="T1123" i="114"/>
  <c r="V1122" i="114"/>
  <c r="T1122" i="114"/>
  <c r="V1121" i="114"/>
  <c r="T1121" i="114"/>
  <c r="V1120" i="114"/>
  <c r="T1120" i="114"/>
  <c r="V1119" i="114"/>
  <c r="T1119" i="114"/>
  <c r="V1118" i="114"/>
  <c r="T1118" i="114"/>
  <c r="V1117" i="114"/>
  <c r="T1117" i="114"/>
  <c r="V1116" i="114"/>
  <c r="T1116" i="114"/>
  <c r="V1115" i="114"/>
  <c r="T1115" i="114"/>
  <c r="V1114" i="114"/>
  <c r="T1114" i="114"/>
  <c r="V1113" i="114"/>
  <c r="T1113" i="114"/>
  <c r="V1112" i="114"/>
  <c r="T1112" i="114"/>
  <c r="V1111" i="114"/>
  <c r="T1111" i="114"/>
  <c r="V1110" i="114"/>
  <c r="T1110" i="114"/>
  <c r="V1109" i="114"/>
  <c r="V1108" i="114"/>
  <c r="T1108" i="114"/>
  <c r="V1107" i="114"/>
  <c r="T1107" i="114"/>
  <c r="V1106" i="114"/>
  <c r="T1106" i="114"/>
  <c r="V1105" i="114"/>
  <c r="T1105" i="114"/>
  <c r="V1104" i="114"/>
  <c r="T1104" i="114"/>
  <c r="V1103" i="114"/>
  <c r="T1103" i="114"/>
  <c r="V1102" i="114"/>
  <c r="T1102" i="114"/>
  <c r="V1101" i="114"/>
  <c r="T1101" i="114"/>
  <c r="V1100" i="114"/>
  <c r="T1100" i="114"/>
  <c r="V1099" i="114"/>
  <c r="T1099" i="114"/>
  <c r="V1098" i="114"/>
  <c r="T1098" i="114"/>
  <c r="V1097" i="114"/>
  <c r="T1097" i="114"/>
  <c r="V1096" i="114"/>
  <c r="T1096" i="114"/>
  <c r="V1095" i="114"/>
  <c r="T1095" i="114"/>
  <c r="V1094" i="114"/>
  <c r="T1094" i="114"/>
  <c r="V1093" i="114"/>
  <c r="T1093" i="114"/>
  <c r="V1092" i="114"/>
  <c r="T1092" i="114"/>
  <c r="V1091" i="114"/>
  <c r="T1091" i="114"/>
  <c r="V1090" i="114"/>
  <c r="T1090" i="114"/>
  <c r="V1089" i="114"/>
  <c r="T1089" i="114"/>
  <c r="V1088" i="114"/>
  <c r="T1088" i="114"/>
  <c r="V1087" i="114"/>
  <c r="T1087" i="114"/>
  <c r="V1086" i="114"/>
  <c r="T1086" i="114"/>
  <c r="V1085" i="114"/>
  <c r="T1085" i="114"/>
  <c r="V1084" i="114"/>
  <c r="T1084" i="114"/>
  <c r="V1083" i="114"/>
  <c r="T1083" i="114"/>
  <c r="V1082" i="114"/>
  <c r="T1082" i="114"/>
  <c r="V1081" i="114"/>
  <c r="T1081" i="114"/>
  <c r="V1080" i="114"/>
  <c r="T1080" i="114"/>
  <c r="V1079" i="114"/>
  <c r="T1079" i="114"/>
  <c r="V1078" i="114"/>
  <c r="T1078" i="114"/>
  <c r="V1077" i="114"/>
  <c r="T1077" i="114"/>
  <c r="V1076" i="114"/>
  <c r="T1076" i="114"/>
  <c r="V1075" i="114"/>
  <c r="T1075" i="114"/>
  <c r="V1074" i="114"/>
  <c r="T1074" i="114"/>
  <c r="V1073" i="114"/>
  <c r="T1073" i="114"/>
  <c r="V1072" i="114"/>
  <c r="T1072" i="114"/>
  <c r="V1071" i="114"/>
  <c r="T1071" i="114"/>
  <c r="V1070" i="114"/>
  <c r="T1070" i="114"/>
  <c r="V1069" i="114"/>
  <c r="T1069" i="114"/>
  <c r="V1068" i="114"/>
  <c r="T1068" i="114"/>
  <c r="V1067" i="114"/>
  <c r="T1067" i="114"/>
  <c r="V1066" i="114"/>
  <c r="T1066" i="114"/>
  <c r="V1065" i="114"/>
  <c r="T1065" i="114"/>
  <c r="V1064" i="114"/>
  <c r="T1064" i="114"/>
  <c r="V1063" i="114"/>
  <c r="T1063" i="114"/>
  <c r="V1062" i="114"/>
  <c r="T1062" i="114"/>
  <c r="V1061" i="114"/>
  <c r="T1061" i="114"/>
  <c r="V1060" i="114"/>
  <c r="T1060" i="114"/>
  <c r="V1059" i="114"/>
  <c r="T1059" i="114"/>
  <c r="V1058" i="114"/>
  <c r="T1058" i="114"/>
  <c r="V1057" i="114"/>
  <c r="T1057" i="114"/>
  <c r="V1056" i="114"/>
  <c r="T1056" i="114"/>
  <c r="V1055" i="114"/>
  <c r="T1055" i="114"/>
  <c r="V1054" i="114"/>
  <c r="T1054" i="114"/>
  <c r="V1053" i="114"/>
  <c r="T1053" i="114"/>
  <c r="V1052" i="114"/>
  <c r="T1052" i="114"/>
  <c r="V1051" i="114"/>
  <c r="T1051" i="114"/>
  <c r="V1050" i="114"/>
  <c r="T1050" i="114"/>
  <c r="V1049" i="114"/>
  <c r="T1049" i="114"/>
  <c r="V1048" i="114"/>
  <c r="T1048" i="114"/>
  <c r="V1047" i="114"/>
  <c r="T1047" i="114"/>
  <c r="V1046" i="114"/>
  <c r="T1046" i="114"/>
  <c r="V1045" i="114"/>
  <c r="T1045" i="114"/>
  <c r="V1044" i="114"/>
  <c r="T1044" i="114"/>
  <c r="V1043" i="114"/>
  <c r="T1043" i="114"/>
  <c r="V1042" i="114"/>
  <c r="T1042" i="114"/>
  <c r="V1041" i="114"/>
  <c r="T1041" i="114"/>
  <c r="V1040" i="114"/>
  <c r="T1040" i="114"/>
  <c r="V1039" i="114"/>
  <c r="T1039" i="114"/>
  <c r="V1038" i="114"/>
  <c r="T1038" i="114"/>
  <c r="V1037" i="114"/>
  <c r="T1037" i="114"/>
  <c r="V1036" i="114"/>
  <c r="T1036" i="114"/>
  <c r="V1035" i="114"/>
  <c r="T1035" i="114"/>
  <c r="V1034" i="114"/>
  <c r="T1034" i="114"/>
  <c r="V1033" i="114"/>
  <c r="T1033" i="114"/>
  <c r="V1032" i="114"/>
  <c r="T1032" i="114"/>
  <c r="V1031" i="114"/>
  <c r="T1031" i="114"/>
  <c r="V1030" i="114"/>
  <c r="T1030" i="114"/>
  <c r="V1029" i="114"/>
  <c r="T1029" i="114"/>
  <c r="V1028" i="114"/>
  <c r="T1028" i="114"/>
  <c r="V1027" i="114"/>
  <c r="T1027" i="114"/>
  <c r="V1026" i="114"/>
  <c r="T1026" i="114"/>
  <c r="V1025" i="114"/>
  <c r="T1025" i="114"/>
  <c r="V1024" i="114"/>
  <c r="T1024" i="114"/>
  <c r="V1023" i="114"/>
  <c r="T1023" i="114"/>
  <c r="V1022" i="114"/>
  <c r="T1022" i="114"/>
  <c r="V1021" i="114"/>
  <c r="T1021" i="114"/>
  <c r="V1020" i="114"/>
  <c r="T1020" i="114"/>
  <c r="V1019" i="114"/>
  <c r="T1019" i="114"/>
  <c r="V1018" i="114"/>
  <c r="T1018" i="114"/>
  <c r="V1017" i="114"/>
  <c r="T1017" i="114"/>
  <c r="V1016" i="114"/>
  <c r="T1016" i="114"/>
  <c r="V1015" i="114"/>
  <c r="T1015" i="114"/>
  <c r="V1014" i="114"/>
  <c r="T1014" i="114"/>
  <c r="V1013" i="114"/>
  <c r="T1013" i="114"/>
  <c r="V1012" i="114"/>
  <c r="T1012" i="114"/>
  <c r="V1011" i="114"/>
  <c r="T1011" i="114"/>
  <c r="V1010" i="114"/>
  <c r="T1010" i="114"/>
  <c r="V1009" i="114"/>
  <c r="T1009" i="114"/>
  <c r="V1008" i="114"/>
  <c r="T1008" i="114"/>
  <c r="V1007" i="114"/>
  <c r="T1007" i="114"/>
  <c r="V1006" i="114"/>
  <c r="T1006" i="114"/>
  <c r="V1005" i="114"/>
  <c r="T1005" i="114"/>
  <c r="V1004" i="114"/>
  <c r="T1004" i="114"/>
  <c r="V1003" i="114"/>
  <c r="T1003" i="114"/>
  <c r="V1002" i="114"/>
  <c r="T1002" i="114"/>
  <c r="V1001" i="114"/>
  <c r="T1001" i="114"/>
  <c r="V1000" i="114"/>
  <c r="T1000" i="114"/>
  <c r="V999" i="114"/>
  <c r="T999" i="114"/>
  <c r="V998" i="114"/>
  <c r="T998" i="114"/>
  <c r="V997" i="114"/>
  <c r="T997" i="114"/>
  <c r="V996" i="114"/>
  <c r="T996" i="114"/>
  <c r="V995" i="114"/>
  <c r="T995" i="114"/>
  <c r="V994" i="114"/>
  <c r="T994" i="114"/>
  <c r="V993" i="114"/>
  <c r="T993" i="114"/>
  <c r="V992" i="114"/>
  <c r="T992" i="114"/>
  <c r="V991" i="114"/>
  <c r="T991" i="114"/>
  <c r="V990" i="114"/>
  <c r="T990" i="114"/>
  <c r="V989" i="114"/>
  <c r="T989" i="114"/>
  <c r="V988" i="114"/>
  <c r="T988" i="114"/>
  <c r="V987" i="114"/>
  <c r="T987" i="114"/>
  <c r="V986" i="114"/>
  <c r="T986" i="114"/>
  <c r="V985" i="114"/>
  <c r="T985" i="114"/>
  <c r="V984" i="114"/>
  <c r="T984" i="114"/>
  <c r="V983" i="114"/>
  <c r="T983" i="114"/>
  <c r="V982" i="114"/>
  <c r="T982" i="114"/>
  <c r="V981" i="114"/>
  <c r="T981" i="114"/>
  <c r="V980" i="114"/>
  <c r="T980" i="114"/>
  <c r="V979" i="114"/>
  <c r="T979" i="114"/>
  <c r="V978" i="114"/>
  <c r="T978" i="114"/>
  <c r="V977" i="114"/>
  <c r="T977" i="114"/>
  <c r="V976" i="114"/>
  <c r="T976" i="114"/>
  <c r="V975" i="114"/>
  <c r="T975" i="114"/>
  <c r="V974" i="114"/>
  <c r="T974" i="114"/>
  <c r="V973" i="114"/>
  <c r="T973" i="114"/>
  <c r="V972" i="114"/>
  <c r="T972" i="114"/>
  <c r="V971" i="114"/>
  <c r="T971" i="114"/>
  <c r="V970" i="114"/>
  <c r="T970" i="114"/>
  <c r="V969" i="114"/>
  <c r="T969" i="114"/>
  <c r="V968" i="114"/>
  <c r="T968" i="114"/>
  <c r="V967" i="114"/>
  <c r="T967" i="114"/>
  <c r="V966" i="114"/>
  <c r="T966" i="114"/>
  <c r="V965" i="114"/>
  <c r="T965" i="114"/>
  <c r="V964" i="114"/>
  <c r="T964" i="114"/>
  <c r="V963" i="114"/>
  <c r="T963" i="114"/>
  <c r="V962" i="114"/>
  <c r="T962" i="114"/>
  <c r="V961" i="114"/>
  <c r="T961" i="114"/>
  <c r="V960" i="114"/>
  <c r="T960" i="114"/>
  <c r="V959" i="114"/>
  <c r="T959" i="114"/>
  <c r="V958" i="114"/>
  <c r="T958" i="114"/>
  <c r="V957" i="114"/>
  <c r="T957" i="114"/>
  <c r="V956" i="114"/>
  <c r="T956" i="114"/>
  <c r="V955" i="114"/>
  <c r="T955" i="114"/>
  <c r="V954" i="114"/>
  <c r="T954" i="114"/>
  <c r="V953" i="114"/>
  <c r="T953" i="114"/>
  <c r="V952" i="114"/>
  <c r="T952" i="114"/>
  <c r="V951" i="114"/>
  <c r="T951" i="114"/>
  <c r="V950" i="114"/>
  <c r="T950" i="114"/>
  <c r="V949" i="114"/>
  <c r="T949" i="114"/>
  <c r="V948" i="114"/>
  <c r="T948" i="114"/>
  <c r="V947" i="114"/>
  <c r="T947" i="114"/>
  <c r="V946" i="114"/>
  <c r="T946" i="114"/>
  <c r="V945" i="114"/>
  <c r="T945" i="114"/>
  <c r="V944" i="114"/>
  <c r="T944" i="114"/>
  <c r="V943" i="114"/>
  <c r="T943" i="114"/>
  <c r="V942" i="114"/>
  <c r="T942" i="114"/>
  <c r="V941" i="114"/>
  <c r="T941" i="114"/>
  <c r="V940" i="114"/>
  <c r="T940" i="114"/>
  <c r="V939" i="114"/>
  <c r="T939" i="114"/>
  <c r="V938" i="114"/>
  <c r="T938" i="114"/>
  <c r="V937" i="114"/>
  <c r="T937" i="114"/>
  <c r="V936" i="114"/>
  <c r="T936" i="114"/>
  <c r="V935" i="114"/>
  <c r="T935" i="114"/>
  <c r="V934" i="114"/>
  <c r="T934" i="114"/>
  <c r="V933" i="114"/>
  <c r="T933" i="114"/>
  <c r="V932" i="114"/>
  <c r="T932" i="114"/>
  <c r="V931" i="114"/>
  <c r="T931" i="114"/>
  <c r="V930" i="114"/>
  <c r="T930" i="114"/>
  <c r="V929" i="114"/>
  <c r="T929" i="114"/>
  <c r="V928" i="114"/>
  <c r="T928" i="114"/>
  <c r="V927" i="114"/>
  <c r="T927" i="114"/>
  <c r="V926" i="114"/>
  <c r="T926" i="114"/>
  <c r="V925" i="114"/>
  <c r="T925" i="114"/>
  <c r="V924" i="114"/>
  <c r="T924" i="114"/>
  <c r="V923" i="114"/>
  <c r="T923" i="114"/>
  <c r="V922" i="114"/>
  <c r="T922" i="114"/>
  <c r="V921" i="114"/>
  <c r="T921" i="114"/>
  <c r="V920" i="114"/>
  <c r="T920" i="114"/>
  <c r="V919" i="114"/>
  <c r="T919" i="114"/>
  <c r="V918" i="114"/>
  <c r="T918" i="114"/>
  <c r="V917" i="114"/>
  <c r="T917" i="114"/>
  <c r="V916" i="114"/>
  <c r="T916" i="114"/>
  <c r="V915" i="114"/>
  <c r="T915" i="114"/>
  <c r="V914" i="114"/>
  <c r="T914" i="114"/>
  <c r="V913" i="114"/>
  <c r="T913" i="114"/>
  <c r="V912" i="114"/>
  <c r="T912" i="114"/>
  <c r="V911" i="114"/>
  <c r="T911" i="114"/>
  <c r="V910" i="114"/>
  <c r="T910" i="114"/>
  <c r="V909" i="114"/>
  <c r="T909" i="114"/>
  <c r="V908" i="114"/>
  <c r="T908" i="114"/>
  <c r="V907" i="114"/>
  <c r="T907" i="114"/>
  <c r="V906" i="114"/>
  <c r="T906" i="114"/>
  <c r="V905" i="114"/>
  <c r="T905" i="114"/>
  <c r="V904" i="114"/>
  <c r="T904" i="114"/>
  <c r="V903" i="114"/>
  <c r="T903" i="114"/>
  <c r="V902" i="114"/>
  <c r="T902" i="114"/>
  <c r="V901" i="114"/>
  <c r="T901" i="114"/>
  <c r="V900" i="114"/>
  <c r="T900" i="114"/>
  <c r="V899" i="114"/>
  <c r="T899" i="114"/>
  <c r="V898" i="114"/>
  <c r="T898" i="114"/>
  <c r="V897" i="114"/>
  <c r="T897" i="114"/>
  <c r="V896" i="114"/>
  <c r="T896" i="114"/>
  <c r="V895" i="114"/>
  <c r="T895" i="114"/>
  <c r="V894" i="114"/>
  <c r="T894" i="114"/>
  <c r="V893" i="114"/>
  <c r="T893" i="114"/>
  <c r="V892" i="114"/>
  <c r="T892" i="114"/>
  <c r="V891" i="114"/>
  <c r="T891" i="114"/>
  <c r="V890" i="114"/>
  <c r="T890" i="114"/>
  <c r="V889" i="114"/>
  <c r="T889" i="114"/>
  <c r="V888" i="114"/>
  <c r="T888" i="114"/>
  <c r="V887" i="114"/>
  <c r="T887" i="114"/>
  <c r="V886" i="114"/>
  <c r="T886" i="114"/>
  <c r="V885" i="114"/>
  <c r="T885" i="114"/>
  <c r="V884" i="114"/>
  <c r="T884" i="114"/>
  <c r="V883" i="114"/>
  <c r="T883" i="114"/>
  <c r="V882" i="114"/>
  <c r="T882" i="114"/>
  <c r="V881" i="114"/>
  <c r="T881" i="114"/>
  <c r="V880" i="114"/>
  <c r="T880" i="114"/>
  <c r="V879" i="114"/>
  <c r="T879" i="114"/>
  <c r="V878" i="114"/>
  <c r="T878" i="114"/>
  <c r="V877" i="114"/>
  <c r="T877" i="114"/>
  <c r="V876" i="114"/>
  <c r="T876" i="114"/>
  <c r="V875" i="114"/>
  <c r="T875" i="114"/>
  <c r="V874" i="114"/>
  <c r="T874" i="114"/>
  <c r="V873" i="114"/>
  <c r="T873" i="114"/>
  <c r="V872" i="114"/>
  <c r="T872" i="114"/>
  <c r="V871" i="114"/>
  <c r="T871" i="114"/>
  <c r="V870" i="114"/>
  <c r="T870" i="114"/>
  <c r="V869" i="114"/>
  <c r="T869" i="114"/>
  <c r="V868" i="114"/>
  <c r="T868" i="114"/>
  <c r="V867" i="114"/>
  <c r="T867" i="114"/>
  <c r="V866" i="114"/>
  <c r="T866" i="114"/>
  <c r="V865" i="114"/>
  <c r="T865" i="114"/>
  <c r="V864" i="114"/>
  <c r="T864" i="114"/>
  <c r="V863" i="114"/>
  <c r="T863" i="114"/>
  <c r="V862" i="114"/>
  <c r="T862" i="114"/>
  <c r="V861" i="114"/>
  <c r="T861" i="114"/>
  <c r="V860" i="114"/>
  <c r="T860" i="114"/>
  <c r="V859" i="114"/>
  <c r="T859" i="114"/>
  <c r="V858" i="114"/>
  <c r="T858" i="114"/>
  <c r="V857" i="114"/>
  <c r="T857" i="114"/>
  <c r="V856" i="114"/>
  <c r="T856" i="114"/>
  <c r="V855" i="114"/>
  <c r="T855" i="114"/>
  <c r="V854" i="114"/>
  <c r="T854" i="114"/>
  <c r="V853" i="114"/>
  <c r="T853" i="114"/>
  <c r="V852" i="114"/>
  <c r="T852" i="114"/>
  <c r="V851" i="114"/>
  <c r="T851" i="114"/>
  <c r="V850" i="114"/>
  <c r="T850" i="114"/>
  <c r="V849" i="114"/>
  <c r="T849" i="114"/>
  <c r="V848" i="114"/>
  <c r="T848" i="114"/>
  <c r="V847" i="114"/>
  <c r="T847" i="114"/>
  <c r="V846" i="114"/>
  <c r="T846" i="114"/>
  <c r="V845" i="114"/>
  <c r="T845" i="114"/>
  <c r="V844" i="114"/>
  <c r="T844" i="114"/>
  <c r="V843" i="114"/>
  <c r="T843" i="114"/>
  <c r="V842" i="114"/>
  <c r="T842" i="114"/>
  <c r="V841" i="114"/>
  <c r="T841" i="114"/>
  <c r="V840" i="114"/>
  <c r="T840" i="114"/>
  <c r="V839" i="114"/>
  <c r="T839" i="114"/>
  <c r="V838" i="114"/>
  <c r="T838" i="114"/>
  <c r="V837" i="114"/>
  <c r="T837" i="114"/>
  <c r="V836" i="114"/>
  <c r="T836" i="114"/>
  <c r="V835" i="114"/>
  <c r="T835" i="114"/>
  <c r="V834" i="114"/>
  <c r="T834" i="114"/>
  <c r="V833" i="114"/>
  <c r="T833" i="114"/>
  <c r="V832" i="114"/>
  <c r="T832" i="114"/>
  <c r="V831" i="114"/>
  <c r="T831" i="114"/>
  <c r="V830" i="114"/>
  <c r="T830" i="114"/>
  <c r="V829" i="114"/>
  <c r="T829" i="114"/>
  <c r="V828" i="114"/>
  <c r="T828" i="114"/>
  <c r="V827" i="114"/>
  <c r="T827" i="114"/>
  <c r="V826" i="114"/>
  <c r="T826" i="114"/>
  <c r="V825" i="114"/>
  <c r="T825" i="114"/>
  <c r="V824" i="114"/>
  <c r="T824" i="114"/>
  <c r="V823" i="114"/>
  <c r="T823" i="114"/>
  <c r="V822" i="114"/>
  <c r="T822" i="114"/>
  <c r="V821" i="114"/>
  <c r="T821" i="114"/>
  <c r="V820" i="114"/>
  <c r="T820" i="114"/>
  <c r="V819" i="114"/>
  <c r="T819" i="114"/>
  <c r="V818" i="114"/>
  <c r="T818" i="114"/>
  <c r="V817" i="114"/>
  <c r="T817" i="114"/>
  <c r="V816" i="114"/>
  <c r="T816" i="114"/>
  <c r="V815" i="114"/>
  <c r="T815" i="114"/>
  <c r="V814" i="114"/>
  <c r="T814" i="114"/>
  <c r="V813" i="114"/>
  <c r="T813" i="114"/>
  <c r="V812" i="114"/>
  <c r="T812" i="114"/>
  <c r="V811" i="114"/>
  <c r="T811" i="114"/>
  <c r="V810" i="114"/>
  <c r="T810" i="114"/>
  <c r="V809" i="114"/>
  <c r="T809" i="114"/>
  <c r="V808" i="114"/>
  <c r="T808" i="114"/>
  <c r="V807" i="114"/>
  <c r="T807" i="114"/>
  <c r="V806" i="114"/>
  <c r="T806" i="114"/>
  <c r="V805" i="114"/>
  <c r="T805" i="114"/>
  <c r="V804" i="114"/>
  <c r="T804" i="114"/>
  <c r="V803" i="114"/>
  <c r="T803" i="114"/>
  <c r="V802" i="114"/>
  <c r="T802" i="114"/>
  <c r="V801" i="114"/>
  <c r="T801" i="114"/>
  <c r="V800" i="114"/>
  <c r="T800" i="114"/>
  <c r="V799" i="114"/>
  <c r="T799" i="114"/>
  <c r="V798" i="114"/>
  <c r="T798" i="114"/>
  <c r="V797" i="114"/>
  <c r="T797" i="114"/>
  <c r="V796" i="114"/>
  <c r="T796" i="114"/>
  <c r="V795" i="114"/>
  <c r="T795" i="114"/>
  <c r="V794" i="114"/>
  <c r="T794" i="114"/>
  <c r="V793" i="114"/>
  <c r="T793" i="114"/>
  <c r="V792" i="114"/>
  <c r="T792" i="114"/>
  <c r="V791" i="114"/>
  <c r="T791" i="114"/>
  <c r="V790" i="114"/>
  <c r="T790" i="114"/>
  <c r="V789" i="114"/>
  <c r="T789" i="114"/>
  <c r="V788" i="114"/>
  <c r="T788" i="114"/>
  <c r="T787" i="114"/>
  <c r="V786" i="114"/>
  <c r="T786" i="114"/>
  <c r="V785" i="114"/>
  <c r="T785" i="114"/>
  <c r="V784" i="114"/>
  <c r="T784" i="114"/>
  <c r="V783" i="114"/>
  <c r="T783" i="114"/>
  <c r="V782" i="114"/>
  <c r="T782" i="114"/>
  <c r="V781" i="114"/>
  <c r="T781" i="114"/>
  <c r="V780" i="114"/>
  <c r="T780" i="114"/>
  <c r="V779" i="114"/>
  <c r="T779" i="114"/>
  <c r="V778" i="114"/>
  <c r="T778" i="114"/>
  <c r="V777" i="114"/>
  <c r="T777" i="114"/>
  <c r="U777" i="114" s="1"/>
  <c r="V776" i="114"/>
  <c r="T776" i="114"/>
  <c r="U776" i="114" s="1"/>
  <c r="V775" i="114"/>
  <c r="T775" i="114"/>
  <c r="U775" i="114" s="1"/>
  <c r="V774" i="114"/>
  <c r="T774" i="114"/>
  <c r="U774" i="114" s="1"/>
  <c r="V773" i="114"/>
  <c r="T773" i="114"/>
  <c r="U773" i="114" s="1"/>
  <c r="V772" i="114"/>
  <c r="T772" i="114"/>
  <c r="U772" i="114" s="1"/>
  <c r="V771" i="114"/>
  <c r="T771" i="114"/>
  <c r="U771" i="114" s="1"/>
  <c r="V770" i="114"/>
  <c r="T770" i="114"/>
  <c r="U770" i="114" s="1"/>
  <c r="V769" i="114"/>
  <c r="T769" i="114"/>
  <c r="U769" i="114" s="1"/>
  <c r="V768" i="114"/>
  <c r="T768" i="114"/>
  <c r="U768" i="114" s="1"/>
  <c r="V767" i="114"/>
  <c r="T767" i="114"/>
  <c r="U767" i="114" s="1"/>
  <c r="V766" i="114"/>
  <c r="T766" i="114"/>
  <c r="U766" i="114" s="1"/>
  <c r="V765" i="114"/>
  <c r="T765" i="114"/>
  <c r="U765" i="114" s="1"/>
  <c r="V764" i="114"/>
  <c r="T764" i="114"/>
  <c r="U764" i="114" s="1"/>
  <c r="V763" i="114"/>
  <c r="T763" i="114"/>
  <c r="U763" i="114" s="1"/>
  <c r="V762" i="114"/>
  <c r="T762" i="114"/>
  <c r="U762" i="114" s="1"/>
  <c r="V761" i="114"/>
  <c r="T761" i="114"/>
  <c r="U761" i="114" s="1"/>
  <c r="V760" i="114"/>
  <c r="T760" i="114"/>
  <c r="U760" i="114" s="1"/>
  <c r="V759" i="114"/>
  <c r="T759" i="114"/>
  <c r="U759" i="114" s="1"/>
  <c r="V758" i="114"/>
  <c r="T758" i="114"/>
  <c r="U758" i="114" s="1"/>
  <c r="V757" i="114"/>
  <c r="T757" i="114"/>
  <c r="U757" i="114" s="1"/>
  <c r="V756" i="114"/>
  <c r="T756" i="114"/>
  <c r="U756" i="114" s="1"/>
  <c r="V755" i="114"/>
  <c r="T755" i="114"/>
  <c r="U755" i="114" s="1"/>
  <c r="V754" i="114"/>
  <c r="T754" i="114"/>
  <c r="U754" i="114" s="1"/>
  <c r="V753" i="114"/>
  <c r="T753" i="114"/>
  <c r="U753" i="114" s="1"/>
  <c r="V752" i="114"/>
  <c r="T752" i="114"/>
  <c r="U752" i="114" s="1"/>
  <c r="V751" i="114"/>
  <c r="T751" i="114"/>
  <c r="U751" i="114" s="1"/>
  <c r="V750" i="114"/>
  <c r="T750" i="114"/>
  <c r="U750" i="114" s="1"/>
  <c r="V749" i="114"/>
  <c r="T749" i="114"/>
  <c r="U749" i="114" s="1"/>
  <c r="V748" i="114"/>
  <c r="T748" i="114"/>
  <c r="U748" i="114" s="1"/>
  <c r="V747" i="114"/>
  <c r="T747" i="114"/>
  <c r="U747" i="114" s="1"/>
  <c r="V746" i="114"/>
  <c r="T746" i="114"/>
  <c r="U746" i="114" s="1"/>
  <c r="V745" i="114"/>
  <c r="T745" i="114"/>
  <c r="U745" i="114" s="1"/>
  <c r="V744" i="114"/>
  <c r="T744" i="114"/>
  <c r="U744" i="114" s="1"/>
  <c r="V743" i="114"/>
  <c r="T743" i="114"/>
  <c r="U743" i="114" s="1"/>
  <c r="V742" i="114"/>
  <c r="T742" i="114"/>
  <c r="U742" i="114" s="1"/>
  <c r="V741" i="114"/>
  <c r="T741" i="114"/>
  <c r="U741" i="114" s="1"/>
  <c r="V740" i="114"/>
  <c r="T740" i="114"/>
  <c r="U740" i="114" s="1"/>
  <c r="V739" i="114"/>
  <c r="T739" i="114"/>
  <c r="U739" i="114" s="1"/>
  <c r="V738" i="114"/>
  <c r="T738" i="114"/>
  <c r="U738" i="114" s="1"/>
  <c r="V737" i="114"/>
  <c r="T737" i="114"/>
  <c r="U737" i="114" s="1"/>
  <c r="V736" i="114"/>
  <c r="T736" i="114"/>
  <c r="U736" i="114" s="1"/>
  <c r="V735" i="114"/>
  <c r="T735" i="114"/>
  <c r="U735" i="114" s="1"/>
  <c r="V734" i="114"/>
  <c r="T734" i="114"/>
  <c r="U734" i="114" s="1"/>
  <c r="V733" i="114"/>
  <c r="T733" i="114"/>
  <c r="U733" i="114" s="1"/>
  <c r="V732" i="114"/>
  <c r="T732" i="114"/>
  <c r="U732" i="114" s="1"/>
  <c r="V731" i="114"/>
  <c r="T731" i="114"/>
  <c r="U731" i="114" s="1"/>
  <c r="V730" i="114"/>
  <c r="T730" i="114"/>
  <c r="U730" i="114" s="1"/>
  <c r="V729" i="114"/>
  <c r="T729" i="114"/>
  <c r="U729" i="114" s="1"/>
  <c r="V728" i="114"/>
  <c r="T728" i="114"/>
  <c r="U728" i="114" s="1"/>
  <c r="V727" i="114"/>
  <c r="T727" i="114"/>
  <c r="U727" i="114" s="1"/>
  <c r="V726" i="114"/>
  <c r="T726" i="114"/>
  <c r="U726" i="114" s="1"/>
  <c r="V725" i="114"/>
  <c r="T725" i="114"/>
  <c r="U725" i="114" s="1"/>
  <c r="V724" i="114"/>
  <c r="T724" i="114"/>
  <c r="U724" i="114" s="1"/>
  <c r="V723" i="114"/>
  <c r="T723" i="114"/>
  <c r="U723" i="114" s="1"/>
  <c r="V722" i="114"/>
  <c r="T722" i="114"/>
  <c r="U722" i="114" s="1"/>
  <c r="V721" i="114"/>
  <c r="T721" i="114"/>
  <c r="U721" i="114" s="1"/>
  <c r="V720" i="114"/>
  <c r="T720" i="114"/>
  <c r="U720" i="114" s="1"/>
  <c r="V719" i="114"/>
  <c r="T719" i="114"/>
  <c r="U719" i="114" s="1"/>
  <c r="V718" i="114"/>
  <c r="T718" i="114"/>
  <c r="U718" i="114" s="1"/>
  <c r="V717" i="114"/>
  <c r="T717" i="114"/>
  <c r="U717" i="114" s="1"/>
  <c r="V716" i="114"/>
  <c r="T716" i="114"/>
  <c r="U716" i="114" s="1"/>
  <c r="V715" i="114"/>
  <c r="T715" i="114"/>
  <c r="U715" i="114" s="1"/>
  <c r="V714" i="114"/>
  <c r="T714" i="114"/>
  <c r="U714" i="114" s="1"/>
  <c r="V713" i="114"/>
  <c r="T713" i="114"/>
  <c r="U713" i="114" s="1"/>
  <c r="V712" i="114"/>
  <c r="T712" i="114"/>
  <c r="U712" i="114" s="1"/>
  <c r="V711" i="114"/>
  <c r="T711" i="114"/>
  <c r="U711" i="114" s="1"/>
  <c r="V710" i="114"/>
  <c r="T710" i="114"/>
  <c r="U710" i="114" s="1"/>
  <c r="V709" i="114"/>
  <c r="T709" i="114"/>
  <c r="U709" i="114" s="1"/>
  <c r="V708" i="114"/>
  <c r="T708" i="114"/>
  <c r="U708" i="114" s="1"/>
  <c r="V707" i="114"/>
  <c r="T707" i="114"/>
  <c r="U707" i="114" s="1"/>
  <c r="V706" i="114"/>
  <c r="T706" i="114"/>
  <c r="U706" i="114" s="1"/>
  <c r="V705" i="114"/>
  <c r="T705" i="114"/>
  <c r="U705" i="114" s="1"/>
  <c r="V704" i="114"/>
  <c r="T704" i="114"/>
  <c r="U704" i="114" s="1"/>
  <c r="V703" i="114"/>
  <c r="T703" i="114"/>
  <c r="U703" i="114" s="1"/>
  <c r="V702" i="114"/>
  <c r="T702" i="114"/>
  <c r="U702" i="114" s="1"/>
  <c r="V701" i="114"/>
  <c r="T701" i="114"/>
  <c r="U701" i="114" s="1"/>
  <c r="V700" i="114"/>
  <c r="T700" i="114"/>
  <c r="U700" i="114" s="1"/>
  <c r="V699" i="114"/>
  <c r="T699" i="114"/>
  <c r="U699" i="114" s="1"/>
  <c r="V698" i="114"/>
  <c r="T698" i="114"/>
  <c r="U698" i="114" s="1"/>
  <c r="V697" i="114"/>
  <c r="T697" i="114"/>
  <c r="U697" i="114" s="1"/>
  <c r="V696" i="114"/>
  <c r="T696" i="114"/>
  <c r="U696" i="114" s="1"/>
  <c r="V695" i="114"/>
  <c r="T695" i="114"/>
  <c r="U695" i="114" s="1"/>
  <c r="V694" i="114"/>
  <c r="T694" i="114"/>
  <c r="U694" i="114" s="1"/>
  <c r="V693" i="114"/>
  <c r="T693" i="114"/>
  <c r="U693" i="114" s="1"/>
  <c r="V692" i="114"/>
  <c r="T692" i="114"/>
  <c r="U692" i="114" s="1"/>
  <c r="V691" i="114"/>
  <c r="T691" i="114"/>
  <c r="U691" i="114" s="1"/>
  <c r="V690" i="114"/>
  <c r="T690" i="114"/>
  <c r="U690" i="114" s="1"/>
  <c r="V689" i="114"/>
  <c r="T689" i="114"/>
  <c r="U689" i="114" s="1"/>
  <c r="V688" i="114"/>
  <c r="T688" i="114"/>
  <c r="U688" i="114" s="1"/>
  <c r="V687" i="114"/>
  <c r="T687" i="114"/>
  <c r="U687" i="114" s="1"/>
  <c r="V686" i="114"/>
  <c r="T686" i="114"/>
  <c r="U686" i="114" s="1"/>
  <c r="V685" i="114"/>
  <c r="T685" i="114"/>
  <c r="U685" i="114" s="1"/>
  <c r="V684" i="114"/>
  <c r="T684" i="114"/>
  <c r="U684" i="114" s="1"/>
  <c r="V683" i="114"/>
  <c r="T683" i="114"/>
  <c r="U683" i="114" s="1"/>
  <c r="V682" i="114"/>
  <c r="T682" i="114"/>
  <c r="U682" i="114" s="1"/>
  <c r="V681" i="114"/>
  <c r="T681" i="114"/>
  <c r="U681" i="114" s="1"/>
  <c r="V680" i="114"/>
  <c r="T680" i="114"/>
  <c r="U680" i="114" s="1"/>
  <c r="V679" i="114"/>
  <c r="T679" i="114"/>
  <c r="U679" i="114" s="1"/>
  <c r="V678" i="114"/>
  <c r="T678" i="114"/>
  <c r="U678" i="114" s="1"/>
  <c r="V677" i="114"/>
  <c r="T677" i="114"/>
  <c r="U677" i="114" s="1"/>
  <c r="V676" i="114"/>
  <c r="T676" i="114"/>
  <c r="U676" i="114" s="1"/>
  <c r="V675" i="114"/>
  <c r="T675" i="114"/>
  <c r="U675" i="114" s="1"/>
  <c r="V674" i="114"/>
  <c r="T674" i="114"/>
  <c r="U674" i="114" s="1"/>
  <c r="V673" i="114"/>
  <c r="T673" i="114"/>
  <c r="U673" i="114" s="1"/>
  <c r="V672" i="114"/>
  <c r="T672" i="114"/>
  <c r="U672" i="114" s="1"/>
  <c r="V671" i="114"/>
  <c r="T671" i="114"/>
  <c r="U671" i="114" s="1"/>
  <c r="V670" i="114"/>
  <c r="T670" i="114"/>
  <c r="U670" i="114" s="1"/>
  <c r="V669" i="114"/>
  <c r="T669" i="114"/>
  <c r="U669" i="114" s="1"/>
  <c r="V668" i="114"/>
  <c r="T668" i="114"/>
  <c r="U668" i="114" s="1"/>
  <c r="V667" i="114"/>
  <c r="T667" i="114"/>
  <c r="U667" i="114" s="1"/>
  <c r="V666" i="114"/>
  <c r="T666" i="114"/>
  <c r="U666" i="114" s="1"/>
  <c r="V665" i="114"/>
  <c r="T665" i="114"/>
  <c r="U665" i="114" s="1"/>
  <c r="V664" i="114"/>
  <c r="T664" i="114"/>
  <c r="U664" i="114" s="1"/>
  <c r="V663" i="114"/>
  <c r="T663" i="114"/>
  <c r="U663" i="114" s="1"/>
  <c r="V662" i="114"/>
  <c r="T662" i="114"/>
  <c r="U662" i="114" s="1"/>
  <c r="V661" i="114"/>
  <c r="T661" i="114"/>
  <c r="U661" i="114" s="1"/>
  <c r="V660" i="114"/>
  <c r="T660" i="114"/>
  <c r="U660" i="114" s="1"/>
  <c r="V659" i="114"/>
  <c r="T659" i="114"/>
  <c r="U659" i="114" s="1"/>
  <c r="V658" i="114"/>
  <c r="T658" i="114"/>
  <c r="U658" i="114" s="1"/>
  <c r="V657" i="114"/>
  <c r="T657" i="114"/>
  <c r="U657" i="114" s="1"/>
  <c r="V656" i="114"/>
  <c r="T656" i="114"/>
  <c r="U656" i="114" s="1"/>
  <c r="V655" i="114"/>
  <c r="T655" i="114"/>
  <c r="U655" i="114" s="1"/>
  <c r="T654" i="114"/>
  <c r="U654" i="114" s="1"/>
  <c r="T653" i="114"/>
  <c r="U653" i="114" s="1"/>
  <c r="V652" i="114"/>
  <c r="T652" i="114"/>
  <c r="U652" i="114" s="1"/>
  <c r="V651" i="114"/>
  <c r="T651" i="114"/>
  <c r="U651" i="114" s="1"/>
  <c r="V650" i="114"/>
  <c r="T650" i="114"/>
  <c r="U650" i="114" s="1"/>
  <c r="V649" i="114"/>
  <c r="T649" i="114"/>
  <c r="U649" i="114" s="1"/>
  <c r="V648" i="114"/>
  <c r="T648" i="114"/>
  <c r="U648" i="114" s="1"/>
  <c r="V647" i="114"/>
  <c r="T647" i="114"/>
  <c r="U647" i="114" s="1"/>
  <c r="V646" i="114"/>
  <c r="T646" i="114"/>
  <c r="U646" i="114" s="1"/>
  <c r="V645" i="114"/>
  <c r="T645" i="114"/>
  <c r="U645" i="114" s="1"/>
  <c r="V644" i="114"/>
  <c r="T644" i="114"/>
  <c r="U644" i="114" s="1"/>
  <c r="V643" i="114"/>
  <c r="T643" i="114"/>
  <c r="U643" i="114" s="1"/>
  <c r="V642" i="114"/>
  <c r="T642" i="114"/>
  <c r="U642" i="114" s="1"/>
  <c r="V641" i="114"/>
  <c r="T641" i="114"/>
  <c r="U641" i="114" s="1"/>
  <c r="V640" i="114"/>
  <c r="T640" i="114"/>
  <c r="U640" i="114" s="1"/>
  <c r="V639" i="114"/>
  <c r="T639" i="114"/>
  <c r="U639" i="114" s="1"/>
  <c r="V638" i="114"/>
  <c r="T638" i="114"/>
  <c r="U638" i="114" s="1"/>
  <c r="V637" i="114"/>
  <c r="T637" i="114"/>
  <c r="U637" i="114" s="1"/>
  <c r="V636" i="114"/>
  <c r="T636" i="114"/>
  <c r="U636" i="114" s="1"/>
  <c r="V635" i="114"/>
  <c r="T635" i="114"/>
  <c r="U635" i="114" s="1"/>
  <c r="V634" i="114"/>
  <c r="T634" i="114"/>
  <c r="U634" i="114" s="1"/>
  <c r="V633" i="114"/>
  <c r="T633" i="114"/>
  <c r="U633" i="114" s="1"/>
  <c r="V632" i="114"/>
  <c r="T632" i="114"/>
  <c r="U632" i="114" s="1"/>
  <c r="V631" i="114"/>
  <c r="T631" i="114"/>
  <c r="U631" i="114" s="1"/>
  <c r="V630" i="114"/>
  <c r="T630" i="114"/>
  <c r="U630" i="114" s="1"/>
  <c r="V629" i="114"/>
  <c r="T629" i="114"/>
  <c r="U629" i="114" s="1"/>
  <c r="V628" i="114"/>
  <c r="T628" i="114"/>
  <c r="U628" i="114" s="1"/>
  <c r="V627" i="114"/>
  <c r="T627" i="114"/>
  <c r="U627" i="114" s="1"/>
  <c r="V626" i="114"/>
  <c r="T626" i="114"/>
  <c r="U626" i="114" s="1"/>
  <c r="V625" i="114"/>
  <c r="T625" i="114"/>
  <c r="U625" i="114" s="1"/>
  <c r="V624" i="114"/>
  <c r="T624" i="114"/>
  <c r="U624" i="114" s="1"/>
  <c r="V623" i="114"/>
  <c r="T623" i="114"/>
  <c r="U623" i="114" s="1"/>
  <c r="V622" i="114"/>
  <c r="T622" i="114"/>
  <c r="U622" i="114" s="1"/>
  <c r="V621" i="114"/>
  <c r="T621" i="114"/>
  <c r="U621" i="114" s="1"/>
  <c r="V620" i="114"/>
  <c r="T620" i="114"/>
  <c r="U620" i="114" s="1"/>
  <c r="V619" i="114"/>
  <c r="T619" i="114"/>
  <c r="U619" i="114" s="1"/>
  <c r="V618" i="114"/>
  <c r="T618" i="114"/>
  <c r="U618" i="114" s="1"/>
  <c r="V617" i="114"/>
  <c r="T617" i="114"/>
  <c r="U617" i="114" s="1"/>
  <c r="V616" i="114"/>
  <c r="T616" i="114"/>
  <c r="U616" i="114" s="1"/>
  <c r="V615" i="114"/>
  <c r="T615" i="114"/>
  <c r="U615" i="114" s="1"/>
  <c r="V614" i="114"/>
  <c r="T614" i="114"/>
  <c r="U614" i="114" s="1"/>
  <c r="V613" i="114"/>
  <c r="T613" i="114"/>
  <c r="U613" i="114" s="1"/>
  <c r="V612" i="114"/>
  <c r="T612" i="114"/>
  <c r="U612" i="114" s="1"/>
  <c r="V611" i="114"/>
  <c r="T611" i="114"/>
  <c r="U611" i="114" s="1"/>
  <c r="V610" i="114"/>
  <c r="T610" i="114"/>
  <c r="U610" i="114" s="1"/>
  <c r="V609" i="114"/>
  <c r="T609" i="114"/>
  <c r="U609" i="114" s="1"/>
  <c r="V608" i="114"/>
  <c r="T608" i="114"/>
  <c r="U608" i="114" s="1"/>
  <c r="V607" i="114"/>
  <c r="T607" i="114"/>
  <c r="U607" i="114" s="1"/>
  <c r="V606" i="114"/>
  <c r="T606" i="114"/>
  <c r="U606" i="114" s="1"/>
  <c r="V605" i="114"/>
  <c r="T605" i="114"/>
  <c r="V604" i="114"/>
  <c r="T604" i="114"/>
  <c r="V603" i="114"/>
  <c r="T603" i="114"/>
  <c r="V602" i="114"/>
  <c r="T602" i="114"/>
  <c r="V601" i="114"/>
  <c r="T601" i="114"/>
  <c r="V600" i="114"/>
  <c r="T600" i="114"/>
  <c r="V599" i="114"/>
  <c r="T599" i="114"/>
  <c r="V598" i="114"/>
  <c r="T598" i="114"/>
  <c r="V597" i="114"/>
  <c r="T597" i="114"/>
  <c r="V596" i="114"/>
  <c r="T596" i="114"/>
  <c r="V595" i="114"/>
  <c r="T595" i="114"/>
  <c r="V594" i="114"/>
  <c r="T594" i="114"/>
  <c r="V593" i="114"/>
  <c r="T593" i="114"/>
  <c r="V592" i="114"/>
  <c r="T592" i="114"/>
  <c r="V591" i="114"/>
  <c r="T591" i="114"/>
  <c r="V590" i="114"/>
  <c r="T590" i="114"/>
  <c r="V589" i="114"/>
  <c r="T589" i="114"/>
  <c r="V588" i="114"/>
  <c r="T588" i="114"/>
  <c r="V587" i="114"/>
  <c r="T587" i="114"/>
  <c r="V586" i="114"/>
  <c r="T586" i="114"/>
  <c r="V585" i="114"/>
  <c r="T585" i="114"/>
  <c r="V584" i="114"/>
  <c r="T584" i="114"/>
  <c r="V583" i="114"/>
  <c r="T583" i="114"/>
  <c r="V582" i="114"/>
  <c r="T582" i="114"/>
  <c r="V581" i="114"/>
  <c r="T581" i="114"/>
  <c r="V580" i="114"/>
  <c r="T580" i="114"/>
  <c r="V579" i="114"/>
  <c r="T579" i="114"/>
  <c r="V578" i="114"/>
  <c r="T578" i="114"/>
  <c r="V577" i="114"/>
  <c r="T577" i="114"/>
  <c r="V576" i="114"/>
  <c r="T576" i="114"/>
  <c r="V575" i="114"/>
  <c r="T575" i="114"/>
  <c r="V574" i="114"/>
  <c r="T574" i="114"/>
  <c r="V573" i="114"/>
  <c r="T573" i="114"/>
  <c r="V572" i="114"/>
  <c r="T572" i="114"/>
  <c r="V571" i="114"/>
  <c r="T571" i="114"/>
  <c r="V570" i="114"/>
  <c r="T570" i="114"/>
  <c r="V569" i="114"/>
  <c r="T569" i="114"/>
  <c r="V568" i="114"/>
  <c r="T568" i="114"/>
  <c r="V567" i="114"/>
  <c r="V566" i="114"/>
  <c r="V565" i="114"/>
  <c r="T565" i="114"/>
  <c r="V564" i="114"/>
  <c r="T564" i="114"/>
  <c r="V563" i="114"/>
  <c r="T563" i="114"/>
  <c r="V562" i="114"/>
  <c r="T562" i="114"/>
  <c r="V561" i="114"/>
  <c r="T561" i="114"/>
  <c r="V560" i="114"/>
  <c r="T560" i="114"/>
  <c r="V559" i="114"/>
  <c r="T559" i="114"/>
  <c r="V558" i="114"/>
  <c r="T558" i="114"/>
  <c r="V557" i="114"/>
  <c r="T557" i="114"/>
  <c r="V556" i="114"/>
  <c r="T556" i="114"/>
  <c r="V555" i="114"/>
  <c r="T555" i="114"/>
  <c r="V554" i="114"/>
  <c r="T554" i="114"/>
  <c r="V553" i="114"/>
  <c r="T553" i="114"/>
  <c r="V552" i="114"/>
  <c r="T552" i="114"/>
  <c r="V551" i="114"/>
  <c r="T551" i="114"/>
  <c r="V550" i="114"/>
  <c r="T550" i="114"/>
  <c r="V549" i="114"/>
  <c r="T549" i="114"/>
  <c r="V548" i="114"/>
  <c r="T548" i="114"/>
  <c r="V547" i="114"/>
  <c r="T547" i="114"/>
  <c r="V546" i="114"/>
  <c r="T546" i="114"/>
  <c r="V545" i="114"/>
  <c r="T545" i="114"/>
  <c r="V544" i="114"/>
  <c r="T544" i="114"/>
  <c r="V543" i="114"/>
  <c r="T543" i="114"/>
  <c r="V542" i="114"/>
  <c r="T542" i="114"/>
  <c r="V541" i="114"/>
  <c r="T541" i="114"/>
  <c r="V540" i="114"/>
  <c r="V539" i="114"/>
  <c r="T539" i="114"/>
  <c r="V538" i="114"/>
  <c r="T538" i="114"/>
  <c r="V537" i="114"/>
  <c r="T537" i="114"/>
  <c r="V536" i="114"/>
  <c r="T536" i="114"/>
  <c r="V535" i="114"/>
  <c r="T535" i="114"/>
  <c r="V534" i="114"/>
  <c r="T534" i="114"/>
  <c r="V533" i="114"/>
  <c r="T533" i="114"/>
  <c r="V532" i="114"/>
  <c r="T532" i="114"/>
  <c r="V531" i="114"/>
  <c r="T531" i="114"/>
  <c r="V530" i="114"/>
  <c r="T530" i="114"/>
  <c r="V529" i="114"/>
  <c r="T529" i="114"/>
  <c r="V528" i="114"/>
  <c r="T528" i="114"/>
  <c r="V527" i="114"/>
  <c r="T527" i="114"/>
  <c r="V526" i="114"/>
  <c r="T526" i="114"/>
  <c r="V525" i="114"/>
  <c r="T525" i="114"/>
  <c r="V524" i="114"/>
  <c r="T524" i="114"/>
  <c r="V523" i="114"/>
  <c r="T523" i="114"/>
  <c r="V522" i="114"/>
  <c r="T522" i="114"/>
  <c r="V521" i="114"/>
  <c r="T521" i="114"/>
  <c r="V520" i="114"/>
  <c r="T520" i="114"/>
  <c r="V519" i="114"/>
  <c r="T519" i="114"/>
  <c r="V518" i="114"/>
  <c r="T518" i="114"/>
  <c r="V517" i="114"/>
  <c r="T517" i="114"/>
  <c r="V516" i="114"/>
  <c r="T516" i="114"/>
  <c r="V515" i="114"/>
  <c r="T515" i="114"/>
  <c r="V514" i="114"/>
  <c r="T514" i="114"/>
  <c r="V513" i="114"/>
  <c r="T513" i="114"/>
  <c r="V512" i="114"/>
  <c r="T512" i="114"/>
  <c r="V511" i="114"/>
  <c r="T511" i="114"/>
  <c r="V510" i="114"/>
  <c r="T510" i="114"/>
  <c r="V509" i="114"/>
  <c r="T509" i="114"/>
  <c r="V508" i="114"/>
  <c r="T508" i="114"/>
  <c r="V507" i="114"/>
  <c r="T507" i="114"/>
  <c r="V506" i="114"/>
  <c r="T506" i="114"/>
  <c r="V505" i="114"/>
  <c r="T505" i="114"/>
  <c r="V504" i="114"/>
  <c r="T504" i="114"/>
  <c r="V503" i="114"/>
  <c r="T503" i="114"/>
  <c r="V502" i="114"/>
  <c r="T502" i="114"/>
  <c r="V501" i="114"/>
  <c r="T501" i="114"/>
  <c r="V500" i="114"/>
  <c r="T500" i="114"/>
  <c r="V499" i="114"/>
  <c r="T499" i="114"/>
  <c r="V498" i="114"/>
  <c r="T498" i="114"/>
  <c r="V497" i="114"/>
  <c r="T497" i="114"/>
  <c r="V496" i="114"/>
  <c r="T496" i="114"/>
  <c r="V495" i="114"/>
  <c r="T495" i="114"/>
  <c r="V494" i="114"/>
  <c r="T494" i="114"/>
  <c r="V493" i="114"/>
  <c r="T493" i="114"/>
  <c r="V492" i="114"/>
  <c r="T492" i="114"/>
  <c r="V491" i="114"/>
  <c r="T491" i="114"/>
  <c r="V490" i="114"/>
  <c r="T490" i="114"/>
  <c r="V489" i="114"/>
  <c r="T489" i="114"/>
  <c r="V488" i="114"/>
  <c r="T488" i="114"/>
  <c r="V487" i="114"/>
  <c r="T487" i="114"/>
  <c r="V486" i="114"/>
  <c r="T486" i="114"/>
  <c r="V485" i="114"/>
  <c r="T485" i="114"/>
  <c r="V484" i="114"/>
  <c r="T484" i="114"/>
  <c r="V483" i="114"/>
  <c r="T483" i="114"/>
  <c r="V482" i="114"/>
  <c r="T482" i="114"/>
  <c r="V481" i="114"/>
  <c r="T481" i="114"/>
  <c r="V480" i="114"/>
  <c r="T480" i="114"/>
  <c r="V479" i="114"/>
  <c r="T479" i="114"/>
  <c r="V478" i="114"/>
  <c r="T478" i="114"/>
  <c r="V477" i="114"/>
  <c r="T477" i="114"/>
  <c r="V476" i="114"/>
  <c r="T476" i="114"/>
  <c r="V475" i="114"/>
  <c r="T475" i="114"/>
  <c r="V474" i="114"/>
  <c r="T474" i="114"/>
  <c r="V473" i="114"/>
  <c r="T473" i="114"/>
  <c r="V472" i="114"/>
  <c r="T472" i="114"/>
  <c r="T471" i="114"/>
  <c r="V470" i="114"/>
  <c r="T470" i="114"/>
  <c r="V469" i="114"/>
  <c r="T469" i="114"/>
  <c r="V468" i="114"/>
  <c r="T468" i="114"/>
  <c r="V467" i="114"/>
  <c r="T467" i="114"/>
  <c r="V466" i="114"/>
  <c r="T466" i="114"/>
  <c r="V465" i="114"/>
  <c r="T465" i="114"/>
  <c r="V464" i="114"/>
  <c r="T464" i="114"/>
  <c r="V463" i="114"/>
  <c r="T463" i="114"/>
  <c r="V462" i="114"/>
  <c r="T462" i="114"/>
  <c r="V461" i="114"/>
  <c r="T461" i="114"/>
  <c r="V460" i="114"/>
  <c r="T460" i="114"/>
  <c r="V459" i="114"/>
  <c r="T459" i="114"/>
  <c r="V458" i="114"/>
  <c r="T458" i="114"/>
  <c r="V457" i="114"/>
  <c r="T457" i="114"/>
  <c r="V456" i="114"/>
  <c r="T456" i="114"/>
  <c r="V455" i="114"/>
  <c r="T455" i="114"/>
  <c r="V454" i="114"/>
  <c r="T454" i="114"/>
  <c r="V453" i="114"/>
  <c r="T453" i="114"/>
  <c r="V452" i="114"/>
  <c r="T452" i="114"/>
  <c r="V451" i="114"/>
  <c r="T451" i="114"/>
  <c r="V450" i="114"/>
  <c r="T450" i="114"/>
  <c r="V449" i="114"/>
  <c r="T449" i="114"/>
  <c r="V448" i="114"/>
  <c r="T448" i="114"/>
  <c r="V447" i="114"/>
  <c r="T447" i="114"/>
  <c r="V446" i="114"/>
  <c r="T446" i="114"/>
  <c r="V445" i="114"/>
  <c r="T445" i="114"/>
  <c r="V444" i="114"/>
  <c r="T444" i="114"/>
  <c r="V443" i="114"/>
  <c r="T443" i="114"/>
  <c r="V442" i="114"/>
  <c r="T442" i="114"/>
  <c r="V441" i="114"/>
  <c r="T441" i="114"/>
  <c r="V440" i="114"/>
  <c r="T440" i="114"/>
  <c r="V439" i="114"/>
  <c r="T439" i="114"/>
  <c r="V438" i="114"/>
  <c r="T438" i="114"/>
  <c r="V437" i="114"/>
  <c r="T437" i="114"/>
  <c r="V436" i="114"/>
  <c r="T436" i="114"/>
  <c r="V435" i="114"/>
  <c r="T435" i="114"/>
  <c r="V434" i="114"/>
  <c r="T434" i="114"/>
  <c r="V433" i="114"/>
  <c r="T433" i="114"/>
  <c r="V432" i="114"/>
  <c r="T432" i="114"/>
  <c r="V431" i="114"/>
  <c r="T431" i="114"/>
  <c r="V430" i="114"/>
  <c r="T430" i="114"/>
  <c r="V429" i="114"/>
  <c r="T429" i="114"/>
  <c r="V428" i="114"/>
  <c r="T428" i="114"/>
  <c r="V427" i="114"/>
  <c r="T427" i="114"/>
  <c r="V426" i="114"/>
  <c r="T426" i="114"/>
  <c r="V425" i="114"/>
  <c r="T425" i="114"/>
  <c r="V424" i="114"/>
  <c r="T424" i="114"/>
  <c r="V423" i="114"/>
  <c r="T423" i="114"/>
  <c r="V422" i="114"/>
  <c r="T422" i="114"/>
  <c r="V421" i="114"/>
  <c r="T421" i="114"/>
  <c r="V420" i="114"/>
  <c r="T420" i="114"/>
  <c r="V419" i="114"/>
  <c r="T419" i="114"/>
  <c r="V418" i="114"/>
  <c r="T418" i="114"/>
  <c r="V417" i="114"/>
  <c r="T417" i="114"/>
  <c r="V416" i="114"/>
  <c r="T416" i="114"/>
  <c r="V415" i="114"/>
  <c r="T415" i="114"/>
  <c r="V414" i="114"/>
  <c r="T414" i="114"/>
  <c r="V413" i="114"/>
  <c r="T413" i="114"/>
  <c r="V412" i="114"/>
  <c r="T412" i="114"/>
  <c r="V411" i="114"/>
  <c r="T411" i="114"/>
  <c r="V410" i="114"/>
  <c r="T410" i="114"/>
  <c r="V409" i="114"/>
  <c r="T409" i="114"/>
  <c r="V408" i="114"/>
  <c r="T408" i="114"/>
  <c r="V407" i="114"/>
  <c r="T407" i="114"/>
  <c r="V406" i="114"/>
  <c r="T406" i="114"/>
  <c r="V405" i="114"/>
  <c r="T405" i="114"/>
  <c r="V404" i="114"/>
  <c r="T404" i="114"/>
  <c r="V403" i="114"/>
  <c r="T403" i="114"/>
  <c r="V402" i="114"/>
  <c r="T402" i="114"/>
  <c r="V401" i="114"/>
  <c r="T401" i="114"/>
  <c r="V400" i="114"/>
  <c r="T400" i="114"/>
  <c r="V399" i="114"/>
  <c r="T399" i="114"/>
  <c r="V398" i="114"/>
  <c r="T398" i="114"/>
  <c r="V397" i="114"/>
  <c r="T397" i="114"/>
  <c r="V396" i="114"/>
  <c r="T396" i="114"/>
  <c r="V395" i="114"/>
  <c r="T395" i="114"/>
  <c r="V394" i="114"/>
  <c r="T394" i="114"/>
  <c r="V393" i="114"/>
  <c r="T393" i="114"/>
  <c r="V392" i="114"/>
  <c r="T392" i="114"/>
  <c r="V391" i="114"/>
  <c r="T391" i="114"/>
  <c r="V390" i="114"/>
  <c r="T390" i="114"/>
  <c r="W390" i="114" s="1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T369" i="114"/>
  <c r="W369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5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410" i="114" l="1"/>
  <c r="W410" i="114"/>
  <c r="U442" i="114"/>
  <c r="W442" i="114"/>
  <c r="U470" i="114"/>
  <c r="W470" i="114"/>
  <c r="U543" i="114"/>
  <c r="W543" i="114"/>
  <c r="U568" i="114"/>
  <c r="W568" i="114"/>
  <c r="U596" i="114"/>
  <c r="W596" i="114"/>
  <c r="W624" i="114"/>
  <c r="W661" i="114"/>
  <c r="W689" i="114"/>
  <c r="U1150" i="114"/>
  <c r="U479" i="114"/>
  <c r="W479" i="114"/>
  <c r="U507" i="114"/>
  <c r="W507" i="114"/>
  <c r="U527" i="114"/>
  <c r="W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70" i="114"/>
  <c r="W370" i="114"/>
  <c r="U394" i="114"/>
  <c r="W394" i="114"/>
  <c r="U422" i="114"/>
  <c r="W422" i="114"/>
  <c r="U450" i="114"/>
  <c r="W450" i="114"/>
  <c r="U559" i="114"/>
  <c r="W559" i="114"/>
  <c r="U588" i="114"/>
  <c r="W588" i="114"/>
  <c r="W620" i="114"/>
  <c r="W657" i="114"/>
  <c r="W681" i="114"/>
  <c r="U781" i="114"/>
  <c r="U1126" i="114"/>
  <c r="U1158" i="114"/>
  <c r="U1178" i="114"/>
  <c r="U1198" i="114"/>
  <c r="U487" i="114"/>
  <c r="W487" i="114"/>
  <c r="U503" i="114"/>
  <c r="W503" i="114"/>
  <c r="U519" i="114"/>
  <c r="W519" i="114"/>
  <c r="U535" i="114"/>
  <c r="W535" i="114"/>
  <c r="U371" i="114"/>
  <c r="W371" i="114"/>
  <c r="U387" i="114"/>
  <c r="W387" i="114"/>
  <c r="U399" i="114"/>
  <c r="W399" i="114"/>
  <c r="U411" i="114"/>
  <c r="W411" i="114"/>
  <c r="U423" i="114"/>
  <c r="W423" i="114"/>
  <c r="U435" i="114"/>
  <c r="W435" i="114"/>
  <c r="U455" i="114"/>
  <c r="W455" i="114"/>
  <c r="U467" i="114"/>
  <c r="W467" i="114"/>
  <c r="U552" i="114"/>
  <c r="W552" i="114"/>
  <c r="U569" i="114"/>
  <c r="W569" i="114"/>
  <c r="U581" i="114"/>
  <c r="W581" i="114"/>
  <c r="U593" i="114"/>
  <c r="W593" i="114"/>
  <c r="U605" i="114"/>
  <c r="W605" i="114"/>
  <c r="W621" i="114"/>
  <c r="W637" i="114"/>
  <c r="W649" i="114"/>
  <c r="W662" i="114"/>
  <c r="W674" i="114"/>
  <c r="W686" i="114"/>
  <c r="W698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W472" i="114"/>
  <c r="U476" i="114"/>
  <c r="W476" i="114"/>
  <c r="U480" i="114"/>
  <c r="W480" i="114"/>
  <c r="U484" i="114"/>
  <c r="W484" i="114"/>
  <c r="U488" i="114"/>
  <c r="W488" i="114"/>
  <c r="U492" i="114"/>
  <c r="W492" i="114"/>
  <c r="U496" i="114"/>
  <c r="W496" i="114"/>
  <c r="U500" i="114"/>
  <c r="W500" i="114"/>
  <c r="U504" i="114"/>
  <c r="W504" i="114"/>
  <c r="U508" i="114"/>
  <c r="W508" i="114"/>
  <c r="U512" i="114"/>
  <c r="W512" i="114"/>
  <c r="U516" i="114"/>
  <c r="W516" i="114"/>
  <c r="U520" i="114"/>
  <c r="W520" i="114"/>
  <c r="U524" i="114"/>
  <c r="W524" i="114"/>
  <c r="U528" i="114"/>
  <c r="W528" i="114"/>
  <c r="U532" i="114"/>
  <c r="W532" i="114"/>
  <c r="U536" i="114"/>
  <c r="W536" i="114"/>
  <c r="W654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78" i="114"/>
  <c r="W378" i="114"/>
  <c r="U398" i="114"/>
  <c r="W398" i="114"/>
  <c r="U414" i="114"/>
  <c r="W414" i="114"/>
  <c r="U430" i="114"/>
  <c r="W430" i="114"/>
  <c r="U446" i="114"/>
  <c r="W446" i="114"/>
  <c r="U462" i="114"/>
  <c r="W462" i="114"/>
  <c r="U551" i="114"/>
  <c r="W551" i="114"/>
  <c r="U584" i="114"/>
  <c r="W584" i="114"/>
  <c r="W608" i="114"/>
  <c r="W632" i="114"/>
  <c r="W648" i="114"/>
  <c r="W652" i="114"/>
  <c r="W673" i="114"/>
  <c r="W685" i="114"/>
  <c r="W701" i="114"/>
  <c r="U1110" i="114"/>
  <c r="U1122" i="114"/>
  <c r="U1134" i="114"/>
  <c r="U1146" i="114"/>
  <c r="U1162" i="114"/>
  <c r="U1174" i="114"/>
  <c r="U1186" i="114"/>
  <c r="U1194" i="114"/>
  <c r="U515" i="114"/>
  <c r="W515" i="114"/>
  <c r="U379" i="114"/>
  <c r="W379" i="114"/>
  <c r="U391" i="114"/>
  <c r="W391" i="114"/>
  <c r="U403" i="114"/>
  <c r="W403" i="114"/>
  <c r="U415" i="114"/>
  <c r="W415" i="114"/>
  <c r="U427" i="114"/>
  <c r="W427" i="114"/>
  <c r="U439" i="114"/>
  <c r="W439" i="114"/>
  <c r="U451" i="114"/>
  <c r="W451" i="114"/>
  <c r="U463" i="114"/>
  <c r="W463" i="114"/>
  <c r="U548" i="114"/>
  <c r="W548" i="114"/>
  <c r="U560" i="114"/>
  <c r="W560" i="114"/>
  <c r="U573" i="114"/>
  <c r="W573" i="114"/>
  <c r="U589" i="114"/>
  <c r="W589" i="114"/>
  <c r="U601" i="114"/>
  <c r="W601" i="114"/>
  <c r="W613" i="114"/>
  <c r="W625" i="114"/>
  <c r="W633" i="114"/>
  <c r="W645" i="114"/>
  <c r="W658" i="114"/>
  <c r="W670" i="114"/>
  <c r="W682" i="114"/>
  <c r="W694" i="114"/>
  <c r="U786" i="114"/>
  <c r="U1115" i="114"/>
  <c r="U372" i="114"/>
  <c r="W372" i="114"/>
  <c r="U376" i="114"/>
  <c r="W376" i="114"/>
  <c r="U380" i="114"/>
  <c r="W380" i="114"/>
  <c r="U384" i="114"/>
  <c r="W384" i="114"/>
  <c r="U388" i="114"/>
  <c r="W388" i="114"/>
  <c r="U392" i="114"/>
  <c r="W392" i="114"/>
  <c r="U396" i="114"/>
  <c r="W396" i="114"/>
  <c r="U400" i="114"/>
  <c r="W400" i="114"/>
  <c r="U404" i="114"/>
  <c r="W404" i="114"/>
  <c r="U408" i="114"/>
  <c r="W408" i="114"/>
  <c r="U412" i="114"/>
  <c r="W412" i="114"/>
  <c r="U416" i="114"/>
  <c r="W416" i="114"/>
  <c r="U420" i="114"/>
  <c r="W420" i="114"/>
  <c r="U424" i="114"/>
  <c r="W424" i="114"/>
  <c r="U428" i="114"/>
  <c r="W428" i="114"/>
  <c r="U432" i="114"/>
  <c r="W432" i="114"/>
  <c r="U436" i="114"/>
  <c r="W436" i="114"/>
  <c r="U440" i="114"/>
  <c r="W440" i="114"/>
  <c r="U444" i="114"/>
  <c r="W444" i="114"/>
  <c r="U448" i="114"/>
  <c r="W448" i="114"/>
  <c r="U452" i="114"/>
  <c r="W452" i="114"/>
  <c r="U456" i="114"/>
  <c r="W456" i="114"/>
  <c r="U460" i="114"/>
  <c r="W460" i="114"/>
  <c r="U464" i="114"/>
  <c r="W464" i="114"/>
  <c r="U468" i="114"/>
  <c r="W468" i="114"/>
  <c r="U541" i="114"/>
  <c r="W541" i="114"/>
  <c r="U545" i="114"/>
  <c r="W545" i="114"/>
  <c r="U549" i="114"/>
  <c r="W549" i="114"/>
  <c r="U553" i="114"/>
  <c r="W553" i="114"/>
  <c r="U557" i="114"/>
  <c r="W557" i="114"/>
  <c r="U561" i="114"/>
  <c r="W561" i="114"/>
  <c r="U565" i="114"/>
  <c r="W565" i="114"/>
  <c r="U570" i="114"/>
  <c r="W570" i="114"/>
  <c r="U574" i="114"/>
  <c r="W574" i="114"/>
  <c r="U578" i="114"/>
  <c r="W578" i="114"/>
  <c r="U582" i="114"/>
  <c r="W582" i="114"/>
  <c r="U586" i="114"/>
  <c r="W586" i="114"/>
  <c r="U590" i="114"/>
  <c r="W590" i="114"/>
  <c r="U594" i="114"/>
  <c r="W594" i="114"/>
  <c r="U598" i="114"/>
  <c r="W598" i="114"/>
  <c r="U602" i="114"/>
  <c r="W602" i="114"/>
  <c r="W606" i="114"/>
  <c r="W610" i="114"/>
  <c r="W614" i="114"/>
  <c r="W618" i="114"/>
  <c r="W622" i="114"/>
  <c r="W626" i="114"/>
  <c r="W630" i="114"/>
  <c r="W634" i="114"/>
  <c r="W638" i="114"/>
  <c r="W642" i="114"/>
  <c r="W646" i="114"/>
  <c r="W650" i="114"/>
  <c r="W655" i="114"/>
  <c r="W659" i="114"/>
  <c r="W663" i="114"/>
  <c r="W667" i="114"/>
  <c r="W671" i="114"/>
  <c r="W675" i="114"/>
  <c r="W679" i="114"/>
  <c r="W683" i="114"/>
  <c r="W687" i="114"/>
  <c r="W691" i="114"/>
  <c r="W695" i="114"/>
  <c r="W699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382" i="114"/>
  <c r="W382" i="114"/>
  <c r="U406" i="114"/>
  <c r="W406" i="114"/>
  <c r="U426" i="114"/>
  <c r="W426" i="114"/>
  <c r="U434" i="114"/>
  <c r="W434" i="114"/>
  <c r="U454" i="114"/>
  <c r="W454" i="114"/>
  <c r="U466" i="114"/>
  <c r="W466" i="114"/>
  <c r="U555" i="114"/>
  <c r="W555" i="114"/>
  <c r="U580" i="114"/>
  <c r="W580" i="114"/>
  <c r="U604" i="114"/>
  <c r="W604" i="114"/>
  <c r="W628" i="114"/>
  <c r="W640" i="114"/>
  <c r="W677" i="114"/>
  <c r="W697" i="114"/>
  <c r="U1118" i="114"/>
  <c r="U1130" i="114"/>
  <c r="U1138" i="114"/>
  <c r="U1142" i="114"/>
  <c r="U1154" i="114"/>
  <c r="U1166" i="114"/>
  <c r="U1182" i="114"/>
  <c r="U1190" i="114"/>
  <c r="U475" i="114"/>
  <c r="W475" i="114"/>
  <c r="U483" i="114"/>
  <c r="W483" i="114"/>
  <c r="U491" i="114"/>
  <c r="W491" i="114"/>
  <c r="U495" i="114"/>
  <c r="W495" i="114"/>
  <c r="U499" i="114"/>
  <c r="W499" i="114"/>
  <c r="U511" i="114"/>
  <c r="W511" i="114"/>
  <c r="U523" i="114"/>
  <c r="W523" i="114"/>
  <c r="U531" i="114"/>
  <c r="W531" i="114"/>
  <c r="U539" i="114"/>
  <c r="W539" i="114"/>
  <c r="U375" i="114"/>
  <c r="W375" i="114"/>
  <c r="U383" i="114"/>
  <c r="W383" i="114"/>
  <c r="U395" i="114"/>
  <c r="W395" i="114"/>
  <c r="U407" i="114"/>
  <c r="W407" i="114"/>
  <c r="U419" i="114"/>
  <c r="W419" i="114"/>
  <c r="U431" i="114"/>
  <c r="W431" i="114"/>
  <c r="U443" i="114"/>
  <c r="W443" i="114"/>
  <c r="U447" i="114"/>
  <c r="W447" i="114"/>
  <c r="U459" i="114"/>
  <c r="W459" i="114"/>
  <c r="U471" i="114"/>
  <c r="W471" i="114"/>
  <c r="U544" i="114"/>
  <c r="W544" i="114"/>
  <c r="U556" i="114"/>
  <c r="W556" i="114"/>
  <c r="U564" i="114"/>
  <c r="W564" i="114"/>
  <c r="U577" i="114"/>
  <c r="W577" i="114"/>
  <c r="U585" i="114"/>
  <c r="W585" i="114"/>
  <c r="U597" i="114"/>
  <c r="W597" i="114"/>
  <c r="W609" i="114"/>
  <c r="W617" i="114"/>
  <c r="W629" i="114"/>
  <c r="W641" i="114"/>
  <c r="W653" i="114"/>
  <c r="W666" i="114"/>
  <c r="W678" i="114"/>
  <c r="W690" i="114"/>
  <c r="U782" i="114"/>
  <c r="U473" i="114"/>
  <c r="W473" i="114"/>
  <c r="U477" i="114"/>
  <c r="W477" i="114"/>
  <c r="U481" i="114"/>
  <c r="W481" i="114"/>
  <c r="U485" i="114"/>
  <c r="W485" i="114"/>
  <c r="U489" i="114"/>
  <c r="W489" i="114"/>
  <c r="U493" i="114"/>
  <c r="W493" i="114"/>
  <c r="U497" i="114"/>
  <c r="W497" i="114"/>
  <c r="U501" i="114"/>
  <c r="W501" i="114"/>
  <c r="U505" i="114"/>
  <c r="W505" i="114"/>
  <c r="U509" i="114"/>
  <c r="W509" i="114"/>
  <c r="U513" i="114"/>
  <c r="W513" i="114"/>
  <c r="U517" i="114"/>
  <c r="W517" i="114"/>
  <c r="U521" i="114"/>
  <c r="W521" i="114"/>
  <c r="U525" i="114"/>
  <c r="W525" i="114"/>
  <c r="U529" i="114"/>
  <c r="W529" i="114"/>
  <c r="U533" i="114"/>
  <c r="W533" i="114"/>
  <c r="U537" i="114"/>
  <c r="W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374" i="114"/>
  <c r="W374" i="114"/>
  <c r="U402" i="114"/>
  <c r="W402" i="114"/>
  <c r="U418" i="114"/>
  <c r="W418" i="114"/>
  <c r="U438" i="114"/>
  <c r="W438" i="114"/>
  <c r="U458" i="114"/>
  <c r="W458" i="114"/>
  <c r="U563" i="114"/>
  <c r="W563" i="114"/>
  <c r="U576" i="114"/>
  <c r="W576" i="114"/>
  <c r="U600" i="114"/>
  <c r="W600" i="114"/>
  <c r="W612" i="114"/>
  <c r="W644" i="114"/>
  <c r="W665" i="114"/>
  <c r="W693" i="114"/>
  <c r="U785" i="114"/>
  <c r="U1114" i="114"/>
  <c r="U1170" i="114"/>
  <c r="U373" i="114"/>
  <c r="W373" i="114"/>
  <c r="U377" i="114"/>
  <c r="W377" i="114"/>
  <c r="U381" i="114"/>
  <c r="W381" i="114"/>
  <c r="U385" i="114"/>
  <c r="W385" i="114"/>
  <c r="U389" i="114"/>
  <c r="W389" i="114"/>
  <c r="U393" i="114"/>
  <c r="W393" i="114"/>
  <c r="U397" i="114"/>
  <c r="W397" i="114"/>
  <c r="U401" i="114"/>
  <c r="W401" i="114"/>
  <c r="U405" i="114"/>
  <c r="W405" i="114"/>
  <c r="U409" i="114"/>
  <c r="W409" i="114"/>
  <c r="U413" i="114"/>
  <c r="W413" i="114"/>
  <c r="U417" i="114"/>
  <c r="W417" i="114"/>
  <c r="U421" i="114"/>
  <c r="W421" i="114"/>
  <c r="U425" i="114"/>
  <c r="W425" i="114"/>
  <c r="U429" i="114"/>
  <c r="W429" i="114"/>
  <c r="U433" i="114"/>
  <c r="W433" i="114"/>
  <c r="U437" i="114"/>
  <c r="W437" i="114"/>
  <c r="U441" i="114"/>
  <c r="W441" i="114"/>
  <c r="U445" i="114"/>
  <c r="W445" i="114"/>
  <c r="U449" i="114"/>
  <c r="W449" i="114"/>
  <c r="U453" i="114"/>
  <c r="W453" i="114"/>
  <c r="U457" i="114"/>
  <c r="W457" i="114"/>
  <c r="U461" i="114"/>
  <c r="W461" i="114"/>
  <c r="U465" i="114"/>
  <c r="W465" i="114"/>
  <c r="U469" i="114"/>
  <c r="W469" i="114"/>
  <c r="U542" i="114"/>
  <c r="W542" i="114"/>
  <c r="U546" i="114"/>
  <c r="W546" i="114"/>
  <c r="U550" i="114"/>
  <c r="W550" i="114"/>
  <c r="U554" i="114"/>
  <c r="W554" i="114"/>
  <c r="U558" i="114"/>
  <c r="W558" i="114"/>
  <c r="U562" i="114"/>
  <c r="W562" i="114"/>
  <c r="U571" i="114"/>
  <c r="W571" i="114"/>
  <c r="U575" i="114"/>
  <c r="W575" i="114"/>
  <c r="U579" i="114"/>
  <c r="W579" i="114"/>
  <c r="U583" i="114"/>
  <c r="W583" i="114"/>
  <c r="U587" i="114"/>
  <c r="W587" i="114"/>
  <c r="U591" i="114"/>
  <c r="W591" i="114"/>
  <c r="U595" i="114"/>
  <c r="W595" i="114"/>
  <c r="U599" i="114"/>
  <c r="W599" i="114"/>
  <c r="U603" i="114"/>
  <c r="W603" i="114"/>
  <c r="W607" i="114"/>
  <c r="W611" i="114"/>
  <c r="W615" i="114"/>
  <c r="W619" i="114"/>
  <c r="W623" i="114"/>
  <c r="W627" i="114"/>
  <c r="W631" i="114"/>
  <c r="W635" i="114"/>
  <c r="W639" i="114"/>
  <c r="W643" i="114"/>
  <c r="W647" i="114"/>
  <c r="W651" i="114"/>
  <c r="W656" i="114"/>
  <c r="W660" i="114"/>
  <c r="W664" i="114"/>
  <c r="W668" i="114"/>
  <c r="W672" i="114"/>
  <c r="W676" i="114"/>
  <c r="W680" i="114"/>
  <c r="W684" i="114"/>
  <c r="W688" i="114"/>
  <c r="W692" i="114"/>
  <c r="W696" i="114"/>
  <c r="W700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386" i="114"/>
  <c r="W386" i="114"/>
  <c r="U547" i="114"/>
  <c r="W547" i="114"/>
  <c r="U572" i="114"/>
  <c r="W572" i="114"/>
  <c r="U592" i="114"/>
  <c r="W592" i="114"/>
  <c r="W616" i="114"/>
  <c r="W636" i="114"/>
  <c r="W669" i="114"/>
  <c r="U474" i="114"/>
  <c r="W474" i="114"/>
  <c r="U478" i="114"/>
  <c r="W478" i="114"/>
  <c r="U482" i="114"/>
  <c r="W482" i="114"/>
  <c r="U486" i="114"/>
  <c r="W486" i="114"/>
  <c r="U490" i="114"/>
  <c r="W490" i="114"/>
  <c r="U494" i="114"/>
  <c r="W494" i="114"/>
  <c r="U498" i="114"/>
  <c r="W498" i="114"/>
  <c r="U502" i="114"/>
  <c r="W502" i="114"/>
  <c r="U506" i="114"/>
  <c r="W506" i="114"/>
  <c r="U510" i="114"/>
  <c r="W510" i="114"/>
  <c r="U514" i="114"/>
  <c r="W514" i="114"/>
  <c r="U518" i="114"/>
  <c r="W518" i="114"/>
  <c r="U522" i="114"/>
  <c r="W522" i="114"/>
  <c r="U526" i="114"/>
  <c r="W526" i="114"/>
  <c r="U530" i="114"/>
  <c r="W530" i="114"/>
  <c r="U534" i="114"/>
  <c r="W534" i="114"/>
  <c r="U538" i="114"/>
  <c r="W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D2" i="116"/>
  <c r="E3" i="116"/>
  <c r="E2" i="116"/>
  <c r="D3" i="116"/>
  <c r="C2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C21" i="83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21" i="83" l="1"/>
  <c r="D23" i="83"/>
  <c r="C23" i="83" s="1"/>
  <c r="Y21" i="83"/>
  <c r="AY21" i="83"/>
  <c r="BE21" i="83"/>
  <c r="V22" i="115"/>
  <c r="V24" i="115" s="1"/>
  <c r="BE23" i="83" l="1"/>
  <c r="Y23" i="83"/>
  <c r="T7" i="83" s="1"/>
  <c r="AY23" i="83"/>
  <c r="AH23" i="83"/>
  <c r="D25" i="83"/>
  <c r="C25" i="83" s="1"/>
  <c r="AX21" i="83"/>
  <c r="AG21" i="83"/>
  <c r="X21" i="83"/>
  <c r="BF21" i="83"/>
  <c r="AH25" i="83" l="1"/>
  <c r="AY25" i="83"/>
  <c r="D27" i="83"/>
  <c r="C27" i="83" s="1"/>
  <c r="Y25" i="83"/>
  <c r="BE25" i="83"/>
  <c r="X23" i="83"/>
  <c r="BF23" i="83"/>
  <c r="AX23" i="83"/>
  <c r="AG23" i="83"/>
  <c r="BE27" i="83" l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X31" i="83" l="1"/>
  <c r="BF31" i="83"/>
  <c r="AX31" i="83"/>
  <c r="AG31" i="83"/>
  <c r="AH33" i="83"/>
  <c r="AY33" i="83"/>
  <c r="D35" i="83"/>
  <c r="C35" i="83" s="1"/>
  <c r="Y33" i="83"/>
  <c r="BE33" i="83"/>
  <c r="BE35" i="83" l="1"/>
  <c r="BA7" i="83" s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N7" i="83" s="1"/>
  <c r="AY37" i="83"/>
  <c r="BE37" i="83"/>
  <c r="BE39" i="83" l="1"/>
  <c r="Y39" i="83"/>
  <c r="AY39" i="83"/>
  <c r="AH39" i="83"/>
  <c r="D41" i="83"/>
  <c r="C41" i="83" s="1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D45" i="83"/>
  <c r="C45" i="83" s="1"/>
  <c r="AY43" i="83"/>
  <c r="AH43" i="83"/>
  <c r="Y43" i="83"/>
  <c r="AX41" i="83"/>
  <c r="AG41" i="83"/>
  <c r="X41" i="83"/>
  <c r="BF41" i="83"/>
  <c r="X43" i="83" l="1"/>
  <c r="BF43" i="83"/>
  <c r="AX43" i="83"/>
  <c r="AG43" i="83"/>
  <c r="AH45" i="83"/>
  <c r="D47" i="83"/>
  <c r="C47" i="83" s="1"/>
  <c r="Y45" i="83"/>
  <c r="AY45" i="83"/>
  <c r="BE45" i="83"/>
  <c r="BE47" i="83" l="1"/>
  <c r="AY47" i="83"/>
  <c r="AH47" i="83"/>
  <c r="D49" i="83"/>
  <c r="C49" i="83" s="1"/>
  <c r="Y47" i="83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BE51" i="83" l="1"/>
  <c r="AY51" i="83"/>
  <c r="AH51" i="83"/>
  <c r="AC9" i="83" s="1"/>
  <c r="D53" i="83"/>
  <c r="C53" i="83" s="1"/>
  <c r="Y51" i="83"/>
  <c r="AX49" i="83"/>
  <c r="AG49" i="83"/>
  <c r="X49" i="83"/>
  <c r="BF49" i="83"/>
  <c r="AJ7" i="83" l="1"/>
  <c r="AL7" i="83"/>
  <c r="AH53" i="83"/>
  <c r="D55" i="83"/>
  <c r="C55" i="83" s="1"/>
  <c r="Y53" i="83"/>
  <c r="AY53" i="83"/>
  <c r="BE53" i="83"/>
  <c r="X51" i="83"/>
  <c r="BF51" i="83"/>
  <c r="AX51" i="83"/>
  <c r="AG51" i="83"/>
  <c r="BE55" i="83" l="1"/>
  <c r="Y55" i="83"/>
  <c r="AY55" i="83"/>
  <c r="AH55" i="83"/>
  <c r="D57" i="83"/>
  <c r="C57" i="83" s="1"/>
  <c r="AX53" i="83"/>
  <c r="AG53" i="83"/>
  <c r="X53" i="83"/>
  <c r="BF53" i="83"/>
  <c r="AH57" i="83" l="1"/>
  <c r="AY57" i="83"/>
  <c r="D59" i="83"/>
  <c r="C59" i="83" s="1"/>
  <c r="Y57" i="83"/>
  <c r="BE57" i="83"/>
  <c r="X55" i="83"/>
  <c r="BF55" i="83"/>
  <c r="AX55" i="83"/>
  <c r="AG55" i="83"/>
  <c r="AX57" i="83" l="1"/>
  <c r="AG57" i="83"/>
  <c r="X57" i="83"/>
  <c r="BF57" i="83"/>
  <c r="BE59" i="83"/>
  <c r="Y59" i="83"/>
  <c r="AY59" i="83"/>
  <c r="AH59" i="83"/>
  <c r="D61" i="83"/>
  <c r="C61" i="83" s="1"/>
  <c r="AH61" i="83" l="1"/>
  <c r="AY61" i="83"/>
  <c r="D63" i="83"/>
  <c r="C63" i="83" s="1"/>
  <c r="Y61" i="83"/>
  <c r="BE61" i="83"/>
  <c r="X59" i="83"/>
  <c r="BF59" i="83"/>
  <c r="AX59" i="83"/>
  <c r="AG59" i="83"/>
  <c r="D65" i="83" l="1"/>
  <c r="C65" i="83" s="1"/>
  <c r="BE63" i="83"/>
  <c r="Y63" i="83"/>
  <c r="AY63" i="83"/>
  <c r="AH63" i="83"/>
  <c r="AX61" i="83"/>
  <c r="AG61" i="83"/>
  <c r="X61" i="83"/>
  <c r="BF61" i="83"/>
  <c r="X63" i="83" l="1"/>
  <c r="BF63" i="83"/>
  <c r="AX63" i="83"/>
  <c r="AG63" i="83"/>
  <c r="AH65" i="83"/>
  <c r="AY65" i="83"/>
  <c r="D67" i="83"/>
  <c r="Y65" i="83"/>
  <c r="BE65" i="83"/>
  <c r="D69" i="83" l="1"/>
  <c r="BE67" i="83"/>
  <c r="AY67" i="83"/>
  <c r="C67" i="83"/>
  <c r="Y67" i="83"/>
  <c r="AH67" i="83"/>
  <c r="AX65" i="83"/>
  <c r="AG65" i="83"/>
  <c r="X65" i="83"/>
  <c r="BF65" i="83"/>
  <c r="AH69" i="83" l="1"/>
  <c r="D71" i="83"/>
  <c r="Y69" i="83"/>
  <c r="BE69" i="83"/>
  <c r="AY69" i="83"/>
  <c r="C69" i="83"/>
  <c r="X67" i="83"/>
  <c r="BF67" i="83"/>
  <c r="AX67" i="83"/>
  <c r="AG67" i="83"/>
  <c r="AG69" i="83" l="1"/>
  <c r="X69" i="83"/>
  <c r="AX69" i="83"/>
  <c r="BF69" i="83"/>
  <c r="BE71" i="83"/>
  <c r="AY71" i="83"/>
  <c r="C71" i="83"/>
  <c r="AH71" i="83"/>
  <c r="Y71" i="83"/>
  <c r="BF71" i="83" l="1"/>
  <c r="AX71" i="83"/>
  <c r="AG71" i="83"/>
  <c r="X71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22806FC7-311B-4D20-955F-60827FC48F75}">
      <text>
        <r>
          <rPr>
            <b/>
            <sz val="8"/>
            <color indexed="81"/>
            <rFont val="Arial"/>
            <family val="2"/>
          </rPr>
          <t xml:space="preserve">il a plu:
de 05h44 à 06h59
</t>
        </r>
      </text>
    </comment>
    <comment ref="AP13" authorId="0" shapeId="0" xr:uid="{A05F1CAA-AAFA-42F5-8EB6-4E54AAEC8E4D}">
      <text>
        <r>
          <rPr>
            <b/>
            <sz val="8"/>
            <color indexed="81"/>
            <rFont val="Arial"/>
            <family val="2"/>
          </rPr>
          <t xml:space="preserve">il a plu:
de 07h00 à 07h41
de 07h43 à 11h59
</t>
        </r>
      </text>
    </comment>
    <comment ref="AR13" authorId="0" shapeId="0" xr:uid="{2CD702E6-ECC9-49D6-BEB9-B6CFDBEB7313}">
      <text>
        <r>
          <rPr>
            <b/>
            <sz val="8"/>
            <color indexed="81"/>
            <rFont val="Arial"/>
            <family val="2"/>
          </rPr>
          <t xml:space="preserve">il a plu:
de 12h00 à 12h57
de 12h59 à 17h29
de 18h31 à 18h59
</t>
        </r>
      </text>
    </comment>
    <comment ref="AT13" authorId="0" shapeId="0" xr:uid="{012DE118-79A6-4C1F-85F0-3D3F0A4FCA42}">
      <text>
        <r>
          <rPr>
            <b/>
            <sz val="8"/>
            <color indexed="81"/>
            <rFont val="Arial"/>
            <family val="2"/>
          </rPr>
          <t xml:space="preserve">il a plu:
de 19h00 à 19h29
</t>
        </r>
      </text>
    </comment>
    <comment ref="AN15" authorId="0" shapeId="0" xr:uid="{89397119-8335-46C7-A27C-E0A5AEFC42D0}">
      <text>
        <r>
          <rPr>
            <b/>
            <sz val="8"/>
            <color indexed="81"/>
            <rFont val="Arial"/>
            <family val="2"/>
          </rPr>
          <t xml:space="preserve">il a plu:
de 05h35 à 06h59
</t>
        </r>
      </text>
    </comment>
    <comment ref="AP15" authorId="0" shapeId="0" xr:uid="{6F119934-D95F-4C7E-BA7A-8ACB5DF8452F}">
      <text>
        <r>
          <rPr>
            <b/>
            <sz val="8"/>
            <color indexed="81"/>
            <rFont val="Arial"/>
            <family val="2"/>
          </rPr>
          <t xml:space="preserve">il a plu:
de 07h00 à 07h41
de 07h43 à 07h54
</t>
        </r>
      </text>
    </comment>
    <comment ref="AP17" authorId="0" shapeId="0" xr:uid="{2D2D5676-3564-48A1-A6FC-52547D86A5E9}">
      <text>
        <r>
          <rPr>
            <b/>
            <sz val="8"/>
            <color indexed="81"/>
            <rFont val="Arial"/>
            <family val="2"/>
          </rPr>
          <t xml:space="preserve">il a plu:
de 11h13 à 11h59
</t>
        </r>
      </text>
    </comment>
    <comment ref="AR17" authorId="0" shapeId="0" xr:uid="{0F5469EB-F1E2-43ED-AE9C-A494E4D908F6}">
      <text>
        <r>
          <rPr>
            <b/>
            <sz val="8"/>
            <color indexed="81"/>
            <rFont val="Arial"/>
            <family val="2"/>
          </rPr>
          <t xml:space="preserve">il a plu:
de 12h00 à 12h57
de 12h59 à 15h49
de 16h51 à 18h19
de 18h24 à 18h59
</t>
        </r>
      </text>
    </comment>
    <comment ref="AT17" authorId="0" shapeId="0" xr:uid="{8008EB41-1CED-4E47-B0E7-B742D6CA91F7}">
      <text>
        <r>
          <rPr>
            <b/>
            <sz val="8"/>
            <color indexed="81"/>
            <rFont val="Arial"/>
            <family val="2"/>
          </rPr>
          <t xml:space="preserve">il a plu:
de 19h00 à 19h50
de 19h52 à 21h04
de 21h23 à 23h04
de 23h18 à 23h59
</t>
        </r>
      </text>
    </comment>
    <comment ref="AN19" authorId="0" shapeId="0" xr:uid="{F7DD7ECA-072C-4320-B8EA-D6242FE8CD68}">
      <text>
        <r>
          <rPr>
            <b/>
            <sz val="8"/>
            <color indexed="81"/>
            <rFont val="Arial"/>
            <family val="2"/>
          </rPr>
          <t xml:space="preserve">il a plu:
de 00h00 à 04h04
de 04h38 à 06h54
</t>
        </r>
      </text>
    </comment>
    <comment ref="AP19" authorId="0" shapeId="0" xr:uid="{665AD123-20E1-45F7-9E55-7F269984046B}">
      <text>
        <r>
          <rPr>
            <b/>
            <sz val="8"/>
            <color indexed="81"/>
            <rFont val="Arial"/>
            <family val="2"/>
          </rPr>
          <t xml:space="preserve">il a plu:
de 11h31 à 11h59
</t>
        </r>
      </text>
    </comment>
    <comment ref="AR19" authorId="0" shapeId="0" xr:uid="{E469D83F-CEFB-411C-8748-471AD04BB3AA}">
      <text>
        <r>
          <rPr>
            <b/>
            <sz val="8"/>
            <color indexed="81"/>
            <rFont val="Arial"/>
            <family val="2"/>
          </rPr>
          <t xml:space="preserve">il a plu:
de 12h00 à 12h29
</t>
        </r>
      </text>
    </comment>
  </commentList>
</comments>
</file>

<file path=xl/sharedStrings.xml><?xml version="1.0" encoding="utf-8"?>
<sst xmlns="http://schemas.openxmlformats.org/spreadsheetml/2006/main" count="425" uniqueCount="252">
  <si>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</si>
  <si>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</si>
  <si>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</si>
  <si>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</si>
  <si>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</si>
  <si>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</si>
  <si>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</si>
  <si>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</si>
  <si>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</si>
  <si>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</si>
  <si>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</si>
  <si>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</si>
  <si>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</si>
  <si>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</si>
  <si>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</si>
  <si>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</si>
  <si>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</si>
  <si>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</si>
  <si>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</si>
  <si>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</si>
  <si>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</si>
  <si>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</si>
  <si>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</si>
  <si>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</si>
  <si>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</si>
  <si>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</si>
  <si>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</si>
  <si>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</si>
  <si>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</si>
  <si>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</si>
  <si>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</si>
  <si>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de 0 à 6h59</t>
  </si>
  <si>
    <t>7h à 11h59</t>
  </si>
  <si>
    <t>12h à 18h59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</si>
  <si>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</si>
  <si>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</si>
  <si>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</si>
  <si>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</si>
  <si>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</si>
  <si>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</si>
  <si>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</si>
  <si>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</si>
  <si>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</si>
  <si>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</si>
  <si>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</si>
  <si>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</si>
  <si>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</si>
  <si>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</si>
  <si>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</si>
  <si>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</si>
  <si>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</si>
  <si>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</si>
  <si>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</si>
  <si>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</si>
  <si>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</si>
  <si>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</si>
  <si>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</si>
  <si>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</si>
  <si>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</si>
  <si>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</si>
  <si>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</si>
  <si>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</si>
  <si>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</si>
  <si>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</si>
  <si>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</si>
  <si>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</si>
  <si>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</si>
  <si>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</si>
  <si>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</si>
  <si>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</si>
  <si>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</si>
  <si>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</si>
  <si>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</si>
  <si>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</si>
  <si>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</si>
  <si>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19h à 23h59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</si>
  <si>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</si>
  <si>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</si>
  <si>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</si>
  <si>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</si>
  <si>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</si>
  <si>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</si>
  <si>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</si>
  <si>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</si>
  <si>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</si>
  <si>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</si>
  <si>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</si>
  <si>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</si>
  <si>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</si>
  <si>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</si>
  <si>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</si>
  <si>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</si>
  <si>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</si>
  <si>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</si>
  <si>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</si>
  <si>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</si>
  <si>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</si>
  <si>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</si>
  <si>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</si>
  <si>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</si>
  <si>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</si>
  <si>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</si>
  <si>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</si>
  <si>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</si>
  <si>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</si>
  <si>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</si>
  <si>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</si>
  <si>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</si>
  <si>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</si>
  <si>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</si>
  <si>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</si>
  <si>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</si>
  <si>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</si>
  <si>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</si>
  <si>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</si>
  <si>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</si>
  <si>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</si>
  <si>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</si>
  <si>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</si>
  <si>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</si>
  <si>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</si>
  <si>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</si>
  <si>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</si>
  <si>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</si>
  <si>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</si>
  <si>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</si>
  <si>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</si>
  <si>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</si>
  <si>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</si>
  <si>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</si>
  <si>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</si>
  <si>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</si>
  <si>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</si>
  <si>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</si>
  <si>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</si>
  <si>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</si>
  <si>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</si>
  <si>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</si>
  <si>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</si>
  <si>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</si>
  <si>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</si>
  <si>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</si>
  <si>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</si>
  <si>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</si>
  <si>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</si>
  <si>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</si>
  <si>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</si>
  <si>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</si>
  <si>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</si>
  <si>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</si>
  <si>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</si>
  <si>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</si>
  <si>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</si>
  <si>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</si>
  <si>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</si>
  <si>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</si>
  <si>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</si>
  <si>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</si>
  <si>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</si>
  <si>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</si>
  <si>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</si>
  <si>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</si>
  <si>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</si>
  <si>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</si>
  <si>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</si>
  <si>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</si>
  <si>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</si>
  <si>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</si>
  <si>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</si>
  <si>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</si>
  <si>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</si>
  <si>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</si>
  <si>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</si>
  <si>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</si>
  <si>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</si>
  <si>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</si>
  <si>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</si>
  <si>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</si>
  <si>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</si>
  <si>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</si>
  <si>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</si>
  <si>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</si>
  <si>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</si>
  <si>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</si>
  <si>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</si>
  <si>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</si>
  <si>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</si>
  <si>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</si>
  <si>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</si>
  <si>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</si>
  <si>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</si>
  <si>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</si>
  <si>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</si>
  <si>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</si>
  <si>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</si>
  <si>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</si>
  <si>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</si>
  <si>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</si>
  <si>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</si>
  <si>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</si>
  <si>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</si>
  <si>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</si>
  <si>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</si>
  <si>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</si>
  <si>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</si>
  <si>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</si>
  <si>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</si>
  <si>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</si>
  <si>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</si>
  <si>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</si>
  <si>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</si>
  <si>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</si>
  <si>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</si>
  <si>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</si>
  <si>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</si>
  <si>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</si>
  <si>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</si>
  <si>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</si>
  <si>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</si>
  <si>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</si>
  <si>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</si>
  <si>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</si>
  <si>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</si>
  <si>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</si>
  <si>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</si>
  <si>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</si>
  <si>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</si>
  <si>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</si>
  <si>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</si>
  <si>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</si>
  <si>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</si>
  <si>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</si>
  <si>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 xml:space="preserve">Mobile </t>
  </si>
  <si>
    <t>*****</t>
  </si>
  <si>
    <t>Janvier_2025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</si>
  <si>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</si>
  <si>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</si>
  <si>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</si>
  <si>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</si>
  <si>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</si>
  <si>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</si>
  <si>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</si>
  <si>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</si>
  <si>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</si>
  <si>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</si>
  <si>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</si>
  <si>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</si>
  <si>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</si>
  <si>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</si>
  <si>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</si>
  <si>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13:.7</t>
  </si>
  <si>
    <t>20250106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</si>
</sst>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rgb="FF0033CC"/>
      <name val="Calibri"/>
      <family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3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7" fontId="60" fillId="47" borderId="2" xfId="0" applyNumberFormat="1" applyFont="1" applyFill="1" applyBorder="1" applyAlignment="1">
      <alignment horizontal="center"/>
    </xf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61" fillId="0" borderId="105" xfId="0" applyFont="1" applyBorder="1" applyAlignment="1">
      <alignment horizontal="center" vertical="center"/>
    </xf>
    <xf numFmtId="0" fontId="7" fillId="0" borderId="106" xfId="0" applyFont="1" applyBorder="1" applyAlignment="1">
      <alignment horizontal="center" vertical="center"/>
    </xf>
    <xf numFmtId="0" fontId="0" fillId="0" borderId="105" xfId="0" applyBorder="1" applyAlignment="1">
      <alignment horizontal="center" vertic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9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27</c:v>
                </c:pt>
                <c:pt idx="1">
                  <c:v>30</c:v>
                </c:pt>
                <c:pt idx="2">
                  <c:v>973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64</c:v>
                </c:pt>
                <c:pt idx="1">
                  <c:v>4</c:v>
                </c:pt>
                <c:pt idx="2">
                  <c:v>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30.2</c:v>
                </c:pt>
                <c:pt idx="1">
                  <c:v>2.5</c:v>
                </c:pt>
                <c:pt idx="2">
                  <c:v>127.30000000000001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30.2</c:v>
                </c:pt>
                <c:pt idx="1">
                  <c:v>3</c:v>
                </c:pt>
                <c:pt idx="2">
                  <c:v>126.80000000000001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28.4</c:v>
                </c:pt>
                <c:pt idx="1">
                  <c:v>3</c:v>
                </c:pt>
                <c:pt idx="2">
                  <c:v>128.6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12.4</c:v>
                </c:pt>
                <c:pt idx="1">
                  <c:v>1.5</c:v>
                </c:pt>
                <c:pt idx="2">
                  <c:v>46.1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8.8000000000000007</c:v>
                </c:pt>
                <c:pt idx="1">
                  <c:v>1.5</c:v>
                </c:pt>
                <c:pt idx="2">
                  <c:v>49.7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19.381818181818179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19.381818181818179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17.166666666666671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17.166666666666671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0.1</c:v>
                </c:pt>
                <c:pt idx="82">
                  <c:v>0.1</c:v>
                </c:pt>
                <c:pt idx="83">
                  <c:v>0.1</c:v>
                </c:pt>
                <c:pt idx="84">
                  <c:v>0.1</c:v>
                </c:pt>
                <c:pt idx="85">
                  <c:v>0.1</c:v>
                </c:pt>
                <c:pt idx="86">
                  <c:v>0.1</c:v>
                </c:pt>
                <c:pt idx="87">
                  <c:v>0.2</c:v>
                </c:pt>
                <c:pt idx="88">
                  <c:v>0.2</c:v>
                </c:pt>
                <c:pt idx="89">
                  <c:v>0.2</c:v>
                </c:pt>
                <c:pt idx="90">
                  <c:v>0.2</c:v>
                </c:pt>
                <c:pt idx="91">
                  <c:v>0.2</c:v>
                </c:pt>
                <c:pt idx="92">
                  <c:v>0.2</c:v>
                </c:pt>
                <c:pt idx="93">
                  <c:v>0.3</c:v>
                </c:pt>
                <c:pt idx="94">
                  <c:v>0.3</c:v>
                </c:pt>
                <c:pt idx="95">
                  <c:v>0.3</c:v>
                </c:pt>
                <c:pt idx="96">
                  <c:v>0.3</c:v>
                </c:pt>
                <c:pt idx="97">
                  <c:v>0.3</c:v>
                </c:pt>
                <c:pt idx="98">
                  <c:v>0.3</c:v>
                </c:pt>
                <c:pt idx="99">
                  <c:v>0.3</c:v>
                </c:pt>
                <c:pt idx="100">
                  <c:v>0.3</c:v>
                </c:pt>
                <c:pt idx="101">
                  <c:v>0.3</c:v>
                </c:pt>
                <c:pt idx="102">
                  <c:v>0.3</c:v>
                </c:pt>
                <c:pt idx="103">
                  <c:v>0.3</c:v>
                </c:pt>
                <c:pt idx="104">
                  <c:v>0.3</c:v>
                </c:pt>
                <c:pt idx="105">
                  <c:v>0.3</c:v>
                </c:pt>
                <c:pt idx="106">
                  <c:v>0.3</c:v>
                </c:pt>
                <c:pt idx="107">
                  <c:v>0.3</c:v>
                </c:pt>
                <c:pt idx="108">
                  <c:v>0.3</c:v>
                </c:pt>
                <c:pt idx="109">
                  <c:v>0.3</c:v>
                </c:pt>
                <c:pt idx="110">
                  <c:v>0.3</c:v>
                </c:pt>
                <c:pt idx="111">
                  <c:v>0.3</c:v>
                </c:pt>
                <c:pt idx="112">
                  <c:v>0.3</c:v>
                </c:pt>
                <c:pt idx="113">
                  <c:v>0.3</c:v>
                </c:pt>
                <c:pt idx="114">
                  <c:v>0.3</c:v>
                </c:pt>
                <c:pt idx="115">
                  <c:v>0.3</c:v>
                </c:pt>
                <c:pt idx="116">
                  <c:v>0.3</c:v>
                </c:pt>
                <c:pt idx="117">
                  <c:v>0.3</c:v>
                </c:pt>
                <c:pt idx="118">
                  <c:v>0.3</c:v>
                </c:pt>
                <c:pt idx="119">
                  <c:v>0.3</c:v>
                </c:pt>
                <c:pt idx="120">
                  <c:v>0.3</c:v>
                </c:pt>
                <c:pt idx="121">
                  <c:v>0.3</c:v>
                </c:pt>
                <c:pt idx="122">
                  <c:v>0.3</c:v>
                </c:pt>
                <c:pt idx="123">
                  <c:v>0.3</c:v>
                </c:pt>
                <c:pt idx="124">
                  <c:v>0.3</c:v>
                </c:pt>
                <c:pt idx="125">
                  <c:v>0.3</c:v>
                </c:pt>
                <c:pt idx="126">
                  <c:v>0.3</c:v>
                </c:pt>
                <c:pt idx="127">
                  <c:v>0.3</c:v>
                </c:pt>
                <c:pt idx="128">
                  <c:v>0.3</c:v>
                </c:pt>
                <c:pt idx="129">
                  <c:v>0.3</c:v>
                </c:pt>
                <c:pt idx="130">
                  <c:v>0.3</c:v>
                </c:pt>
                <c:pt idx="131">
                  <c:v>0.3</c:v>
                </c:pt>
                <c:pt idx="132">
                  <c:v>0.3</c:v>
                </c:pt>
                <c:pt idx="133">
                  <c:v>0.3</c:v>
                </c:pt>
                <c:pt idx="134">
                  <c:v>0.3</c:v>
                </c:pt>
                <c:pt idx="135">
                  <c:v>0.3</c:v>
                </c:pt>
                <c:pt idx="136">
                  <c:v>0.3</c:v>
                </c:pt>
                <c:pt idx="137">
                  <c:v>0.3</c:v>
                </c:pt>
                <c:pt idx="138">
                  <c:v>0.3</c:v>
                </c:pt>
                <c:pt idx="139">
                  <c:v>0.3</c:v>
                </c:pt>
                <c:pt idx="140">
                  <c:v>0.2</c:v>
                </c:pt>
                <c:pt idx="141">
                  <c:v>0.2</c:v>
                </c:pt>
                <c:pt idx="142">
                  <c:v>0.2</c:v>
                </c:pt>
                <c:pt idx="143">
                  <c:v>0.2</c:v>
                </c:pt>
                <c:pt idx="144">
                  <c:v>0.2</c:v>
                </c:pt>
                <c:pt idx="145">
                  <c:v>0.1</c:v>
                </c:pt>
                <c:pt idx="146">
                  <c:v>0.1</c:v>
                </c:pt>
                <c:pt idx="147">
                  <c:v>0.1</c:v>
                </c:pt>
                <c:pt idx="148">
                  <c:v>0.1</c:v>
                </c:pt>
                <c:pt idx="149">
                  <c:v>0.1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0.1</c:v>
                </c:pt>
                <c:pt idx="298">
                  <c:v>0.2</c:v>
                </c:pt>
                <c:pt idx="299">
                  <c:v>0.4</c:v>
                </c:pt>
                <c:pt idx="300">
                  <c:v>0.4</c:v>
                </c:pt>
                <c:pt idx="301">
                  <c:v>0.4</c:v>
                </c:pt>
                <c:pt idx="302">
                  <c:v>0.4</c:v>
                </c:pt>
                <c:pt idx="303">
                  <c:v>0.4</c:v>
                </c:pt>
                <c:pt idx="304">
                  <c:v>0.4</c:v>
                </c:pt>
                <c:pt idx="305">
                  <c:v>0.5</c:v>
                </c:pt>
                <c:pt idx="306">
                  <c:v>0.5</c:v>
                </c:pt>
                <c:pt idx="307">
                  <c:v>0.5</c:v>
                </c:pt>
                <c:pt idx="308">
                  <c:v>0.5</c:v>
                </c:pt>
                <c:pt idx="309">
                  <c:v>0.5</c:v>
                </c:pt>
                <c:pt idx="310">
                  <c:v>0.6</c:v>
                </c:pt>
                <c:pt idx="311">
                  <c:v>0.7</c:v>
                </c:pt>
                <c:pt idx="312">
                  <c:v>0.7</c:v>
                </c:pt>
                <c:pt idx="313">
                  <c:v>0.8</c:v>
                </c:pt>
                <c:pt idx="314">
                  <c:v>0.8</c:v>
                </c:pt>
                <c:pt idx="315">
                  <c:v>0.8</c:v>
                </c:pt>
                <c:pt idx="316">
                  <c:v>0.9</c:v>
                </c:pt>
                <c:pt idx="317">
                  <c:v>0.9</c:v>
                </c:pt>
                <c:pt idx="318">
                  <c:v>0.9</c:v>
                </c:pt>
                <c:pt idx="319">
                  <c:v>0.9</c:v>
                </c:pt>
                <c:pt idx="320">
                  <c:v>0.9</c:v>
                </c:pt>
                <c:pt idx="321">
                  <c:v>0.9</c:v>
                </c:pt>
                <c:pt idx="322">
                  <c:v>0.9</c:v>
                </c:pt>
                <c:pt idx="323">
                  <c:v>0.9</c:v>
                </c:pt>
                <c:pt idx="324">
                  <c:v>0.9</c:v>
                </c:pt>
                <c:pt idx="325">
                  <c:v>0.9</c:v>
                </c:pt>
                <c:pt idx="326">
                  <c:v>0.9</c:v>
                </c:pt>
                <c:pt idx="327">
                  <c:v>0.9</c:v>
                </c:pt>
                <c:pt idx="328">
                  <c:v>0.9</c:v>
                </c:pt>
                <c:pt idx="329">
                  <c:v>0.9</c:v>
                </c:pt>
                <c:pt idx="330">
                  <c:v>0.9</c:v>
                </c:pt>
                <c:pt idx="331">
                  <c:v>0.9</c:v>
                </c:pt>
                <c:pt idx="332">
                  <c:v>0.9</c:v>
                </c:pt>
                <c:pt idx="333">
                  <c:v>0.9</c:v>
                </c:pt>
                <c:pt idx="334">
                  <c:v>0.9</c:v>
                </c:pt>
                <c:pt idx="335">
                  <c:v>0.9</c:v>
                </c:pt>
                <c:pt idx="336">
                  <c:v>0.9</c:v>
                </c:pt>
                <c:pt idx="337">
                  <c:v>0.9</c:v>
                </c:pt>
                <c:pt idx="338">
                  <c:v>0.9</c:v>
                </c:pt>
                <c:pt idx="339">
                  <c:v>0.9</c:v>
                </c:pt>
                <c:pt idx="340">
                  <c:v>0.9</c:v>
                </c:pt>
                <c:pt idx="341">
                  <c:v>0.9</c:v>
                </c:pt>
                <c:pt idx="342">
                  <c:v>0.9</c:v>
                </c:pt>
                <c:pt idx="343">
                  <c:v>0.9</c:v>
                </c:pt>
                <c:pt idx="344">
                  <c:v>0.9</c:v>
                </c:pt>
                <c:pt idx="345">
                  <c:v>0.9</c:v>
                </c:pt>
                <c:pt idx="346">
                  <c:v>1</c:v>
                </c:pt>
                <c:pt idx="347">
                  <c:v>1</c:v>
                </c:pt>
                <c:pt idx="348">
                  <c:v>1</c:v>
                </c:pt>
                <c:pt idx="349">
                  <c:v>1</c:v>
                </c:pt>
                <c:pt idx="350">
                  <c:v>1</c:v>
                </c:pt>
                <c:pt idx="351">
                  <c:v>1</c:v>
                </c:pt>
                <c:pt idx="352">
                  <c:v>1</c:v>
                </c:pt>
                <c:pt idx="353">
                  <c:v>1</c:v>
                </c:pt>
                <c:pt idx="354">
                  <c:v>1</c:v>
                </c:pt>
                <c:pt idx="355">
                  <c:v>0.6</c:v>
                </c:pt>
                <c:pt idx="356">
                  <c:v>0.6</c:v>
                </c:pt>
                <c:pt idx="357">
                  <c:v>0.6</c:v>
                </c:pt>
                <c:pt idx="358">
                  <c:v>0.6</c:v>
                </c:pt>
                <c:pt idx="359">
                  <c:v>0.6</c:v>
                </c:pt>
                <c:pt idx="360">
                  <c:v>0.5</c:v>
                </c:pt>
                <c:pt idx="361">
                  <c:v>0.5</c:v>
                </c:pt>
                <c:pt idx="362">
                  <c:v>0.5</c:v>
                </c:pt>
                <c:pt idx="363">
                  <c:v>0.5</c:v>
                </c:pt>
                <c:pt idx="364">
                  <c:v>0.5</c:v>
                </c:pt>
                <c:pt idx="365">
                  <c:v>0.4</c:v>
                </c:pt>
                <c:pt idx="366">
                  <c:v>0.4</c:v>
                </c:pt>
                <c:pt idx="367">
                  <c:v>0.4</c:v>
                </c:pt>
                <c:pt idx="368">
                  <c:v>0.4</c:v>
                </c:pt>
                <c:pt idx="369">
                  <c:v>0.4</c:v>
                </c:pt>
                <c:pt idx="370">
                  <c:v>0.2</c:v>
                </c:pt>
                <c:pt idx="371">
                  <c:v>0.2</c:v>
                </c:pt>
                <c:pt idx="372">
                  <c:v>0.2</c:v>
                </c:pt>
                <c:pt idx="373">
                  <c:v>0.2</c:v>
                </c:pt>
                <c:pt idx="374">
                  <c:v>0.2</c:v>
                </c:pt>
                <c:pt idx="375">
                  <c:v>0.1</c:v>
                </c:pt>
                <c:pt idx="376">
                  <c:v>0.1</c:v>
                </c:pt>
                <c:pt idx="377">
                  <c:v>0.1</c:v>
                </c:pt>
                <c:pt idx="378">
                  <c:v>0.1</c:v>
                </c:pt>
                <c:pt idx="379">
                  <c:v>0.1</c:v>
                </c:pt>
                <c:pt idx="380">
                  <c:v>0.1</c:v>
                </c:pt>
                <c:pt idx="381">
                  <c:v>0.1</c:v>
                </c:pt>
                <c:pt idx="382">
                  <c:v>0.1</c:v>
                </c:pt>
                <c:pt idx="383">
                  <c:v>0.1</c:v>
                </c:pt>
                <c:pt idx="384">
                  <c:v>0.1</c:v>
                </c:pt>
                <c:pt idx="385">
                  <c:v>0.1</c:v>
                </c:pt>
                <c:pt idx="386">
                  <c:v>0.1</c:v>
                </c:pt>
                <c:pt idx="387">
                  <c:v>0.1</c:v>
                </c:pt>
                <c:pt idx="388">
                  <c:v>0.1</c:v>
                </c:pt>
                <c:pt idx="389">
                  <c:v>0.1</c:v>
                </c:pt>
                <c:pt idx="390">
                  <c:v>0.1</c:v>
                </c:pt>
                <c:pt idx="391">
                  <c:v>0.1</c:v>
                </c:pt>
                <c:pt idx="392">
                  <c:v>0.1</c:v>
                </c:pt>
                <c:pt idx="393">
                  <c:v>0.3</c:v>
                </c:pt>
                <c:pt idx="394">
                  <c:v>0.3</c:v>
                </c:pt>
                <c:pt idx="395">
                  <c:v>0.3</c:v>
                </c:pt>
                <c:pt idx="396">
                  <c:v>0.3</c:v>
                </c:pt>
                <c:pt idx="397">
                  <c:v>0.3</c:v>
                </c:pt>
                <c:pt idx="398">
                  <c:v>0.3</c:v>
                </c:pt>
                <c:pt idx="399">
                  <c:v>0.3</c:v>
                </c:pt>
                <c:pt idx="400">
                  <c:v>0.4</c:v>
                </c:pt>
                <c:pt idx="401">
                  <c:v>0.4</c:v>
                </c:pt>
                <c:pt idx="402">
                  <c:v>0.4</c:v>
                </c:pt>
                <c:pt idx="403">
                  <c:v>0.4</c:v>
                </c:pt>
                <c:pt idx="404">
                  <c:v>0.4</c:v>
                </c:pt>
                <c:pt idx="405">
                  <c:v>0.3</c:v>
                </c:pt>
                <c:pt idx="406">
                  <c:v>0.3</c:v>
                </c:pt>
                <c:pt idx="407">
                  <c:v>0.3</c:v>
                </c:pt>
                <c:pt idx="408">
                  <c:v>0.3</c:v>
                </c:pt>
                <c:pt idx="409">
                  <c:v>0.4</c:v>
                </c:pt>
                <c:pt idx="410">
                  <c:v>0.4</c:v>
                </c:pt>
                <c:pt idx="411">
                  <c:v>0.4</c:v>
                </c:pt>
                <c:pt idx="412">
                  <c:v>0.4</c:v>
                </c:pt>
                <c:pt idx="413">
                  <c:v>0.4</c:v>
                </c:pt>
                <c:pt idx="414">
                  <c:v>0.4</c:v>
                </c:pt>
                <c:pt idx="415">
                  <c:v>0.4</c:v>
                </c:pt>
                <c:pt idx="416">
                  <c:v>0.4</c:v>
                </c:pt>
                <c:pt idx="417">
                  <c:v>0.4</c:v>
                </c:pt>
                <c:pt idx="418">
                  <c:v>0.4</c:v>
                </c:pt>
                <c:pt idx="419">
                  <c:v>0.4</c:v>
                </c:pt>
                <c:pt idx="420">
                  <c:v>0.4</c:v>
                </c:pt>
                <c:pt idx="421">
                  <c:v>0.4</c:v>
                </c:pt>
                <c:pt idx="422">
                  <c:v>0.4</c:v>
                </c:pt>
                <c:pt idx="423">
                  <c:v>0.4</c:v>
                </c:pt>
                <c:pt idx="424">
                  <c:v>0.4</c:v>
                </c:pt>
                <c:pt idx="425">
                  <c:v>0.4</c:v>
                </c:pt>
                <c:pt idx="426">
                  <c:v>0.4</c:v>
                </c:pt>
                <c:pt idx="427">
                  <c:v>0.4</c:v>
                </c:pt>
                <c:pt idx="428">
                  <c:v>0.4</c:v>
                </c:pt>
                <c:pt idx="429">
                  <c:v>0.4</c:v>
                </c:pt>
                <c:pt idx="430">
                  <c:v>0.4</c:v>
                </c:pt>
                <c:pt idx="431">
                  <c:v>0.4</c:v>
                </c:pt>
                <c:pt idx="432">
                  <c:v>0.4</c:v>
                </c:pt>
                <c:pt idx="433">
                  <c:v>0.4</c:v>
                </c:pt>
                <c:pt idx="434">
                  <c:v>0.4</c:v>
                </c:pt>
                <c:pt idx="435">
                  <c:v>0.4</c:v>
                </c:pt>
                <c:pt idx="436">
                  <c:v>0.4</c:v>
                </c:pt>
                <c:pt idx="437">
                  <c:v>0.4</c:v>
                </c:pt>
                <c:pt idx="438">
                  <c:v>0.4</c:v>
                </c:pt>
                <c:pt idx="439">
                  <c:v>0.4</c:v>
                </c:pt>
                <c:pt idx="440">
                  <c:v>0.4</c:v>
                </c:pt>
                <c:pt idx="441">
                  <c:v>0.4</c:v>
                </c:pt>
                <c:pt idx="442">
                  <c:v>0.4</c:v>
                </c:pt>
                <c:pt idx="443">
                  <c:v>0.4</c:v>
                </c:pt>
                <c:pt idx="444">
                  <c:v>0.4</c:v>
                </c:pt>
                <c:pt idx="445">
                  <c:v>0.4</c:v>
                </c:pt>
                <c:pt idx="446">
                  <c:v>0.4</c:v>
                </c:pt>
                <c:pt idx="447">
                  <c:v>0.4</c:v>
                </c:pt>
                <c:pt idx="448">
                  <c:v>0.4</c:v>
                </c:pt>
                <c:pt idx="449">
                  <c:v>0.4</c:v>
                </c:pt>
                <c:pt idx="450">
                  <c:v>0.2</c:v>
                </c:pt>
                <c:pt idx="451">
                  <c:v>0.2</c:v>
                </c:pt>
                <c:pt idx="452">
                  <c:v>0.2</c:v>
                </c:pt>
                <c:pt idx="453">
                  <c:v>0.2</c:v>
                </c:pt>
                <c:pt idx="454">
                  <c:v>0.2</c:v>
                </c:pt>
                <c:pt idx="455">
                  <c:v>0.1</c:v>
                </c:pt>
                <c:pt idx="456">
                  <c:v>0.1</c:v>
                </c:pt>
                <c:pt idx="457">
                  <c:v>0.1</c:v>
                </c:pt>
                <c:pt idx="458">
                  <c:v>0.1</c:v>
                </c:pt>
                <c:pt idx="459">
                  <c:v>0.1</c:v>
                </c:pt>
                <c:pt idx="460">
                  <c:v>0.1</c:v>
                </c:pt>
                <c:pt idx="461">
                  <c:v>0.1</c:v>
                </c:pt>
                <c:pt idx="462">
                  <c:v>0.1</c:v>
                </c:pt>
                <c:pt idx="463">
                  <c:v>0.1</c:v>
                </c:pt>
                <c:pt idx="464">
                  <c:v>0.1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0.1</c:v>
                </c:pt>
                <c:pt idx="495">
                  <c:v>0.1</c:v>
                </c:pt>
                <c:pt idx="496">
                  <c:v>0.1</c:v>
                </c:pt>
                <c:pt idx="497">
                  <c:v>0.1</c:v>
                </c:pt>
                <c:pt idx="498">
                  <c:v>0.1</c:v>
                </c:pt>
                <c:pt idx="499">
                  <c:v>0.1</c:v>
                </c:pt>
                <c:pt idx="500">
                  <c:v>0.1</c:v>
                </c:pt>
                <c:pt idx="501">
                  <c:v>0.1</c:v>
                </c:pt>
                <c:pt idx="502">
                  <c:v>0.1</c:v>
                </c:pt>
                <c:pt idx="503">
                  <c:v>0.1</c:v>
                </c:pt>
                <c:pt idx="504">
                  <c:v>0.1</c:v>
                </c:pt>
                <c:pt idx="505">
                  <c:v>0.1</c:v>
                </c:pt>
                <c:pt idx="506">
                  <c:v>0.1</c:v>
                </c:pt>
                <c:pt idx="507">
                  <c:v>0.1</c:v>
                </c:pt>
                <c:pt idx="508">
                  <c:v>0.1</c:v>
                </c:pt>
                <c:pt idx="509">
                  <c:v>0.1</c:v>
                </c:pt>
                <c:pt idx="510">
                  <c:v>0.1</c:v>
                </c:pt>
                <c:pt idx="511">
                  <c:v>0.1</c:v>
                </c:pt>
                <c:pt idx="512">
                  <c:v>0.1</c:v>
                </c:pt>
                <c:pt idx="513">
                  <c:v>0.1</c:v>
                </c:pt>
                <c:pt idx="514">
                  <c:v>0.1</c:v>
                </c:pt>
                <c:pt idx="515">
                  <c:v>0.1</c:v>
                </c:pt>
                <c:pt idx="516">
                  <c:v>0.1</c:v>
                </c:pt>
                <c:pt idx="517">
                  <c:v>0.1</c:v>
                </c:pt>
                <c:pt idx="518">
                  <c:v>0.1</c:v>
                </c:pt>
                <c:pt idx="519">
                  <c:v>0.1</c:v>
                </c:pt>
                <c:pt idx="520">
                  <c:v>0.1</c:v>
                </c:pt>
                <c:pt idx="521">
                  <c:v>0.1</c:v>
                </c:pt>
                <c:pt idx="522">
                  <c:v>0.1</c:v>
                </c:pt>
                <c:pt idx="523">
                  <c:v>0.1</c:v>
                </c:pt>
                <c:pt idx="524">
                  <c:v>0.1</c:v>
                </c:pt>
                <c:pt idx="525">
                  <c:v>0.1</c:v>
                </c:pt>
                <c:pt idx="526">
                  <c:v>0.1</c:v>
                </c:pt>
                <c:pt idx="527">
                  <c:v>0.1</c:v>
                </c:pt>
                <c:pt idx="528">
                  <c:v>0.1</c:v>
                </c:pt>
                <c:pt idx="529">
                  <c:v>0.1</c:v>
                </c:pt>
                <c:pt idx="530">
                  <c:v>0.1</c:v>
                </c:pt>
                <c:pt idx="531">
                  <c:v>0.1</c:v>
                </c:pt>
                <c:pt idx="532">
                  <c:v>0.1</c:v>
                </c:pt>
                <c:pt idx="533">
                  <c:v>0.1</c:v>
                </c:pt>
                <c:pt idx="534">
                  <c:v>0.1</c:v>
                </c:pt>
                <c:pt idx="535">
                  <c:v>0.1</c:v>
                </c:pt>
                <c:pt idx="536">
                  <c:v>0.1</c:v>
                </c:pt>
                <c:pt idx="537">
                  <c:v>0.1</c:v>
                </c:pt>
                <c:pt idx="538">
                  <c:v>0.1</c:v>
                </c:pt>
                <c:pt idx="539">
                  <c:v>0.1</c:v>
                </c:pt>
                <c:pt idx="540">
                  <c:v>0.1</c:v>
                </c:pt>
                <c:pt idx="541">
                  <c:v>0.1</c:v>
                </c:pt>
                <c:pt idx="542">
                  <c:v>0.1</c:v>
                </c:pt>
                <c:pt idx="543">
                  <c:v>0.1</c:v>
                </c:pt>
                <c:pt idx="544">
                  <c:v>0.1</c:v>
                </c:pt>
                <c:pt idx="545">
                  <c:v>0.1</c:v>
                </c:pt>
                <c:pt idx="546">
                  <c:v>0.1</c:v>
                </c:pt>
                <c:pt idx="547">
                  <c:v>0.1</c:v>
                </c:pt>
                <c:pt idx="548">
                  <c:v>0.1</c:v>
                </c:pt>
                <c:pt idx="549">
                  <c:v>0.1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0.1</c:v>
                </c:pt>
                <c:pt idx="554">
                  <c:v>0.2</c:v>
                </c:pt>
                <c:pt idx="555">
                  <c:v>0.2</c:v>
                </c:pt>
                <c:pt idx="556">
                  <c:v>0.2</c:v>
                </c:pt>
                <c:pt idx="557">
                  <c:v>0.2</c:v>
                </c:pt>
                <c:pt idx="558">
                  <c:v>0.2</c:v>
                </c:pt>
                <c:pt idx="559">
                  <c:v>0.2</c:v>
                </c:pt>
                <c:pt idx="560">
                  <c:v>0.2</c:v>
                </c:pt>
                <c:pt idx="561">
                  <c:v>0.2</c:v>
                </c:pt>
                <c:pt idx="562">
                  <c:v>0.2</c:v>
                </c:pt>
                <c:pt idx="563">
                  <c:v>0.3</c:v>
                </c:pt>
                <c:pt idx="564">
                  <c:v>0.3</c:v>
                </c:pt>
                <c:pt idx="565">
                  <c:v>0.3</c:v>
                </c:pt>
                <c:pt idx="566">
                  <c:v>0.3</c:v>
                </c:pt>
                <c:pt idx="567">
                  <c:v>0.3</c:v>
                </c:pt>
                <c:pt idx="568">
                  <c:v>0.3</c:v>
                </c:pt>
                <c:pt idx="569">
                  <c:v>0.3</c:v>
                </c:pt>
                <c:pt idx="570">
                  <c:v>0.3</c:v>
                </c:pt>
                <c:pt idx="571">
                  <c:v>0.3</c:v>
                </c:pt>
                <c:pt idx="572">
                  <c:v>0.3</c:v>
                </c:pt>
                <c:pt idx="573">
                  <c:v>0.3</c:v>
                </c:pt>
                <c:pt idx="574">
                  <c:v>0.3</c:v>
                </c:pt>
                <c:pt idx="575">
                  <c:v>0.3</c:v>
                </c:pt>
                <c:pt idx="576">
                  <c:v>0.3</c:v>
                </c:pt>
                <c:pt idx="577">
                  <c:v>0.3</c:v>
                </c:pt>
                <c:pt idx="578">
                  <c:v>0.3</c:v>
                </c:pt>
                <c:pt idx="579">
                  <c:v>0.3</c:v>
                </c:pt>
                <c:pt idx="580">
                  <c:v>0.4</c:v>
                </c:pt>
                <c:pt idx="581">
                  <c:v>0.4</c:v>
                </c:pt>
                <c:pt idx="582">
                  <c:v>0.4</c:v>
                </c:pt>
                <c:pt idx="583">
                  <c:v>0.4</c:v>
                </c:pt>
                <c:pt idx="584">
                  <c:v>0.4</c:v>
                </c:pt>
                <c:pt idx="585">
                  <c:v>0.4</c:v>
                </c:pt>
                <c:pt idx="586">
                  <c:v>0.4</c:v>
                </c:pt>
                <c:pt idx="587">
                  <c:v>0.4</c:v>
                </c:pt>
                <c:pt idx="588">
                  <c:v>0.4</c:v>
                </c:pt>
                <c:pt idx="589">
                  <c:v>0.4</c:v>
                </c:pt>
                <c:pt idx="590">
                  <c:v>0.4</c:v>
                </c:pt>
                <c:pt idx="591">
                  <c:v>0.4</c:v>
                </c:pt>
                <c:pt idx="592">
                  <c:v>0.4</c:v>
                </c:pt>
                <c:pt idx="593">
                  <c:v>0.4</c:v>
                </c:pt>
                <c:pt idx="594">
                  <c:v>0.4</c:v>
                </c:pt>
                <c:pt idx="595">
                  <c:v>0.4</c:v>
                </c:pt>
                <c:pt idx="596">
                  <c:v>0.4</c:v>
                </c:pt>
                <c:pt idx="597">
                  <c:v>0.4</c:v>
                </c:pt>
                <c:pt idx="598">
                  <c:v>0.4</c:v>
                </c:pt>
                <c:pt idx="599">
                  <c:v>0.4</c:v>
                </c:pt>
                <c:pt idx="600">
                  <c:v>0.4</c:v>
                </c:pt>
                <c:pt idx="601">
                  <c:v>0.4</c:v>
                </c:pt>
                <c:pt idx="602">
                  <c:v>0.4</c:v>
                </c:pt>
                <c:pt idx="603">
                  <c:v>0.4</c:v>
                </c:pt>
                <c:pt idx="604">
                  <c:v>0.4</c:v>
                </c:pt>
                <c:pt idx="605">
                  <c:v>0.4</c:v>
                </c:pt>
                <c:pt idx="606">
                  <c:v>0.4</c:v>
                </c:pt>
                <c:pt idx="607">
                  <c:v>0.4</c:v>
                </c:pt>
                <c:pt idx="608">
                  <c:v>0.4</c:v>
                </c:pt>
                <c:pt idx="609">
                  <c:v>0.4</c:v>
                </c:pt>
                <c:pt idx="610">
                  <c:v>0.2</c:v>
                </c:pt>
                <c:pt idx="611">
                  <c:v>0.2</c:v>
                </c:pt>
                <c:pt idx="612">
                  <c:v>0.2</c:v>
                </c:pt>
                <c:pt idx="613">
                  <c:v>0.2</c:v>
                </c:pt>
                <c:pt idx="614">
                  <c:v>0.2</c:v>
                </c:pt>
                <c:pt idx="615">
                  <c:v>0.2</c:v>
                </c:pt>
                <c:pt idx="616">
                  <c:v>0.2</c:v>
                </c:pt>
                <c:pt idx="617">
                  <c:v>0.2</c:v>
                </c:pt>
                <c:pt idx="618">
                  <c:v>0.2</c:v>
                </c:pt>
                <c:pt idx="619">
                  <c:v>0.2</c:v>
                </c:pt>
                <c:pt idx="620">
                  <c:v>0.1</c:v>
                </c:pt>
                <c:pt idx="621">
                  <c:v>0.1</c:v>
                </c:pt>
                <c:pt idx="622">
                  <c:v>0.1</c:v>
                </c:pt>
                <c:pt idx="623">
                  <c:v>0.1</c:v>
                </c:pt>
                <c:pt idx="624">
                  <c:v>0.1</c:v>
                </c:pt>
                <c:pt idx="625">
                  <c:v>0.1</c:v>
                </c:pt>
                <c:pt idx="626">
                  <c:v>0.1</c:v>
                </c:pt>
                <c:pt idx="627">
                  <c:v>0.1</c:v>
                </c:pt>
                <c:pt idx="628">
                  <c:v>0.1</c:v>
                </c:pt>
                <c:pt idx="629">
                  <c:v>0.1</c:v>
                </c:pt>
                <c:pt idx="630">
                  <c:v>0.1</c:v>
                </c:pt>
                <c:pt idx="631">
                  <c:v>0.1</c:v>
                </c:pt>
                <c:pt idx="632">
                  <c:v>0.1</c:v>
                </c:pt>
                <c:pt idx="633">
                  <c:v>0.1</c:v>
                </c:pt>
                <c:pt idx="634">
                  <c:v>0.1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81</c:v>
                </c:pt>
                <c:pt idx="1">
                  <c:v>81</c:v>
                </c:pt>
                <c:pt idx="2">
                  <c:v>81</c:v>
                </c:pt>
                <c:pt idx="3">
                  <c:v>81</c:v>
                </c:pt>
                <c:pt idx="4">
                  <c:v>81</c:v>
                </c:pt>
                <c:pt idx="5">
                  <c:v>81</c:v>
                </c:pt>
                <c:pt idx="6">
                  <c:v>81</c:v>
                </c:pt>
                <c:pt idx="7">
                  <c:v>81</c:v>
                </c:pt>
                <c:pt idx="8">
                  <c:v>81</c:v>
                </c:pt>
                <c:pt idx="9">
                  <c:v>81</c:v>
                </c:pt>
                <c:pt idx="10">
                  <c:v>81</c:v>
                </c:pt>
                <c:pt idx="11">
                  <c:v>81</c:v>
                </c:pt>
                <c:pt idx="12">
                  <c:v>81</c:v>
                </c:pt>
                <c:pt idx="13">
                  <c:v>81</c:v>
                </c:pt>
                <c:pt idx="14">
                  <c:v>81</c:v>
                </c:pt>
                <c:pt idx="15">
                  <c:v>82</c:v>
                </c:pt>
                <c:pt idx="16">
                  <c:v>82</c:v>
                </c:pt>
                <c:pt idx="17">
                  <c:v>82</c:v>
                </c:pt>
                <c:pt idx="18">
                  <c:v>82</c:v>
                </c:pt>
                <c:pt idx="19">
                  <c:v>82</c:v>
                </c:pt>
                <c:pt idx="20">
                  <c:v>82</c:v>
                </c:pt>
                <c:pt idx="21">
                  <c:v>82</c:v>
                </c:pt>
                <c:pt idx="22">
                  <c:v>82</c:v>
                </c:pt>
                <c:pt idx="23">
                  <c:v>82</c:v>
                </c:pt>
                <c:pt idx="24">
                  <c:v>82</c:v>
                </c:pt>
                <c:pt idx="25">
                  <c:v>82</c:v>
                </c:pt>
                <c:pt idx="26">
                  <c:v>82</c:v>
                </c:pt>
                <c:pt idx="27">
                  <c:v>82</c:v>
                </c:pt>
                <c:pt idx="28">
                  <c:v>82</c:v>
                </c:pt>
                <c:pt idx="29">
                  <c:v>82</c:v>
                </c:pt>
                <c:pt idx="30">
                  <c:v>82</c:v>
                </c:pt>
                <c:pt idx="31">
                  <c:v>82</c:v>
                </c:pt>
                <c:pt idx="32">
                  <c:v>83</c:v>
                </c:pt>
                <c:pt idx="33">
                  <c:v>83</c:v>
                </c:pt>
                <c:pt idx="34">
                  <c:v>83</c:v>
                </c:pt>
                <c:pt idx="35">
                  <c:v>83</c:v>
                </c:pt>
                <c:pt idx="36">
                  <c:v>83</c:v>
                </c:pt>
                <c:pt idx="37">
                  <c:v>83</c:v>
                </c:pt>
                <c:pt idx="38">
                  <c:v>83</c:v>
                </c:pt>
                <c:pt idx="39">
                  <c:v>83</c:v>
                </c:pt>
                <c:pt idx="40">
                  <c:v>83</c:v>
                </c:pt>
                <c:pt idx="41">
                  <c:v>83</c:v>
                </c:pt>
                <c:pt idx="42">
                  <c:v>83</c:v>
                </c:pt>
                <c:pt idx="43">
                  <c:v>83</c:v>
                </c:pt>
                <c:pt idx="44">
                  <c:v>83</c:v>
                </c:pt>
                <c:pt idx="45">
                  <c:v>83</c:v>
                </c:pt>
                <c:pt idx="46">
                  <c:v>83</c:v>
                </c:pt>
                <c:pt idx="47">
                  <c:v>83</c:v>
                </c:pt>
                <c:pt idx="48">
                  <c:v>83</c:v>
                </c:pt>
                <c:pt idx="49">
                  <c:v>83</c:v>
                </c:pt>
                <c:pt idx="50">
                  <c:v>83</c:v>
                </c:pt>
                <c:pt idx="51">
                  <c:v>83</c:v>
                </c:pt>
                <c:pt idx="52">
                  <c:v>83</c:v>
                </c:pt>
                <c:pt idx="53">
                  <c:v>83</c:v>
                </c:pt>
                <c:pt idx="54">
                  <c:v>83</c:v>
                </c:pt>
                <c:pt idx="55">
                  <c:v>83</c:v>
                </c:pt>
                <c:pt idx="56">
                  <c:v>83</c:v>
                </c:pt>
                <c:pt idx="57">
                  <c:v>83</c:v>
                </c:pt>
                <c:pt idx="58">
                  <c:v>83</c:v>
                </c:pt>
                <c:pt idx="59">
                  <c:v>83</c:v>
                </c:pt>
                <c:pt idx="60">
                  <c:v>83</c:v>
                </c:pt>
                <c:pt idx="61">
                  <c:v>83</c:v>
                </c:pt>
                <c:pt idx="62">
                  <c:v>83</c:v>
                </c:pt>
                <c:pt idx="63">
                  <c:v>84</c:v>
                </c:pt>
                <c:pt idx="64">
                  <c:v>84</c:v>
                </c:pt>
                <c:pt idx="65">
                  <c:v>84</c:v>
                </c:pt>
                <c:pt idx="66">
                  <c:v>84</c:v>
                </c:pt>
                <c:pt idx="67">
                  <c:v>84</c:v>
                </c:pt>
                <c:pt idx="68">
                  <c:v>84</c:v>
                </c:pt>
                <c:pt idx="69">
                  <c:v>84</c:v>
                </c:pt>
                <c:pt idx="70">
                  <c:v>84</c:v>
                </c:pt>
                <c:pt idx="71">
                  <c:v>84</c:v>
                </c:pt>
                <c:pt idx="72">
                  <c:v>84</c:v>
                </c:pt>
                <c:pt idx="73">
                  <c:v>84</c:v>
                </c:pt>
                <c:pt idx="74">
                  <c:v>84</c:v>
                </c:pt>
                <c:pt idx="75">
                  <c:v>84</c:v>
                </c:pt>
                <c:pt idx="76">
                  <c:v>84</c:v>
                </c:pt>
                <c:pt idx="77">
                  <c:v>84</c:v>
                </c:pt>
                <c:pt idx="78">
                  <c:v>84</c:v>
                </c:pt>
                <c:pt idx="79">
                  <c:v>84</c:v>
                </c:pt>
                <c:pt idx="80">
                  <c:v>84</c:v>
                </c:pt>
                <c:pt idx="81">
                  <c:v>84</c:v>
                </c:pt>
                <c:pt idx="82">
                  <c:v>84</c:v>
                </c:pt>
                <c:pt idx="83">
                  <c:v>84</c:v>
                </c:pt>
                <c:pt idx="84">
                  <c:v>84</c:v>
                </c:pt>
                <c:pt idx="85">
                  <c:v>84</c:v>
                </c:pt>
                <c:pt idx="86">
                  <c:v>85</c:v>
                </c:pt>
                <c:pt idx="87">
                  <c:v>85</c:v>
                </c:pt>
                <c:pt idx="88">
                  <c:v>85</c:v>
                </c:pt>
                <c:pt idx="89">
                  <c:v>85</c:v>
                </c:pt>
                <c:pt idx="90">
                  <c:v>86</c:v>
                </c:pt>
                <c:pt idx="91">
                  <c:v>86</c:v>
                </c:pt>
                <c:pt idx="92">
                  <c:v>86</c:v>
                </c:pt>
                <c:pt idx="93">
                  <c:v>86</c:v>
                </c:pt>
                <c:pt idx="94">
                  <c:v>86</c:v>
                </c:pt>
                <c:pt idx="95">
                  <c:v>86</c:v>
                </c:pt>
                <c:pt idx="96">
                  <c:v>86</c:v>
                </c:pt>
                <c:pt idx="97">
                  <c:v>86</c:v>
                </c:pt>
                <c:pt idx="98">
                  <c:v>86</c:v>
                </c:pt>
                <c:pt idx="99">
                  <c:v>86</c:v>
                </c:pt>
                <c:pt idx="100">
                  <c:v>86</c:v>
                </c:pt>
                <c:pt idx="101">
                  <c:v>86</c:v>
                </c:pt>
                <c:pt idx="102">
                  <c:v>86</c:v>
                </c:pt>
                <c:pt idx="103">
                  <c:v>86</c:v>
                </c:pt>
                <c:pt idx="104">
                  <c:v>86</c:v>
                </c:pt>
                <c:pt idx="105">
                  <c:v>86</c:v>
                </c:pt>
                <c:pt idx="106">
                  <c:v>86</c:v>
                </c:pt>
                <c:pt idx="107">
                  <c:v>86</c:v>
                </c:pt>
                <c:pt idx="108">
                  <c:v>86</c:v>
                </c:pt>
                <c:pt idx="109">
                  <c:v>86</c:v>
                </c:pt>
                <c:pt idx="110">
                  <c:v>86</c:v>
                </c:pt>
                <c:pt idx="111">
                  <c:v>86</c:v>
                </c:pt>
                <c:pt idx="112">
                  <c:v>86</c:v>
                </c:pt>
                <c:pt idx="113">
                  <c:v>86</c:v>
                </c:pt>
                <c:pt idx="114">
                  <c:v>86</c:v>
                </c:pt>
                <c:pt idx="115">
                  <c:v>85</c:v>
                </c:pt>
                <c:pt idx="116">
                  <c:v>85</c:v>
                </c:pt>
                <c:pt idx="117">
                  <c:v>85</c:v>
                </c:pt>
                <c:pt idx="118">
                  <c:v>85</c:v>
                </c:pt>
                <c:pt idx="119">
                  <c:v>85</c:v>
                </c:pt>
                <c:pt idx="120">
                  <c:v>85</c:v>
                </c:pt>
                <c:pt idx="121">
                  <c:v>85</c:v>
                </c:pt>
                <c:pt idx="122">
                  <c:v>85</c:v>
                </c:pt>
                <c:pt idx="123">
                  <c:v>85</c:v>
                </c:pt>
                <c:pt idx="124">
                  <c:v>85</c:v>
                </c:pt>
                <c:pt idx="125">
                  <c:v>85</c:v>
                </c:pt>
                <c:pt idx="126">
                  <c:v>85</c:v>
                </c:pt>
                <c:pt idx="127">
                  <c:v>84</c:v>
                </c:pt>
                <c:pt idx="128">
                  <c:v>84</c:v>
                </c:pt>
                <c:pt idx="129">
                  <c:v>84</c:v>
                </c:pt>
                <c:pt idx="130">
                  <c:v>84</c:v>
                </c:pt>
                <c:pt idx="131">
                  <c:v>84</c:v>
                </c:pt>
                <c:pt idx="132">
                  <c:v>84</c:v>
                </c:pt>
                <c:pt idx="133">
                  <c:v>84</c:v>
                </c:pt>
                <c:pt idx="134">
                  <c:v>84</c:v>
                </c:pt>
                <c:pt idx="135">
                  <c:v>84</c:v>
                </c:pt>
                <c:pt idx="136">
                  <c:v>84</c:v>
                </c:pt>
                <c:pt idx="137">
                  <c:v>84</c:v>
                </c:pt>
                <c:pt idx="138">
                  <c:v>84</c:v>
                </c:pt>
                <c:pt idx="139">
                  <c:v>84</c:v>
                </c:pt>
                <c:pt idx="140">
                  <c:v>84</c:v>
                </c:pt>
                <c:pt idx="141">
                  <c:v>84</c:v>
                </c:pt>
                <c:pt idx="142">
                  <c:v>84</c:v>
                </c:pt>
                <c:pt idx="143">
                  <c:v>84</c:v>
                </c:pt>
                <c:pt idx="144">
                  <c:v>85</c:v>
                </c:pt>
                <c:pt idx="145">
                  <c:v>85</c:v>
                </c:pt>
                <c:pt idx="146">
                  <c:v>85</c:v>
                </c:pt>
                <c:pt idx="147">
                  <c:v>85</c:v>
                </c:pt>
                <c:pt idx="148">
                  <c:v>85</c:v>
                </c:pt>
                <c:pt idx="149">
                  <c:v>85</c:v>
                </c:pt>
                <c:pt idx="150">
                  <c:v>85</c:v>
                </c:pt>
                <c:pt idx="151">
                  <c:v>85</c:v>
                </c:pt>
                <c:pt idx="152">
                  <c:v>85</c:v>
                </c:pt>
                <c:pt idx="153">
                  <c:v>85</c:v>
                </c:pt>
                <c:pt idx="154">
                  <c:v>85</c:v>
                </c:pt>
                <c:pt idx="155">
                  <c:v>85</c:v>
                </c:pt>
                <c:pt idx="156">
                  <c:v>85</c:v>
                </c:pt>
                <c:pt idx="157">
                  <c:v>85</c:v>
                </c:pt>
                <c:pt idx="158">
                  <c:v>85</c:v>
                </c:pt>
                <c:pt idx="159">
                  <c:v>85</c:v>
                </c:pt>
                <c:pt idx="160">
                  <c:v>85</c:v>
                </c:pt>
                <c:pt idx="161">
                  <c:v>85</c:v>
                </c:pt>
                <c:pt idx="162">
                  <c:v>85</c:v>
                </c:pt>
                <c:pt idx="163">
                  <c:v>85</c:v>
                </c:pt>
                <c:pt idx="164">
                  <c:v>85</c:v>
                </c:pt>
                <c:pt idx="165">
                  <c:v>85</c:v>
                </c:pt>
                <c:pt idx="166">
                  <c:v>85</c:v>
                </c:pt>
                <c:pt idx="167">
                  <c:v>85</c:v>
                </c:pt>
                <c:pt idx="168">
                  <c:v>85</c:v>
                </c:pt>
                <c:pt idx="169">
                  <c:v>85</c:v>
                </c:pt>
                <c:pt idx="170">
                  <c:v>85</c:v>
                </c:pt>
                <c:pt idx="171">
                  <c:v>85</c:v>
                </c:pt>
                <c:pt idx="172">
                  <c:v>85</c:v>
                </c:pt>
                <c:pt idx="173">
                  <c:v>85</c:v>
                </c:pt>
                <c:pt idx="174">
                  <c:v>85</c:v>
                </c:pt>
                <c:pt idx="175">
                  <c:v>85</c:v>
                </c:pt>
                <c:pt idx="176">
                  <c:v>85</c:v>
                </c:pt>
                <c:pt idx="177">
                  <c:v>85</c:v>
                </c:pt>
                <c:pt idx="178">
                  <c:v>85</c:v>
                </c:pt>
                <c:pt idx="179">
                  <c:v>85</c:v>
                </c:pt>
                <c:pt idx="180">
                  <c:v>85</c:v>
                </c:pt>
                <c:pt idx="181">
                  <c:v>85</c:v>
                </c:pt>
                <c:pt idx="182">
                  <c:v>85</c:v>
                </c:pt>
                <c:pt idx="183">
                  <c:v>85</c:v>
                </c:pt>
                <c:pt idx="184">
                  <c:v>85</c:v>
                </c:pt>
                <c:pt idx="185">
                  <c:v>85</c:v>
                </c:pt>
                <c:pt idx="186">
                  <c:v>85</c:v>
                </c:pt>
                <c:pt idx="187">
                  <c:v>85</c:v>
                </c:pt>
                <c:pt idx="188">
                  <c:v>85</c:v>
                </c:pt>
                <c:pt idx="189">
                  <c:v>85</c:v>
                </c:pt>
                <c:pt idx="190">
                  <c:v>85</c:v>
                </c:pt>
                <c:pt idx="191">
                  <c:v>85</c:v>
                </c:pt>
                <c:pt idx="192">
                  <c:v>85</c:v>
                </c:pt>
                <c:pt idx="193">
                  <c:v>85</c:v>
                </c:pt>
                <c:pt idx="194">
                  <c:v>85</c:v>
                </c:pt>
                <c:pt idx="195">
                  <c:v>85</c:v>
                </c:pt>
                <c:pt idx="196">
                  <c:v>85</c:v>
                </c:pt>
                <c:pt idx="197">
                  <c:v>85</c:v>
                </c:pt>
                <c:pt idx="198">
                  <c:v>85</c:v>
                </c:pt>
                <c:pt idx="199">
                  <c:v>85</c:v>
                </c:pt>
                <c:pt idx="200">
                  <c:v>85</c:v>
                </c:pt>
                <c:pt idx="201">
                  <c:v>85</c:v>
                </c:pt>
                <c:pt idx="202">
                  <c:v>85</c:v>
                </c:pt>
                <c:pt idx="203">
                  <c:v>85</c:v>
                </c:pt>
                <c:pt idx="204">
                  <c:v>86</c:v>
                </c:pt>
                <c:pt idx="205">
                  <c:v>86</c:v>
                </c:pt>
                <c:pt idx="206">
                  <c:v>86</c:v>
                </c:pt>
                <c:pt idx="207">
                  <c:v>86</c:v>
                </c:pt>
                <c:pt idx="208">
                  <c:v>85</c:v>
                </c:pt>
                <c:pt idx="209">
                  <c:v>86</c:v>
                </c:pt>
                <c:pt idx="210">
                  <c:v>86</c:v>
                </c:pt>
                <c:pt idx="211">
                  <c:v>86</c:v>
                </c:pt>
                <c:pt idx="212">
                  <c:v>86</c:v>
                </c:pt>
                <c:pt idx="213">
                  <c:v>85</c:v>
                </c:pt>
                <c:pt idx="214">
                  <c:v>85</c:v>
                </c:pt>
                <c:pt idx="215">
                  <c:v>85</c:v>
                </c:pt>
                <c:pt idx="216">
                  <c:v>85</c:v>
                </c:pt>
                <c:pt idx="217">
                  <c:v>85</c:v>
                </c:pt>
                <c:pt idx="218">
                  <c:v>85</c:v>
                </c:pt>
                <c:pt idx="219">
                  <c:v>85</c:v>
                </c:pt>
                <c:pt idx="220">
                  <c:v>85</c:v>
                </c:pt>
                <c:pt idx="221">
                  <c:v>85</c:v>
                </c:pt>
                <c:pt idx="222">
                  <c:v>86</c:v>
                </c:pt>
                <c:pt idx="223">
                  <c:v>85</c:v>
                </c:pt>
                <c:pt idx="224">
                  <c:v>86</c:v>
                </c:pt>
                <c:pt idx="225">
                  <c:v>86</c:v>
                </c:pt>
                <c:pt idx="226">
                  <c:v>86</c:v>
                </c:pt>
                <c:pt idx="227">
                  <c:v>86</c:v>
                </c:pt>
                <c:pt idx="228">
                  <c:v>86</c:v>
                </c:pt>
                <c:pt idx="229">
                  <c:v>86</c:v>
                </c:pt>
                <c:pt idx="230">
                  <c:v>86</c:v>
                </c:pt>
                <c:pt idx="231">
                  <c:v>86</c:v>
                </c:pt>
                <c:pt idx="232">
                  <c:v>86</c:v>
                </c:pt>
                <c:pt idx="233">
                  <c:v>86</c:v>
                </c:pt>
                <c:pt idx="234">
                  <c:v>86</c:v>
                </c:pt>
                <c:pt idx="235">
                  <c:v>86</c:v>
                </c:pt>
                <c:pt idx="236">
                  <c:v>86</c:v>
                </c:pt>
                <c:pt idx="237">
                  <c:v>86</c:v>
                </c:pt>
                <c:pt idx="238">
                  <c:v>86</c:v>
                </c:pt>
                <c:pt idx="239">
                  <c:v>86</c:v>
                </c:pt>
                <c:pt idx="240">
                  <c:v>86</c:v>
                </c:pt>
                <c:pt idx="241">
                  <c:v>86</c:v>
                </c:pt>
                <c:pt idx="242">
                  <c:v>86</c:v>
                </c:pt>
                <c:pt idx="243">
                  <c:v>86</c:v>
                </c:pt>
                <c:pt idx="244">
                  <c:v>86</c:v>
                </c:pt>
                <c:pt idx="245">
                  <c:v>86</c:v>
                </c:pt>
                <c:pt idx="246">
                  <c:v>86</c:v>
                </c:pt>
                <c:pt idx="247">
                  <c:v>86</c:v>
                </c:pt>
                <c:pt idx="248">
                  <c:v>86</c:v>
                </c:pt>
                <c:pt idx="249">
                  <c:v>86</c:v>
                </c:pt>
                <c:pt idx="250">
                  <c:v>87</c:v>
                </c:pt>
                <c:pt idx="251">
                  <c:v>86</c:v>
                </c:pt>
                <c:pt idx="252">
                  <c:v>87</c:v>
                </c:pt>
                <c:pt idx="253">
                  <c:v>87</c:v>
                </c:pt>
                <c:pt idx="254">
                  <c:v>87</c:v>
                </c:pt>
                <c:pt idx="255">
                  <c:v>87</c:v>
                </c:pt>
                <c:pt idx="256">
                  <c:v>87</c:v>
                </c:pt>
                <c:pt idx="257">
                  <c:v>87</c:v>
                </c:pt>
                <c:pt idx="258">
                  <c:v>87</c:v>
                </c:pt>
                <c:pt idx="259">
                  <c:v>87</c:v>
                </c:pt>
                <c:pt idx="260">
                  <c:v>87</c:v>
                </c:pt>
                <c:pt idx="261">
                  <c:v>87</c:v>
                </c:pt>
                <c:pt idx="262">
                  <c:v>87</c:v>
                </c:pt>
                <c:pt idx="263">
                  <c:v>87</c:v>
                </c:pt>
                <c:pt idx="264">
                  <c:v>86</c:v>
                </c:pt>
                <c:pt idx="265">
                  <c:v>86</c:v>
                </c:pt>
                <c:pt idx="266">
                  <c:v>86</c:v>
                </c:pt>
                <c:pt idx="267">
                  <c:v>86</c:v>
                </c:pt>
                <c:pt idx="268">
                  <c:v>86</c:v>
                </c:pt>
                <c:pt idx="269">
                  <c:v>86</c:v>
                </c:pt>
                <c:pt idx="270">
                  <c:v>86</c:v>
                </c:pt>
                <c:pt idx="271">
                  <c:v>85</c:v>
                </c:pt>
                <c:pt idx="272">
                  <c:v>85</c:v>
                </c:pt>
                <c:pt idx="273">
                  <c:v>85</c:v>
                </c:pt>
                <c:pt idx="274">
                  <c:v>85</c:v>
                </c:pt>
                <c:pt idx="275">
                  <c:v>85</c:v>
                </c:pt>
                <c:pt idx="276">
                  <c:v>85</c:v>
                </c:pt>
                <c:pt idx="277">
                  <c:v>85</c:v>
                </c:pt>
                <c:pt idx="278">
                  <c:v>84</c:v>
                </c:pt>
                <c:pt idx="279">
                  <c:v>84</c:v>
                </c:pt>
                <c:pt idx="280">
                  <c:v>84</c:v>
                </c:pt>
                <c:pt idx="281">
                  <c:v>84</c:v>
                </c:pt>
                <c:pt idx="282">
                  <c:v>84</c:v>
                </c:pt>
                <c:pt idx="283">
                  <c:v>83</c:v>
                </c:pt>
                <c:pt idx="284">
                  <c:v>83</c:v>
                </c:pt>
                <c:pt idx="285">
                  <c:v>83</c:v>
                </c:pt>
                <c:pt idx="286">
                  <c:v>83</c:v>
                </c:pt>
                <c:pt idx="287">
                  <c:v>83</c:v>
                </c:pt>
                <c:pt idx="288">
                  <c:v>83</c:v>
                </c:pt>
                <c:pt idx="289">
                  <c:v>83</c:v>
                </c:pt>
                <c:pt idx="290">
                  <c:v>83</c:v>
                </c:pt>
                <c:pt idx="291">
                  <c:v>82</c:v>
                </c:pt>
                <c:pt idx="292">
                  <c:v>82</c:v>
                </c:pt>
                <c:pt idx="293">
                  <c:v>82</c:v>
                </c:pt>
                <c:pt idx="294">
                  <c:v>82</c:v>
                </c:pt>
                <c:pt idx="295">
                  <c:v>82</c:v>
                </c:pt>
                <c:pt idx="296">
                  <c:v>82</c:v>
                </c:pt>
                <c:pt idx="297">
                  <c:v>83</c:v>
                </c:pt>
                <c:pt idx="298">
                  <c:v>84</c:v>
                </c:pt>
                <c:pt idx="299">
                  <c:v>84</c:v>
                </c:pt>
                <c:pt idx="300">
                  <c:v>84</c:v>
                </c:pt>
                <c:pt idx="301">
                  <c:v>84</c:v>
                </c:pt>
                <c:pt idx="302">
                  <c:v>83</c:v>
                </c:pt>
                <c:pt idx="303">
                  <c:v>83</c:v>
                </c:pt>
                <c:pt idx="304">
                  <c:v>83</c:v>
                </c:pt>
                <c:pt idx="305">
                  <c:v>83</c:v>
                </c:pt>
                <c:pt idx="306">
                  <c:v>84</c:v>
                </c:pt>
                <c:pt idx="307">
                  <c:v>84</c:v>
                </c:pt>
                <c:pt idx="308">
                  <c:v>84</c:v>
                </c:pt>
                <c:pt idx="309">
                  <c:v>85</c:v>
                </c:pt>
                <c:pt idx="310">
                  <c:v>85</c:v>
                </c:pt>
                <c:pt idx="311">
                  <c:v>86</c:v>
                </c:pt>
                <c:pt idx="312">
                  <c:v>87</c:v>
                </c:pt>
                <c:pt idx="313">
                  <c:v>87</c:v>
                </c:pt>
                <c:pt idx="314">
                  <c:v>87</c:v>
                </c:pt>
                <c:pt idx="315">
                  <c:v>87</c:v>
                </c:pt>
                <c:pt idx="316">
                  <c:v>87</c:v>
                </c:pt>
                <c:pt idx="317">
                  <c:v>88</c:v>
                </c:pt>
                <c:pt idx="318">
                  <c:v>88</c:v>
                </c:pt>
                <c:pt idx="319">
                  <c:v>88</c:v>
                </c:pt>
                <c:pt idx="320">
                  <c:v>88</c:v>
                </c:pt>
                <c:pt idx="321">
                  <c:v>88</c:v>
                </c:pt>
                <c:pt idx="322">
                  <c:v>88</c:v>
                </c:pt>
                <c:pt idx="323">
                  <c:v>88</c:v>
                </c:pt>
                <c:pt idx="324">
                  <c:v>88</c:v>
                </c:pt>
                <c:pt idx="325">
                  <c:v>88</c:v>
                </c:pt>
                <c:pt idx="326">
                  <c:v>87</c:v>
                </c:pt>
                <c:pt idx="327">
                  <c:v>87</c:v>
                </c:pt>
                <c:pt idx="328">
                  <c:v>87</c:v>
                </c:pt>
                <c:pt idx="329">
                  <c:v>87</c:v>
                </c:pt>
                <c:pt idx="330">
                  <c:v>86</c:v>
                </c:pt>
                <c:pt idx="331">
                  <c:v>86</c:v>
                </c:pt>
                <c:pt idx="332">
                  <c:v>86</c:v>
                </c:pt>
                <c:pt idx="333">
                  <c:v>86</c:v>
                </c:pt>
                <c:pt idx="334">
                  <c:v>86</c:v>
                </c:pt>
                <c:pt idx="335">
                  <c:v>85</c:v>
                </c:pt>
                <c:pt idx="336">
                  <c:v>85</c:v>
                </c:pt>
                <c:pt idx="337">
                  <c:v>85</c:v>
                </c:pt>
                <c:pt idx="338">
                  <c:v>85</c:v>
                </c:pt>
                <c:pt idx="339">
                  <c:v>84</c:v>
                </c:pt>
                <c:pt idx="340">
                  <c:v>84</c:v>
                </c:pt>
                <c:pt idx="341">
                  <c:v>84</c:v>
                </c:pt>
                <c:pt idx="342">
                  <c:v>84</c:v>
                </c:pt>
                <c:pt idx="343">
                  <c:v>84</c:v>
                </c:pt>
                <c:pt idx="344">
                  <c:v>84</c:v>
                </c:pt>
                <c:pt idx="345">
                  <c:v>84</c:v>
                </c:pt>
                <c:pt idx="346">
                  <c:v>84</c:v>
                </c:pt>
                <c:pt idx="347">
                  <c:v>84</c:v>
                </c:pt>
                <c:pt idx="348">
                  <c:v>84</c:v>
                </c:pt>
                <c:pt idx="349">
                  <c:v>84</c:v>
                </c:pt>
                <c:pt idx="350">
                  <c:v>83</c:v>
                </c:pt>
                <c:pt idx="351">
                  <c:v>83</c:v>
                </c:pt>
                <c:pt idx="352">
                  <c:v>83</c:v>
                </c:pt>
                <c:pt idx="353">
                  <c:v>83</c:v>
                </c:pt>
                <c:pt idx="354">
                  <c:v>83</c:v>
                </c:pt>
                <c:pt idx="355">
                  <c:v>83</c:v>
                </c:pt>
                <c:pt idx="356">
                  <c:v>83</c:v>
                </c:pt>
                <c:pt idx="357">
                  <c:v>83</c:v>
                </c:pt>
                <c:pt idx="358">
                  <c:v>82</c:v>
                </c:pt>
                <c:pt idx="359">
                  <c:v>82</c:v>
                </c:pt>
                <c:pt idx="360">
                  <c:v>82</c:v>
                </c:pt>
                <c:pt idx="361">
                  <c:v>82</c:v>
                </c:pt>
                <c:pt idx="362">
                  <c:v>83</c:v>
                </c:pt>
                <c:pt idx="363">
                  <c:v>82</c:v>
                </c:pt>
                <c:pt idx="364">
                  <c:v>82</c:v>
                </c:pt>
                <c:pt idx="365">
                  <c:v>82</c:v>
                </c:pt>
                <c:pt idx="366">
                  <c:v>82</c:v>
                </c:pt>
                <c:pt idx="367">
                  <c:v>82</c:v>
                </c:pt>
                <c:pt idx="368">
                  <c:v>82</c:v>
                </c:pt>
                <c:pt idx="369">
                  <c:v>82</c:v>
                </c:pt>
                <c:pt idx="370">
                  <c:v>82</c:v>
                </c:pt>
                <c:pt idx="371">
                  <c:v>82</c:v>
                </c:pt>
                <c:pt idx="372">
                  <c:v>82</c:v>
                </c:pt>
                <c:pt idx="373">
                  <c:v>81</c:v>
                </c:pt>
                <c:pt idx="374">
                  <c:v>81</c:v>
                </c:pt>
                <c:pt idx="375">
                  <c:v>81</c:v>
                </c:pt>
                <c:pt idx="376">
                  <c:v>81</c:v>
                </c:pt>
                <c:pt idx="377">
                  <c:v>82</c:v>
                </c:pt>
                <c:pt idx="378">
                  <c:v>82</c:v>
                </c:pt>
                <c:pt idx="379">
                  <c:v>81</c:v>
                </c:pt>
                <c:pt idx="380">
                  <c:v>81</c:v>
                </c:pt>
                <c:pt idx="381">
                  <c:v>82</c:v>
                </c:pt>
                <c:pt idx="382">
                  <c:v>82</c:v>
                </c:pt>
                <c:pt idx="383">
                  <c:v>82</c:v>
                </c:pt>
                <c:pt idx="384">
                  <c:v>83</c:v>
                </c:pt>
                <c:pt idx="385">
                  <c:v>83</c:v>
                </c:pt>
                <c:pt idx="386">
                  <c:v>84</c:v>
                </c:pt>
                <c:pt idx="387">
                  <c:v>84</c:v>
                </c:pt>
                <c:pt idx="388">
                  <c:v>85</c:v>
                </c:pt>
                <c:pt idx="389">
                  <c:v>85</c:v>
                </c:pt>
                <c:pt idx="390">
                  <c:v>86</c:v>
                </c:pt>
                <c:pt idx="391">
                  <c:v>86</c:v>
                </c:pt>
                <c:pt idx="392">
                  <c:v>87</c:v>
                </c:pt>
                <c:pt idx="393">
                  <c:v>87</c:v>
                </c:pt>
                <c:pt idx="394">
                  <c:v>87</c:v>
                </c:pt>
                <c:pt idx="395">
                  <c:v>86</c:v>
                </c:pt>
                <c:pt idx="396">
                  <c:v>86</c:v>
                </c:pt>
                <c:pt idx="397">
                  <c:v>86</c:v>
                </c:pt>
                <c:pt idx="398">
                  <c:v>86</c:v>
                </c:pt>
                <c:pt idx="399">
                  <c:v>86</c:v>
                </c:pt>
                <c:pt idx="400">
                  <c:v>87</c:v>
                </c:pt>
                <c:pt idx="401">
                  <c:v>87</c:v>
                </c:pt>
                <c:pt idx="402">
                  <c:v>88</c:v>
                </c:pt>
                <c:pt idx="403">
                  <c:v>88</c:v>
                </c:pt>
                <c:pt idx="404">
                  <c:v>88</c:v>
                </c:pt>
                <c:pt idx="405">
                  <c:v>89</c:v>
                </c:pt>
                <c:pt idx="406">
                  <c:v>89</c:v>
                </c:pt>
                <c:pt idx="407">
                  <c:v>89</c:v>
                </c:pt>
                <c:pt idx="408">
                  <c:v>89</c:v>
                </c:pt>
                <c:pt idx="409">
                  <c:v>89</c:v>
                </c:pt>
                <c:pt idx="410">
                  <c:v>88</c:v>
                </c:pt>
                <c:pt idx="411">
                  <c:v>88</c:v>
                </c:pt>
                <c:pt idx="412">
                  <c:v>88</c:v>
                </c:pt>
                <c:pt idx="413">
                  <c:v>88</c:v>
                </c:pt>
                <c:pt idx="414">
                  <c:v>88</c:v>
                </c:pt>
                <c:pt idx="415">
                  <c:v>88</c:v>
                </c:pt>
                <c:pt idx="416">
                  <c:v>88</c:v>
                </c:pt>
                <c:pt idx="417">
                  <c:v>88</c:v>
                </c:pt>
                <c:pt idx="418">
                  <c:v>88</c:v>
                </c:pt>
                <c:pt idx="419">
                  <c:v>88</c:v>
                </c:pt>
                <c:pt idx="420">
                  <c:v>88</c:v>
                </c:pt>
                <c:pt idx="421">
                  <c:v>88</c:v>
                </c:pt>
                <c:pt idx="422">
                  <c:v>87</c:v>
                </c:pt>
                <c:pt idx="423">
                  <c:v>86</c:v>
                </c:pt>
                <c:pt idx="424">
                  <c:v>85</c:v>
                </c:pt>
                <c:pt idx="425">
                  <c:v>85</c:v>
                </c:pt>
                <c:pt idx="426">
                  <c:v>86</c:v>
                </c:pt>
                <c:pt idx="427">
                  <c:v>85</c:v>
                </c:pt>
                <c:pt idx="428">
                  <c:v>85</c:v>
                </c:pt>
                <c:pt idx="429">
                  <c:v>85</c:v>
                </c:pt>
                <c:pt idx="430">
                  <c:v>85</c:v>
                </c:pt>
                <c:pt idx="431">
                  <c:v>85</c:v>
                </c:pt>
                <c:pt idx="432">
                  <c:v>85</c:v>
                </c:pt>
                <c:pt idx="433">
                  <c:v>85</c:v>
                </c:pt>
                <c:pt idx="434">
                  <c:v>85</c:v>
                </c:pt>
                <c:pt idx="435">
                  <c:v>85</c:v>
                </c:pt>
                <c:pt idx="436">
                  <c:v>85</c:v>
                </c:pt>
                <c:pt idx="437">
                  <c:v>85</c:v>
                </c:pt>
                <c:pt idx="438">
                  <c:v>84</c:v>
                </c:pt>
                <c:pt idx="439">
                  <c:v>84</c:v>
                </c:pt>
                <c:pt idx="440">
                  <c:v>84</c:v>
                </c:pt>
                <c:pt idx="441">
                  <c:v>84</c:v>
                </c:pt>
                <c:pt idx="442">
                  <c:v>84</c:v>
                </c:pt>
                <c:pt idx="443">
                  <c:v>84</c:v>
                </c:pt>
                <c:pt idx="444">
                  <c:v>84</c:v>
                </c:pt>
                <c:pt idx="445">
                  <c:v>84</c:v>
                </c:pt>
                <c:pt idx="446">
                  <c:v>85</c:v>
                </c:pt>
                <c:pt idx="447">
                  <c:v>84</c:v>
                </c:pt>
                <c:pt idx="448">
                  <c:v>84</c:v>
                </c:pt>
                <c:pt idx="449">
                  <c:v>84</c:v>
                </c:pt>
                <c:pt idx="450">
                  <c:v>84</c:v>
                </c:pt>
                <c:pt idx="451">
                  <c:v>84</c:v>
                </c:pt>
                <c:pt idx="452">
                  <c:v>84</c:v>
                </c:pt>
                <c:pt idx="453">
                  <c:v>84</c:v>
                </c:pt>
                <c:pt idx="454">
                  <c:v>84</c:v>
                </c:pt>
                <c:pt idx="455">
                  <c:v>84</c:v>
                </c:pt>
                <c:pt idx="456">
                  <c:v>84</c:v>
                </c:pt>
                <c:pt idx="457">
                  <c:v>84</c:v>
                </c:pt>
                <c:pt idx="458">
                  <c:v>84</c:v>
                </c:pt>
                <c:pt idx="459">
                  <c:v>84</c:v>
                </c:pt>
                <c:pt idx="460">
                  <c:v>83</c:v>
                </c:pt>
                <c:pt idx="461">
                  <c:v>83</c:v>
                </c:pt>
                <c:pt idx="462">
                  <c:v>81</c:v>
                </c:pt>
                <c:pt idx="463">
                  <c:v>81</c:v>
                </c:pt>
                <c:pt idx="464">
                  <c:v>81</c:v>
                </c:pt>
                <c:pt idx="465">
                  <c:v>83</c:v>
                </c:pt>
                <c:pt idx="466">
                  <c:v>83</c:v>
                </c:pt>
                <c:pt idx="467">
                  <c:v>85</c:v>
                </c:pt>
                <c:pt idx="468">
                  <c:v>84</c:v>
                </c:pt>
                <c:pt idx="469">
                  <c:v>85</c:v>
                </c:pt>
                <c:pt idx="470">
                  <c:v>85</c:v>
                </c:pt>
                <c:pt idx="471">
                  <c:v>85</c:v>
                </c:pt>
                <c:pt idx="472">
                  <c:v>85</c:v>
                </c:pt>
                <c:pt idx="473">
                  <c:v>85</c:v>
                </c:pt>
                <c:pt idx="474">
                  <c:v>85</c:v>
                </c:pt>
                <c:pt idx="475">
                  <c:v>85</c:v>
                </c:pt>
                <c:pt idx="476">
                  <c:v>85</c:v>
                </c:pt>
                <c:pt idx="477">
                  <c:v>85</c:v>
                </c:pt>
                <c:pt idx="478">
                  <c:v>85</c:v>
                </c:pt>
                <c:pt idx="479">
                  <c:v>85</c:v>
                </c:pt>
                <c:pt idx="480">
                  <c:v>85</c:v>
                </c:pt>
                <c:pt idx="481">
                  <c:v>85</c:v>
                </c:pt>
                <c:pt idx="482">
                  <c:v>85</c:v>
                </c:pt>
                <c:pt idx="483">
                  <c:v>85</c:v>
                </c:pt>
                <c:pt idx="484">
                  <c:v>84</c:v>
                </c:pt>
                <c:pt idx="485">
                  <c:v>84</c:v>
                </c:pt>
                <c:pt idx="486">
                  <c:v>83</c:v>
                </c:pt>
                <c:pt idx="487">
                  <c:v>83</c:v>
                </c:pt>
                <c:pt idx="488">
                  <c:v>83</c:v>
                </c:pt>
                <c:pt idx="489">
                  <c:v>83</c:v>
                </c:pt>
                <c:pt idx="490">
                  <c:v>83</c:v>
                </c:pt>
                <c:pt idx="491">
                  <c:v>82</c:v>
                </c:pt>
                <c:pt idx="492">
                  <c:v>81</c:v>
                </c:pt>
                <c:pt idx="493">
                  <c:v>82</c:v>
                </c:pt>
                <c:pt idx="494">
                  <c:v>83</c:v>
                </c:pt>
                <c:pt idx="495">
                  <c:v>84</c:v>
                </c:pt>
                <c:pt idx="496">
                  <c:v>85</c:v>
                </c:pt>
                <c:pt idx="497">
                  <c:v>85</c:v>
                </c:pt>
                <c:pt idx="498">
                  <c:v>85</c:v>
                </c:pt>
                <c:pt idx="499">
                  <c:v>85</c:v>
                </c:pt>
                <c:pt idx="500">
                  <c:v>85</c:v>
                </c:pt>
                <c:pt idx="501">
                  <c:v>85</c:v>
                </c:pt>
                <c:pt idx="502">
                  <c:v>84</c:v>
                </c:pt>
                <c:pt idx="503">
                  <c:v>84</c:v>
                </c:pt>
                <c:pt idx="504">
                  <c:v>83</c:v>
                </c:pt>
                <c:pt idx="505">
                  <c:v>83</c:v>
                </c:pt>
                <c:pt idx="506">
                  <c:v>83</c:v>
                </c:pt>
                <c:pt idx="507">
                  <c:v>83</c:v>
                </c:pt>
                <c:pt idx="508">
                  <c:v>83</c:v>
                </c:pt>
                <c:pt idx="509">
                  <c:v>83</c:v>
                </c:pt>
                <c:pt idx="510">
                  <c:v>82</c:v>
                </c:pt>
                <c:pt idx="511">
                  <c:v>82</c:v>
                </c:pt>
                <c:pt idx="512">
                  <c:v>81</c:v>
                </c:pt>
                <c:pt idx="513">
                  <c:v>81</c:v>
                </c:pt>
                <c:pt idx="514">
                  <c:v>80</c:v>
                </c:pt>
                <c:pt idx="515">
                  <c:v>80</c:v>
                </c:pt>
                <c:pt idx="516">
                  <c:v>80</c:v>
                </c:pt>
                <c:pt idx="517">
                  <c:v>81</c:v>
                </c:pt>
                <c:pt idx="518">
                  <c:v>81</c:v>
                </c:pt>
                <c:pt idx="519">
                  <c:v>80</c:v>
                </c:pt>
                <c:pt idx="520">
                  <c:v>80</c:v>
                </c:pt>
                <c:pt idx="521">
                  <c:v>79</c:v>
                </c:pt>
                <c:pt idx="522">
                  <c:v>79</c:v>
                </c:pt>
                <c:pt idx="523">
                  <c:v>79</c:v>
                </c:pt>
                <c:pt idx="524">
                  <c:v>79</c:v>
                </c:pt>
                <c:pt idx="525">
                  <c:v>80</c:v>
                </c:pt>
                <c:pt idx="526">
                  <c:v>80</c:v>
                </c:pt>
                <c:pt idx="527">
                  <c:v>81</c:v>
                </c:pt>
                <c:pt idx="528">
                  <c:v>81</c:v>
                </c:pt>
                <c:pt idx="529">
                  <c:v>81</c:v>
                </c:pt>
                <c:pt idx="530">
                  <c:v>81</c:v>
                </c:pt>
                <c:pt idx="531">
                  <c:v>81</c:v>
                </c:pt>
                <c:pt idx="532">
                  <c:v>81</c:v>
                </c:pt>
                <c:pt idx="533">
                  <c:v>81</c:v>
                </c:pt>
                <c:pt idx="534">
                  <c:v>81</c:v>
                </c:pt>
                <c:pt idx="535">
                  <c:v>81</c:v>
                </c:pt>
                <c:pt idx="536">
                  <c:v>81</c:v>
                </c:pt>
                <c:pt idx="537">
                  <c:v>81</c:v>
                </c:pt>
                <c:pt idx="538">
                  <c:v>81</c:v>
                </c:pt>
                <c:pt idx="539">
                  <c:v>81</c:v>
                </c:pt>
                <c:pt idx="540">
                  <c:v>81</c:v>
                </c:pt>
                <c:pt idx="541">
                  <c:v>81</c:v>
                </c:pt>
                <c:pt idx="542">
                  <c:v>80</c:v>
                </c:pt>
                <c:pt idx="543">
                  <c:v>80</c:v>
                </c:pt>
                <c:pt idx="544">
                  <c:v>78</c:v>
                </c:pt>
                <c:pt idx="545">
                  <c:v>78</c:v>
                </c:pt>
                <c:pt idx="546">
                  <c:v>78</c:v>
                </c:pt>
                <c:pt idx="547">
                  <c:v>78</c:v>
                </c:pt>
                <c:pt idx="548">
                  <c:v>78</c:v>
                </c:pt>
                <c:pt idx="549">
                  <c:v>78</c:v>
                </c:pt>
                <c:pt idx="550">
                  <c:v>79</c:v>
                </c:pt>
                <c:pt idx="551">
                  <c:v>79</c:v>
                </c:pt>
                <c:pt idx="552">
                  <c:v>79</c:v>
                </c:pt>
                <c:pt idx="553">
                  <c:v>79</c:v>
                </c:pt>
                <c:pt idx="554">
                  <c:v>82</c:v>
                </c:pt>
                <c:pt idx="555">
                  <c:v>82</c:v>
                </c:pt>
                <c:pt idx="556">
                  <c:v>83</c:v>
                </c:pt>
                <c:pt idx="557">
                  <c:v>84</c:v>
                </c:pt>
                <c:pt idx="558">
                  <c:v>84</c:v>
                </c:pt>
                <c:pt idx="559">
                  <c:v>85</c:v>
                </c:pt>
                <c:pt idx="560">
                  <c:v>85</c:v>
                </c:pt>
                <c:pt idx="561">
                  <c:v>85</c:v>
                </c:pt>
                <c:pt idx="562">
                  <c:v>85</c:v>
                </c:pt>
                <c:pt idx="563">
                  <c:v>85</c:v>
                </c:pt>
                <c:pt idx="564">
                  <c:v>85</c:v>
                </c:pt>
                <c:pt idx="565">
                  <c:v>85</c:v>
                </c:pt>
                <c:pt idx="566">
                  <c:v>85</c:v>
                </c:pt>
                <c:pt idx="567">
                  <c:v>85</c:v>
                </c:pt>
                <c:pt idx="568">
                  <c:v>85</c:v>
                </c:pt>
                <c:pt idx="569">
                  <c:v>85</c:v>
                </c:pt>
                <c:pt idx="570">
                  <c:v>85</c:v>
                </c:pt>
                <c:pt idx="571">
                  <c:v>85</c:v>
                </c:pt>
                <c:pt idx="572">
                  <c:v>84</c:v>
                </c:pt>
                <c:pt idx="573">
                  <c:v>84</c:v>
                </c:pt>
                <c:pt idx="574">
                  <c:v>84</c:v>
                </c:pt>
                <c:pt idx="575">
                  <c:v>83</c:v>
                </c:pt>
                <c:pt idx="576">
                  <c:v>84</c:v>
                </c:pt>
                <c:pt idx="577">
                  <c:v>83</c:v>
                </c:pt>
                <c:pt idx="578">
                  <c:v>83</c:v>
                </c:pt>
                <c:pt idx="579">
                  <c:v>83</c:v>
                </c:pt>
                <c:pt idx="580">
                  <c:v>83</c:v>
                </c:pt>
                <c:pt idx="581">
                  <c:v>83</c:v>
                </c:pt>
                <c:pt idx="582">
                  <c:v>83</c:v>
                </c:pt>
                <c:pt idx="583">
                  <c:v>81</c:v>
                </c:pt>
                <c:pt idx="584">
                  <c:v>81</c:v>
                </c:pt>
                <c:pt idx="585">
                  <c:v>82</c:v>
                </c:pt>
                <c:pt idx="586">
                  <c:v>82</c:v>
                </c:pt>
                <c:pt idx="587">
                  <c:v>81</c:v>
                </c:pt>
                <c:pt idx="588">
                  <c:v>82</c:v>
                </c:pt>
                <c:pt idx="589">
                  <c:v>82</c:v>
                </c:pt>
                <c:pt idx="590">
                  <c:v>82</c:v>
                </c:pt>
                <c:pt idx="591">
                  <c:v>82</c:v>
                </c:pt>
                <c:pt idx="592">
                  <c:v>82</c:v>
                </c:pt>
                <c:pt idx="593">
                  <c:v>83</c:v>
                </c:pt>
                <c:pt idx="594">
                  <c:v>82</c:v>
                </c:pt>
                <c:pt idx="595">
                  <c:v>81</c:v>
                </c:pt>
                <c:pt idx="596">
                  <c:v>80</c:v>
                </c:pt>
                <c:pt idx="597">
                  <c:v>81</c:v>
                </c:pt>
                <c:pt idx="598">
                  <c:v>80</c:v>
                </c:pt>
                <c:pt idx="599">
                  <c:v>80</c:v>
                </c:pt>
                <c:pt idx="600">
                  <c:v>80</c:v>
                </c:pt>
                <c:pt idx="601">
                  <c:v>80</c:v>
                </c:pt>
                <c:pt idx="602">
                  <c:v>80</c:v>
                </c:pt>
                <c:pt idx="603">
                  <c:v>80</c:v>
                </c:pt>
                <c:pt idx="604">
                  <c:v>80</c:v>
                </c:pt>
                <c:pt idx="605">
                  <c:v>80</c:v>
                </c:pt>
                <c:pt idx="606">
                  <c:v>80</c:v>
                </c:pt>
                <c:pt idx="607">
                  <c:v>79</c:v>
                </c:pt>
                <c:pt idx="608">
                  <c:v>79</c:v>
                </c:pt>
                <c:pt idx="609">
                  <c:v>79</c:v>
                </c:pt>
                <c:pt idx="610">
                  <c:v>79</c:v>
                </c:pt>
                <c:pt idx="611">
                  <c:v>80</c:v>
                </c:pt>
                <c:pt idx="612">
                  <c:v>80</c:v>
                </c:pt>
                <c:pt idx="613">
                  <c:v>80</c:v>
                </c:pt>
                <c:pt idx="614">
                  <c:v>81</c:v>
                </c:pt>
                <c:pt idx="615">
                  <c:v>80</c:v>
                </c:pt>
                <c:pt idx="616">
                  <c:v>81</c:v>
                </c:pt>
                <c:pt idx="617">
                  <c:v>81</c:v>
                </c:pt>
                <c:pt idx="618">
                  <c:v>81</c:v>
                </c:pt>
                <c:pt idx="619">
                  <c:v>81</c:v>
                </c:pt>
                <c:pt idx="620">
                  <c:v>80</c:v>
                </c:pt>
                <c:pt idx="621">
                  <c:v>79</c:v>
                </c:pt>
                <c:pt idx="622">
                  <c:v>77</c:v>
                </c:pt>
                <c:pt idx="623">
                  <c:v>77</c:v>
                </c:pt>
                <c:pt idx="624">
                  <c:v>77</c:v>
                </c:pt>
                <c:pt idx="625">
                  <c:v>77</c:v>
                </c:pt>
                <c:pt idx="626">
                  <c:v>78</c:v>
                </c:pt>
                <c:pt idx="627">
                  <c:v>78</c:v>
                </c:pt>
                <c:pt idx="628">
                  <c:v>77</c:v>
                </c:pt>
                <c:pt idx="629">
                  <c:v>78</c:v>
                </c:pt>
                <c:pt idx="630">
                  <c:v>78</c:v>
                </c:pt>
                <c:pt idx="631">
                  <c:v>78</c:v>
                </c:pt>
                <c:pt idx="632">
                  <c:v>78</c:v>
                </c:pt>
                <c:pt idx="633">
                  <c:v>77</c:v>
                </c:pt>
                <c:pt idx="634">
                  <c:v>77</c:v>
                </c:pt>
                <c:pt idx="635">
                  <c:v>78</c:v>
                </c:pt>
                <c:pt idx="636">
                  <c:v>78</c:v>
                </c:pt>
                <c:pt idx="637">
                  <c:v>79</c:v>
                </c:pt>
                <c:pt idx="638">
                  <c:v>81</c:v>
                </c:pt>
                <c:pt idx="639">
                  <c:v>81</c:v>
                </c:pt>
                <c:pt idx="640">
                  <c:v>81</c:v>
                </c:pt>
                <c:pt idx="641">
                  <c:v>82</c:v>
                </c:pt>
                <c:pt idx="642">
                  <c:v>81</c:v>
                </c:pt>
                <c:pt idx="643">
                  <c:v>80</c:v>
                </c:pt>
                <c:pt idx="644">
                  <c:v>80</c:v>
                </c:pt>
                <c:pt idx="645">
                  <c:v>80</c:v>
                </c:pt>
                <c:pt idx="646">
                  <c:v>80</c:v>
                </c:pt>
                <c:pt idx="647">
                  <c:v>79</c:v>
                </c:pt>
                <c:pt idx="648">
                  <c:v>79</c:v>
                </c:pt>
                <c:pt idx="649">
                  <c:v>79</c:v>
                </c:pt>
                <c:pt idx="650">
                  <c:v>79</c:v>
                </c:pt>
                <c:pt idx="651">
                  <c:v>78</c:v>
                </c:pt>
                <c:pt idx="652">
                  <c:v>77</c:v>
                </c:pt>
                <c:pt idx="653">
                  <c:v>76</c:v>
                </c:pt>
                <c:pt idx="654">
                  <c:v>76</c:v>
                </c:pt>
                <c:pt idx="655">
                  <c:v>76</c:v>
                </c:pt>
                <c:pt idx="656">
                  <c:v>75</c:v>
                </c:pt>
                <c:pt idx="657">
                  <c:v>76</c:v>
                </c:pt>
                <c:pt idx="658">
                  <c:v>75</c:v>
                </c:pt>
                <c:pt idx="659">
                  <c:v>75</c:v>
                </c:pt>
                <c:pt idx="660">
                  <c:v>75</c:v>
                </c:pt>
                <c:pt idx="661">
                  <c:v>75</c:v>
                </c:pt>
                <c:pt idx="662">
                  <c:v>75</c:v>
                </c:pt>
                <c:pt idx="663">
                  <c:v>76</c:v>
                </c:pt>
                <c:pt idx="664">
                  <c:v>76</c:v>
                </c:pt>
                <c:pt idx="665">
                  <c:v>76</c:v>
                </c:pt>
                <c:pt idx="666">
                  <c:v>76</c:v>
                </c:pt>
                <c:pt idx="667">
                  <c:v>75</c:v>
                </c:pt>
                <c:pt idx="668">
                  <c:v>75</c:v>
                </c:pt>
                <c:pt idx="669">
                  <c:v>75</c:v>
                </c:pt>
                <c:pt idx="670">
                  <c:v>75</c:v>
                </c:pt>
                <c:pt idx="671">
                  <c:v>75</c:v>
                </c:pt>
                <c:pt idx="672">
                  <c:v>75</c:v>
                </c:pt>
                <c:pt idx="673">
                  <c:v>75</c:v>
                </c:pt>
                <c:pt idx="674">
                  <c:v>75</c:v>
                </c:pt>
                <c:pt idx="675">
                  <c:v>75</c:v>
                </c:pt>
                <c:pt idx="676">
                  <c:v>75</c:v>
                </c:pt>
                <c:pt idx="677">
                  <c:v>76</c:v>
                </c:pt>
                <c:pt idx="678">
                  <c:v>75</c:v>
                </c:pt>
                <c:pt idx="679">
                  <c:v>76</c:v>
                </c:pt>
                <c:pt idx="680">
                  <c:v>76</c:v>
                </c:pt>
                <c:pt idx="681">
                  <c:v>76</c:v>
                </c:pt>
                <c:pt idx="682">
                  <c:v>76</c:v>
                </c:pt>
                <c:pt idx="683">
                  <c:v>77</c:v>
                </c:pt>
                <c:pt idx="684">
                  <c:v>78</c:v>
                </c:pt>
                <c:pt idx="685">
                  <c:v>78</c:v>
                </c:pt>
                <c:pt idx="686">
                  <c:v>78</c:v>
                </c:pt>
                <c:pt idx="687">
                  <c:v>79</c:v>
                </c:pt>
                <c:pt idx="688">
                  <c:v>79</c:v>
                </c:pt>
                <c:pt idx="689">
                  <c:v>78</c:v>
                </c:pt>
                <c:pt idx="690">
                  <c:v>78</c:v>
                </c:pt>
                <c:pt idx="691">
                  <c:v>78</c:v>
                </c:pt>
                <c:pt idx="692">
                  <c:v>77</c:v>
                </c:pt>
                <c:pt idx="693">
                  <c:v>78</c:v>
                </c:pt>
                <c:pt idx="694">
                  <c:v>77</c:v>
                </c:pt>
                <c:pt idx="695">
                  <c:v>77</c:v>
                </c:pt>
                <c:pt idx="696">
                  <c:v>76</c:v>
                </c:pt>
                <c:pt idx="697">
                  <c:v>77</c:v>
                </c:pt>
                <c:pt idx="698">
                  <c:v>77</c:v>
                </c:pt>
                <c:pt idx="699">
                  <c:v>76</c:v>
                </c:pt>
                <c:pt idx="700">
                  <c:v>75</c:v>
                </c:pt>
                <c:pt idx="701">
                  <c:v>75</c:v>
                </c:pt>
                <c:pt idx="702">
                  <c:v>74</c:v>
                </c:pt>
                <c:pt idx="703">
                  <c:v>74</c:v>
                </c:pt>
                <c:pt idx="704">
                  <c:v>74</c:v>
                </c:pt>
                <c:pt idx="705">
                  <c:v>74</c:v>
                </c:pt>
                <c:pt idx="706">
                  <c:v>74</c:v>
                </c:pt>
                <c:pt idx="707">
                  <c:v>76</c:v>
                </c:pt>
                <c:pt idx="708">
                  <c:v>76</c:v>
                </c:pt>
                <c:pt idx="709">
                  <c:v>75</c:v>
                </c:pt>
                <c:pt idx="710">
                  <c:v>75</c:v>
                </c:pt>
                <c:pt idx="711">
                  <c:v>75</c:v>
                </c:pt>
                <c:pt idx="712">
                  <c:v>75</c:v>
                </c:pt>
                <c:pt idx="713">
                  <c:v>74</c:v>
                </c:pt>
                <c:pt idx="714">
                  <c:v>75</c:v>
                </c:pt>
                <c:pt idx="715">
                  <c:v>74</c:v>
                </c:pt>
                <c:pt idx="716">
                  <c:v>74</c:v>
                </c:pt>
                <c:pt idx="717">
                  <c:v>73</c:v>
                </c:pt>
                <c:pt idx="718">
                  <c:v>73</c:v>
                </c:pt>
                <c:pt idx="719">
                  <c:v>73</c:v>
                </c:pt>
                <c:pt idx="720">
                  <c:v>73</c:v>
                </c:pt>
                <c:pt idx="721">
                  <c:v>72</c:v>
                </c:pt>
                <c:pt idx="722">
                  <c:v>69</c:v>
                </c:pt>
                <c:pt idx="723">
                  <c:v>70</c:v>
                </c:pt>
                <c:pt idx="724">
                  <c:v>69</c:v>
                </c:pt>
                <c:pt idx="725">
                  <c:v>70</c:v>
                </c:pt>
                <c:pt idx="726">
                  <c:v>68</c:v>
                </c:pt>
                <c:pt idx="727">
                  <c:v>68</c:v>
                </c:pt>
                <c:pt idx="728">
                  <c:v>69</c:v>
                </c:pt>
                <c:pt idx="729">
                  <c:v>69</c:v>
                </c:pt>
                <c:pt idx="730">
                  <c:v>69</c:v>
                </c:pt>
                <c:pt idx="731">
                  <c:v>69</c:v>
                </c:pt>
                <c:pt idx="732">
                  <c:v>68</c:v>
                </c:pt>
                <c:pt idx="733">
                  <c:v>68</c:v>
                </c:pt>
                <c:pt idx="734">
                  <c:v>68</c:v>
                </c:pt>
                <c:pt idx="735">
                  <c:v>69</c:v>
                </c:pt>
                <c:pt idx="736">
                  <c:v>69</c:v>
                </c:pt>
                <c:pt idx="737">
                  <c:v>69</c:v>
                </c:pt>
                <c:pt idx="738">
                  <c:v>69</c:v>
                </c:pt>
                <c:pt idx="739">
                  <c:v>69</c:v>
                </c:pt>
                <c:pt idx="740">
                  <c:v>69</c:v>
                </c:pt>
                <c:pt idx="741">
                  <c:v>70</c:v>
                </c:pt>
                <c:pt idx="742">
                  <c:v>67</c:v>
                </c:pt>
                <c:pt idx="743">
                  <c:v>67</c:v>
                </c:pt>
                <c:pt idx="744">
                  <c:v>68</c:v>
                </c:pt>
                <c:pt idx="745">
                  <c:v>68</c:v>
                </c:pt>
                <c:pt idx="746">
                  <c:v>68</c:v>
                </c:pt>
                <c:pt idx="747">
                  <c:v>68</c:v>
                </c:pt>
                <c:pt idx="748">
                  <c:v>69</c:v>
                </c:pt>
                <c:pt idx="749">
                  <c:v>69</c:v>
                </c:pt>
                <c:pt idx="750">
                  <c:v>69</c:v>
                </c:pt>
                <c:pt idx="751">
                  <c:v>69</c:v>
                </c:pt>
                <c:pt idx="752">
                  <c:v>70</c:v>
                </c:pt>
                <c:pt idx="753">
                  <c:v>70</c:v>
                </c:pt>
                <c:pt idx="754">
                  <c:v>69</c:v>
                </c:pt>
                <c:pt idx="755">
                  <c:v>69</c:v>
                </c:pt>
                <c:pt idx="756">
                  <c:v>69</c:v>
                </c:pt>
                <c:pt idx="757">
                  <c:v>70</c:v>
                </c:pt>
                <c:pt idx="758">
                  <c:v>70</c:v>
                </c:pt>
                <c:pt idx="759">
                  <c:v>70</c:v>
                </c:pt>
                <c:pt idx="760">
                  <c:v>70</c:v>
                </c:pt>
                <c:pt idx="761">
                  <c:v>70</c:v>
                </c:pt>
                <c:pt idx="762">
                  <c:v>70</c:v>
                </c:pt>
                <c:pt idx="763">
                  <c:v>68</c:v>
                </c:pt>
                <c:pt idx="764">
                  <c:v>68</c:v>
                </c:pt>
                <c:pt idx="765">
                  <c:v>68</c:v>
                </c:pt>
                <c:pt idx="766">
                  <c:v>67</c:v>
                </c:pt>
                <c:pt idx="767">
                  <c:v>67</c:v>
                </c:pt>
                <c:pt idx="768">
                  <c:v>68</c:v>
                </c:pt>
                <c:pt idx="769">
                  <c:v>67</c:v>
                </c:pt>
                <c:pt idx="770">
                  <c:v>67</c:v>
                </c:pt>
                <c:pt idx="771">
                  <c:v>67</c:v>
                </c:pt>
                <c:pt idx="772">
                  <c:v>67</c:v>
                </c:pt>
                <c:pt idx="773">
                  <c:v>66</c:v>
                </c:pt>
                <c:pt idx="774">
                  <c:v>67</c:v>
                </c:pt>
                <c:pt idx="775">
                  <c:v>67</c:v>
                </c:pt>
                <c:pt idx="776">
                  <c:v>67</c:v>
                </c:pt>
                <c:pt idx="777">
                  <c:v>68</c:v>
                </c:pt>
                <c:pt idx="778">
                  <c:v>67</c:v>
                </c:pt>
                <c:pt idx="779">
                  <c:v>66</c:v>
                </c:pt>
                <c:pt idx="780">
                  <c:v>66</c:v>
                </c:pt>
                <c:pt idx="781">
                  <c:v>66</c:v>
                </c:pt>
                <c:pt idx="782">
                  <c:v>64</c:v>
                </c:pt>
                <c:pt idx="783">
                  <c:v>62</c:v>
                </c:pt>
                <c:pt idx="784">
                  <c:v>61</c:v>
                </c:pt>
                <c:pt idx="785">
                  <c:v>62</c:v>
                </c:pt>
                <c:pt idx="786">
                  <c:v>61</c:v>
                </c:pt>
                <c:pt idx="787">
                  <c:v>61</c:v>
                </c:pt>
                <c:pt idx="788">
                  <c:v>61</c:v>
                </c:pt>
                <c:pt idx="789">
                  <c:v>62</c:v>
                </c:pt>
                <c:pt idx="790">
                  <c:v>63</c:v>
                </c:pt>
                <c:pt idx="791">
                  <c:v>64</c:v>
                </c:pt>
                <c:pt idx="792">
                  <c:v>64</c:v>
                </c:pt>
                <c:pt idx="793">
                  <c:v>64</c:v>
                </c:pt>
                <c:pt idx="794">
                  <c:v>65</c:v>
                </c:pt>
                <c:pt idx="795">
                  <c:v>65</c:v>
                </c:pt>
                <c:pt idx="796">
                  <c:v>64</c:v>
                </c:pt>
                <c:pt idx="797">
                  <c:v>65</c:v>
                </c:pt>
                <c:pt idx="798">
                  <c:v>64</c:v>
                </c:pt>
                <c:pt idx="799">
                  <c:v>65</c:v>
                </c:pt>
                <c:pt idx="800">
                  <c:v>64</c:v>
                </c:pt>
                <c:pt idx="801">
                  <c:v>64</c:v>
                </c:pt>
                <c:pt idx="802">
                  <c:v>64</c:v>
                </c:pt>
                <c:pt idx="803">
                  <c:v>64</c:v>
                </c:pt>
                <c:pt idx="804">
                  <c:v>64</c:v>
                </c:pt>
                <c:pt idx="805">
                  <c:v>64</c:v>
                </c:pt>
                <c:pt idx="806">
                  <c:v>63</c:v>
                </c:pt>
                <c:pt idx="807">
                  <c:v>63</c:v>
                </c:pt>
                <c:pt idx="808">
                  <c:v>63</c:v>
                </c:pt>
                <c:pt idx="809">
                  <c:v>63</c:v>
                </c:pt>
                <c:pt idx="810">
                  <c:v>64</c:v>
                </c:pt>
                <c:pt idx="811">
                  <c:v>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11.7</c:v>
                </c:pt>
                <c:pt idx="1">
                  <c:v>11.7</c:v>
                </c:pt>
                <c:pt idx="2">
                  <c:v>11.7</c:v>
                </c:pt>
                <c:pt idx="3">
                  <c:v>11.7</c:v>
                </c:pt>
                <c:pt idx="4">
                  <c:v>11.7</c:v>
                </c:pt>
                <c:pt idx="5">
                  <c:v>11.7</c:v>
                </c:pt>
                <c:pt idx="6">
                  <c:v>11.7</c:v>
                </c:pt>
                <c:pt idx="7">
                  <c:v>11.7</c:v>
                </c:pt>
                <c:pt idx="8">
                  <c:v>11.7</c:v>
                </c:pt>
                <c:pt idx="9">
                  <c:v>11.7</c:v>
                </c:pt>
                <c:pt idx="10">
                  <c:v>11.6</c:v>
                </c:pt>
                <c:pt idx="11">
                  <c:v>11.6</c:v>
                </c:pt>
                <c:pt idx="12">
                  <c:v>11.6</c:v>
                </c:pt>
                <c:pt idx="13">
                  <c:v>11.6</c:v>
                </c:pt>
                <c:pt idx="14">
                  <c:v>11.6</c:v>
                </c:pt>
                <c:pt idx="15">
                  <c:v>11.6</c:v>
                </c:pt>
                <c:pt idx="16">
                  <c:v>11.6</c:v>
                </c:pt>
                <c:pt idx="17">
                  <c:v>11.6</c:v>
                </c:pt>
                <c:pt idx="18">
                  <c:v>11.6</c:v>
                </c:pt>
                <c:pt idx="19">
                  <c:v>11.6</c:v>
                </c:pt>
                <c:pt idx="20">
                  <c:v>11.6</c:v>
                </c:pt>
                <c:pt idx="21">
                  <c:v>11.6</c:v>
                </c:pt>
                <c:pt idx="22">
                  <c:v>11.6</c:v>
                </c:pt>
                <c:pt idx="23">
                  <c:v>11.6</c:v>
                </c:pt>
                <c:pt idx="24">
                  <c:v>11.6</c:v>
                </c:pt>
                <c:pt idx="25">
                  <c:v>11.6</c:v>
                </c:pt>
                <c:pt idx="26">
                  <c:v>11.6</c:v>
                </c:pt>
                <c:pt idx="27">
                  <c:v>11.6</c:v>
                </c:pt>
                <c:pt idx="28">
                  <c:v>11.6</c:v>
                </c:pt>
                <c:pt idx="29">
                  <c:v>11.6</c:v>
                </c:pt>
                <c:pt idx="30">
                  <c:v>11.6</c:v>
                </c:pt>
                <c:pt idx="31">
                  <c:v>11.6</c:v>
                </c:pt>
                <c:pt idx="32">
                  <c:v>11.5</c:v>
                </c:pt>
                <c:pt idx="33">
                  <c:v>11.5</c:v>
                </c:pt>
                <c:pt idx="34">
                  <c:v>11.5</c:v>
                </c:pt>
                <c:pt idx="35">
                  <c:v>11.5</c:v>
                </c:pt>
                <c:pt idx="36">
                  <c:v>11.5</c:v>
                </c:pt>
                <c:pt idx="37">
                  <c:v>11.4</c:v>
                </c:pt>
                <c:pt idx="38">
                  <c:v>11.5</c:v>
                </c:pt>
                <c:pt idx="39">
                  <c:v>11.5</c:v>
                </c:pt>
                <c:pt idx="40">
                  <c:v>11.5</c:v>
                </c:pt>
                <c:pt idx="41">
                  <c:v>11.5</c:v>
                </c:pt>
                <c:pt idx="42">
                  <c:v>11.5</c:v>
                </c:pt>
                <c:pt idx="43">
                  <c:v>11.5</c:v>
                </c:pt>
                <c:pt idx="44">
                  <c:v>11.5</c:v>
                </c:pt>
                <c:pt idx="45">
                  <c:v>11.6</c:v>
                </c:pt>
                <c:pt idx="46">
                  <c:v>11.6</c:v>
                </c:pt>
                <c:pt idx="47">
                  <c:v>11.6</c:v>
                </c:pt>
                <c:pt idx="48">
                  <c:v>11.6</c:v>
                </c:pt>
                <c:pt idx="49">
                  <c:v>11.6</c:v>
                </c:pt>
                <c:pt idx="50">
                  <c:v>11.6</c:v>
                </c:pt>
                <c:pt idx="51">
                  <c:v>11.7</c:v>
                </c:pt>
                <c:pt idx="52">
                  <c:v>11.7</c:v>
                </c:pt>
                <c:pt idx="53">
                  <c:v>11.7</c:v>
                </c:pt>
                <c:pt idx="54">
                  <c:v>11.7</c:v>
                </c:pt>
                <c:pt idx="55">
                  <c:v>11.7</c:v>
                </c:pt>
                <c:pt idx="56">
                  <c:v>11.7</c:v>
                </c:pt>
                <c:pt idx="57">
                  <c:v>11.7</c:v>
                </c:pt>
                <c:pt idx="58">
                  <c:v>11.7</c:v>
                </c:pt>
                <c:pt idx="59">
                  <c:v>11.7</c:v>
                </c:pt>
                <c:pt idx="60">
                  <c:v>11.7</c:v>
                </c:pt>
                <c:pt idx="61">
                  <c:v>11.7</c:v>
                </c:pt>
                <c:pt idx="62">
                  <c:v>11.7</c:v>
                </c:pt>
                <c:pt idx="63">
                  <c:v>11.6</c:v>
                </c:pt>
                <c:pt idx="64">
                  <c:v>11.6</c:v>
                </c:pt>
                <c:pt idx="65">
                  <c:v>11.6</c:v>
                </c:pt>
                <c:pt idx="66">
                  <c:v>11.5</c:v>
                </c:pt>
                <c:pt idx="67">
                  <c:v>11.5</c:v>
                </c:pt>
                <c:pt idx="68">
                  <c:v>11.5</c:v>
                </c:pt>
                <c:pt idx="69">
                  <c:v>11.5</c:v>
                </c:pt>
                <c:pt idx="70">
                  <c:v>11.5</c:v>
                </c:pt>
                <c:pt idx="71">
                  <c:v>11.5</c:v>
                </c:pt>
                <c:pt idx="72">
                  <c:v>11.5</c:v>
                </c:pt>
                <c:pt idx="73">
                  <c:v>11.5</c:v>
                </c:pt>
                <c:pt idx="74">
                  <c:v>11.5</c:v>
                </c:pt>
                <c:pt idx="75">
                  <c:v>11.5</c:v>
                </c:pt>
                <c:pt idx="76">
                  <c:v>11.6</c:v>
                </c:pt>
                <c:pt idx="77">
                  <c:v>11.6</c:v>
                </c:pt>
                <c:pt idx="78">
                  <c:v>11.6</c:v>
                </c:pt>
                <c:pt idx="79">
                  <c:v>11.6</c:v>
                </c:pt>
                <c:pt idx="80">
                  <c:v>11.6</c:v>
                </c:pt>
                <c:pt idx="81">
                  <c:v>11.7</c:v>
                </c:pt>
                <c:pt idx="82">
                  <c:v>11.7</c:v>
                </c:pt>
                <c:pt idx="83">
                  <c:v>11.7</c:v>
                </c:pt>
                <c:pt idx="84">
                  <c:v>11.7</c:v>
                </c:pt>
                <c:pt idx="85">
                  <c:v>11.7</c:v>
                </c:pt>
                <c:pt idx="86">
                  <c:v>11.7</c:v>
                </c:pt>
                <c:pt idx="87">
                  <c:v>11.7</c:v>
                </c:pt>
                <c:pt idx="88">
                  <c:v>11.7</c:v>
                </c:pt>
                <c:pt idx="89">
                  <c:v>11.7</c:v>
                </c:pt>
                <c:pt idx="90">
                  <c:v>11.7</c:v>
                </c:pt>
                <c:pt idx="91">
                  <c:v>11.6</c:v>
                </c:pt>
                <c:pt idx="92">
                  <c:v>11.6</c:v>
                </c:pt>
                <c:pt idx="93">
                  <c:v>11.6</c:v>
                </c:pt>
                <c:pt idx="94">
                  <c:v>11.7</c:v>
                </c:pt>
                <c:pt idx="95">
                  <c:v>11.7</c:v>
                </c:pt>
                <c:pt idx="96">
                  <c:v>11.7</c:v>
                </c:pt>
                <c:pt idx="97">
                  <c:v>11.7</c:v>
                </c:pt>
                <c:pt idx="98">
                  <c:v>11.6</c:v>
                </c:pt>
                <c:pt idx="99">
                  <c:v>11.6</c:v>
                </c:pt>
                <c:pt idx="100">
                  <c:v>11.6</c:v>
                </c:pt>
                <c:pt idx="101">
                  <c:v>11.6</c:v>
                </c:pt>
                <c:pt idx="102">
                  <c:v>11.6</c:v>
                </c:pt>
                <c:pt idx="103">
                  <c:v>11.6</c:v>
                </c:pt>
                <c:pt idx="104">
                  <c:v>11.6</c:v>
                </c:pt>
                <c:pt idx="105">
                  <c:v>11.6</c:v>
                </c:pt>
                <c:pt idx="106">
                  <c:v>11.6</c:v>
                </c:pt>
                <c:pt idx="107">
                  <c:v>11.6</c:v>
                </c:pt>
                <c:pt idx="108">
                  <c:v>11.6</c:v>
                </c:pt>
                <c:pt idx="109">
                  <c:v>11.6</c:v>
                </c:pt>
                <c:pt idx="110">
                  <c:v>11.6</c:v>
                </c:pt>
                <c:pt idx="111">
                  <c:v>11.7</c:v>
                </c:pt>
                <c:pt idx="112">
                  <c:v>11.7</c:v>
                </c:pt>
                <c:pt idx="113">
                  <c:v>11.7</c:v>
                </c:pt>
                <c:pt idx="114">
                  <c:v>11.7</c:v>
                </c:pt>
                <c:pt idx="115">
                  <c:v>11.7</c:v>
                </c:pt>
                <c:pt idx="116">
                  <c:v>11.7</c:v>
                </c:pt>
                <c:pt idx="117">
                  <c:v>11.7</c:v>
                </c:pt>
                <c:pt idx="118">
                  <c:v>11.7</c:v>
                </c:pt>
                <c:pt idx="119">
                  <c:v>11.7</c:v>
                </c:pt>
                <c:pt idx="120">
                  <c:v>11.7</c:v>
                </c:pt>
                <c:pt idx="121">
                  <c:v>11.8</c:v>
                </c:pt>
                <c:pt idx="122">
                  <c:v>11.8</c:v>
                </c:pt>
                <c:pt idx="123">
                  <c:v>11.8</c:v>
                </c:pt>
                <c:pt idx="124">
                  <c:v>11.8</c:v>
                </c:pt>
                <c:pt idx="125">
                  <c:v>11.8</c:v>
                </c:pt>
                <c:pt idx="126">
                  <c:v>11.8</c:v>
                </c:pt>
                <c:pt idx="127">
                  <c:v>11.8</c:v>
                </c:pt>
                <c:pt idx="128">
                  <c:v>11.8</c:v>
                </c:pt>
                <c:pt idx="129">
                  <c:v>11.8</c:v>
                </c:pt>
                <c:pt idx="130">
                  <c:v>11.8</c:v>
                </c:pt>
                <c:pt idx="131">
                  <c:v>11.8</c:v>
                </c:pt>
                <c:pt idx="132">
                  <c:v>11.8</c:v>
                </c:pt>
                <c:pt idx="133">
                  <c:v>11.8</c:v>
                </c:pt>
                <c:pt idx="134">
                  <c:v>11.8</c:v>
                </c:pt>
                <c:pt idx="135">
                  <c:v>11.8</c:v>
                </c:pt>
                <c:pt idx="136">
                  <c:v>11.8</c:v>
                </c:pt>
                <c:pt idx="137">
                  <c:v>11.8</c:v>
                </c:pt>
                <c:pt idx="138">
                  <c:v>11.8</c:v>
                </c:pt>
                <c:pt idx="139">
                  <c:v>11.7</c:v>
                </c:pt>
                <c:pt idx="140">
                  <c:v>11.7</c:v>
                </c:pt>
                <c:pt idx="141">
                  <c:v>11.7</c:v>
                </c:pt>
                <c:pt idx="142">
                  <c:v>11.7</c:v>
                </c:pt>
                <c:pt idx="143">
                  <c:v>11.7</c:v>
                </c:pt>
                <c:pt idx="144">
                  <c:v>11.7</c:v>
                </c:pt>
                <c:pt idx="145">
                  <c:v>11.6</c:v>
                </c:pt>
                <c:pt idx="146">
                  <c:v>11.6</c:v>
                </c:pt>
                <c:pt idx="147">
                  <c:v>11.6</c:v>
                </c:pt>
                <c:pt idx="148">
                  <c:v>11.6</c:v>
                </c:pt>
                <c:pt idx="149">
                  <c:v>11.6</c:v>
                </c:pt>
                <c:pt idx="150">
                  <c:v>11.6</c:v>
                </c:pt>
                <c:pt idx="151">
                  <c:v>11.6</c:v>
                </c:pt>
                <c:pt idx="152">
                  <c:v>11.5</c:v>
                </c:pt>
                <c:pt idx="153">
                  <c:v>11.5</c:v>
                </c:pt>
                <c:pt idx="154">
                  <c:v>11.5</c:v>
                </c:pt>
                <c:pt idx="155">
                  <c:v>11.5</c:v>
                </c:pt>
                <c:pt idx="156">
                  <c:v>11.5</c:v>
                </c:pt>
                <c:pt idx="157">
                  <c:v>11.5</c:v>
                </c:pt>
                <c:pt idx="158">
                  <c:v>11.5</c:v>
                </c:pt>
                <c:pt idx="159">
                  <c:v>11.5</c:v>
                </c:pt>
                <c:pt idx="160">
                  <c:v>11.5</c:v>
                </c:pt>
                <c:pt idx="161">
                  <c:v>11.5</c:v>
                </c:pt>
                <c:pt idx="162">
                  <c:v>11.5</c:v>
                </c:pt>
                <c:pt idx="163">
                  <c:v>11.5</c:v>
                </c:pt>
                <c:pt idx="164">
                  <c:v>11.5</c:v>
                </c:pt>
                <c:pt idx="165">
                  <c:v>11.5</c:v>
                </c:pt>
                <c:pt idx="166">
                  <c:v>11.5</c:v>
                </c:pt>
                <c:pt idx="167">
                  <c:v>11.5</c:v>
                </c:pt>
                <c:pt idx="168">
                  <c:v>11.5</c:v>
                </c:pt>
                <c:pt idx="169">
                  <c:v>11.5</c:v>
                </c:pt>
                <c:pt idx="170">
                  <c:v>11.5</c:v>
                </c:pt>
                <c:pt idx="171">
                  <c:v>11.5</c:v>
                </c:pt>
                <c:pt idx="172">
                  <c:v>11.5</c:v>
                </c:pt>
                <c:pt idx="173">
                  <c:v>11.5</c:v>
                </c:pt>
                <c:pt idx="174">
                  <c:v>11.5</c:v>
                </c:pt>
                <c:pt idx="175">
                  <c:v>11.5</c:v>
                </c:pt>
                <c:pt idx="176">
                  <c:v>11.5</c:v>
                </c:pt>
                <c:pt idx="177">
                  <c:v>11.5</c:v>
                </c:pt>
                <c:pt idx="178">
                  <c:v>11.5</c:v>
                </c:pt>
                <c:pt idx="179">
                  <c:v>11.5</c:v>
                </c:pt>
                <c:pt idx="180">
                  <c:v>11.5</c:v>
                </c:pt>
                <c:pt idx="181">
                  <c:v>11.5</c:v>
                </c:pt>
                <c:pt idx="182">
                  <c:v>11.5</c:v>
                </c:pt>
                <c:pt idx="183">
                  <c:v>11.5</c:v>
                </c:pt>
                <c:pt idx="184">
                  <c:v>11.4</c:v>
                </c:pt>
                <c:pt idx="185">
                  <c:v>11.4</c:v>
                </c:pt>
                <c:pt idx="186">
                  <c:v>11.5</c:v>
                </c:pt>
                <c:pt idx="187">
                  <c:v>11.4</c:v>
                </c:pt>
                <c:pt idx="188">
                  <c:v>11.4</c:v>
                </c:pt>
                <c:pt idx="189">
                  <c:v>11.5</c:v>
                </c:pt>
                <c:pt idx="190">
                  <c:v>11.5</c:v>
                </c:pt>
                <c:pt idx="191">
                  <c:v>11.5</c:v>
                </c:pt>
                <c:pt idx="192">
                  <c:v>11.5</c:v>
                </c:pt>
                <c:pt idx="193">
                  <c:v>11.4</c:v>
                </c:pt>
                <c:pt idx="194">
                  <c:v>11.4</c:v>
                </c:pt>
                <c:pt idx="195">
                  <c:v>11.4</c:v>
                </c:pt>
                <c:pt idx="196">
                  <c:v>11.4</c:v>
                </c:pt>
                <c:pt idx="197">
                  <c:v>11.4</c:v>
                </c:pt>
                <c:pt idx="198">
                  <c:v>11.4</c:v>
                </c:pt>
                <c:pt idx="199">
                  <c:v>11.4</c:v>
                </c:pt>
                <c:pt idx="200">
                  <c:v>11.4</c:v>
                </c:pt>
                <c:pt idx="201">
                  <c:v>11.4</c:v>
                </c:pt>
                <c:pt idx="202">
                  <c:v>11.4</c:v>
                </c:pt>
                <c:pt idx="203">
                  <c:v>11.4</c:v>
                </c:pt>
                <c:pt idx="204">
                  <c:v>11.4</c:v>
                </c:pt>
                <c:pt idx="205">
                  <c:v>11.4</c:v>
                </c:pt>
                <c:pt idx="206">
                  <c:v>11.4</c:v>
                </c:pt>
                <c:pt idx="207">
                  <c:v>11.4</c:v>
                </c:pt>
                <c:pt idx="208">
                  <c:v>11.4</c:v>
                </c:pt>
                <c:pt idx="209">
                  <c:v>11.4</c:v>
                </c:pt>
                <c:pt idx="210">
                  <c:v>11.4</c:v>
                </c:pt>
                <c:pt idx="211">
                  <c:v>11.4</c:v>
                </c:pt>
                <c:pt idx="212">
                  <c:v>11.4</c:v>
                </c:pt>
                <c:pt idx="213">
                  <c:v>11.5</c:v>
                </c:pt>
                <c:pt idx="214">
                  <c:v>11.5</c:v>
                </c:pt>
                <c:pt idx="215">
                  <c:v>11.5</c:v>
                </c:pt>
                <c:pt idx="216">
                  <c:v>11.5</c:v>
                </c:pt>
                <c:pt idx="217">
                  <c:v>11.5</c:v>
                </c:pt>
                <c:pt idx="218">
                  <c:v>11.5</c:v>
                </c:pt>
                <c:pt idx="219">
                  <c:v>11.5</c:v>
                </c:pt>
                <c:pt idx="220">
                  <c:v>11.5</c:v>
                </c:pt>
                <c:pt idx="221">
                  <c:v>11.5</c:v>
                </c:pt>
                <c:pt idx="222">
                  <c:v>11.5</c:v>
                </c:pt>
                <c:pt idx="223">
                  <c:v>11.5</c:v>
                </c:pt>
                <c:pt idx="224">
                  <c:v>11.5</c:v>
                </c:pt>
                <c:pt idx="225">
                  <c:v>11.4</c:v>
                </c:pt>
                <c:pt idx="226">
                  <c:v>11.4</c:v>
                </c:pt>
                <c:pt idx="227">
                  <c:v>11.4</c:v>
                </c:pt>
                <c:pt idx="228">
                  <c:v>11.4</c:v>
                </c:pt>
                <c:pt idx="229">
                  <c:v>11.4</c:v>
                </c:pt>
                <c:pt idx="230">
                  <c:v>11.4</c:v>
                </c:pt>
                <c:pt idx="231">
                  <c:v>11.4</c:v>
                </c:pt>
                <c:pt idx="232">
                  <c:v>11.3</c:v>
                </c:pt>
                <c:pt idx="233">
                  <c:v>11.3</c:v>
                </c:pt>
                <c:pt idx="234">
                  <c:v>11.3</c:v>
                </c:pt>
                <c:pt idx="235">
                  <c:v>11.3</c:v>
                </c:pt>
                <c:pt idx="236">
                  <c:v>11.3</c:v>
                </c:pt>
                <c:pt idx="237">
                  <c:v>11.3</c:v>
                </c:pt>
                <c:pt idx="238">
                  <c:v>11.3</c:v>
                </c:pt>
                <c:pt idx="239">
                  <c:v>11.4</c:v>
                </c:pt>
                <c:pt idx="240">
                  <c:v>11.4</c:v>
                </c:pt>
                <c:pt idx="241">
                  <c:v>11.4</c:v>
                </c:pt>
                <c:pt idx="242">
                  <c:v>11.4</c:v>
                </c:pt>
                <c:pt idx="243">
                  <c:v>11.4</c:v>
                </c:pt>
                <c:pt idx="244">
                  <c:v>11.4</c:v>
                </c:pt>
                <c:pt idx="245">
                  <c:v>11.3</c:v>
                </c:pt>
                <c:pt idx="246">
                  <c:v>11.3</c:v>
                </c:pt>
                <c:pt idx="247">
                  <c:v>11.3</c:v>
                </c:pt>
                <c:pt idx="248">
                  <c:v>11.3</c:v>
                </c:pt>
                <c:pt idx="249">
                  <c:v>11.3</c:v>
                </c:pt>
                <c:pt idx="250">
                  <c:v>11.3</c:v>
                </c:pt>
                <c:pt idx="251">
                  <c:v>11.3</c:v>
                </c:pt>
                <c:pt idx="252">
                  <c:v>11.2</c:v>
                </c:pt>
                <c:pt idx="253">
                  <c:v>11.2</c:v>
                </c:pt>
                <c:pt idx="254">
                  <c:v>11.2</c:v>
                </c:pt>
                <c:pt idx="255">
                  <c:v>11.2</c:v>
                </c:pt>
                <c:pt idx="256">
                  <c:v>11.1</c:v>
                </c:pt>
                <c:pt idx="257">
                  <c:v>11.1</c:v>
                </c:pt>
                <c:pt idx="258">
                  <c:v>11.1</c:v>
                </c:pt>
                <c:pt idx="259">
                  <c:v>11.1</c:v>
                </c:pt>
                <c:pt idx="260">
                  <c:v>11.1</c:v>
                </c:pt>
                <c:pt idx="261">
                  <c:v>11.1</c:v>
                </c:pt>
                <c:pt idx="262">
                  <c:v>11.1</c:v>
                </c:pt>
                <c:pt idx="263">
                  <c:v>11.2</c:v>
                </c:pt>
                <c:pt idx="264">
                  <c:v>11.2</c:v>
                </c:pt>
                <c:pt idx="265">
                  <c:v>11.3</c:v>
                </c:pt>
                <c:pt idx="266">
                  <c:v>11.3</c:v>
                </c:pt>
                <c:pt idx="267">
                  <c:v>11.4</c:v>
                </c:pt>
                <c:pt idx="268">
                  <c:v>11.4</c:v>
                </c:pt>
                <c:pt idx="269">
                  <c:v>11.5</c:v>
                </c:pt>
                <c:pt idx="270">
                  <c:v>11.5</c:v>
                </c:pt>
                <c:pt idx="271">
                  <c:v>11.6</c:v>
                </c:pt>
                <c:pt idx="272">
                  <c:v>11.6</c:v>
                </c:pt>
                <c:pt idx="273">
                  <c:v>11.7</c:v>
                </c:pt>
                <c:pt idx="274">
                  <c:v>11.7</c:v>
                </c:pt>
                <c:pt idx="275">
                  <c:v>11.7</c:v>
                </c:pt>
                <c:pt idx="276">
                  <c:v>11.7</c:v>
                </c:pt>
                <c:pt idx="277">
                  <c:v>11.8</c:v>
                </c:pt>
                <c:pt idx="278">
                  <c:v>11.8</c:v>
                </c:pt>
                <c:pt idx="279">
                  <c:v>11.9</c:v>
                </c:pt>
                <c:pt idx="280">
                  <c:v>11.9</c:v>
                </c:pt>
                <c:pt idx="281">
                  <c:v>12</c:v>
                </c:pt>
                <c:pt idx="282">
                  <c:v>12</c:v>
                </c:pt>
                <c:pt idx="283">
                  <c:v>12.1</c:v>
                </c:pt>
                <c:pt idx="284">
                  <c:v>12.1</c:v>
                </c:pt>
                <c:pt idx="285">
                  <c:v>12.2</c:v>
                </c:pt>
                <c:pt idx="286">
                  <c:v>12.2</c:v>
                </c:pt>
                <c:pt idx="287">
                  <c:v>12.2</c:v>
                </c:pt>
                <c:pt idx="288">
                  <c:v>12.3</c:v>
                </c:pt>
                <c:pt idx="289">
                  <c:v>12.3</c:v>
                </c:pt>
                <c:pt idx="290">
                  <c:v>12.3</c:v>
                </c:pt>
                <c:pt idx="291">
                  <c:v>12.3</c:v>
                </c:pt>
                <c:pt idx="292">
                  <c:v>12.3</c:v>
                </c:pt>
                <c:pt idx="293">
                  <c:v>12.3</c:v>
                </c:pt>
                <c:pt idx="294">
                  <c:v>12.4</c:v>
                </c:pt>
                <c:pt idx="295">
                  <c:v>12.4</c:v>
                </c:pt>
                <c:pt idx="296">
                  <c:v>12.4</c:v>
                </c:pt>
                <c:pt idx="297">
                  <c:v>12.4</c:v>
                </c:pt>
                <c:pt idx="298">
                  <c:v>12.3</c:v>
                </c:pt>
                <c:pt idx="299">
                  <c:v>12.3</c:v>
                </c:pt>
                <c:pt idx="300">
                  <c:v>12.1</c:v>
                </c:pt>
                <c:pt idx="301">
                  <c:v>12.2</c:v>
                </c:pt>
                <c:pt idx="302">
                  <c:v>12.1</c:v>
                </c:pt>
                <c:pt idx="303">
                  <c:v>11.8</c:v>
                </c:pt>
                <c:pt idx="304">
                  <c:v>11.5</c:v>
                </c:pt>
                <c:pt idx="305">
                  <c:v>11.3</c:v>
                </c:pt>
                <c:pt idx="306">
                  <c:v>11.2</c:v>
                </c:pt>
                <c:pt idx="307">
                  <c:v>11.1</c:v>
                </c:pt>
                <c:pt idx="308">
                  <c:v>11</c:v>
                </c:pt>
                <c:pt idx="309">
                  <c:v>11</c:v>
                </c:pt>
                <c:pt idx="310">
                  <c:v>10.9</c:v>
                </c:pt>
                <c:pt idx="311">
                  <c:v>10.9</c:v>
                </c:pt>
                <c:pt idx="312">
                  <c:v>10.8</c:v>
                </c:pt>
                <c:pt idx="313">
                  <c:v>10.8</c:v>
                </c:pt>
                <c:pt idx="314">
                  <c:v>10.8</c:v>
                </c:pt>
                <c:pt idx="315">
                  <c:v>10.8</c:v>
                </c:pt>
                <c:pt idx="316">
                  <c:v>10.8</c:v>
                </c:pt>
                <c:pt idx="317">
                  <c:v>10.8</c:v>
                </c:pt>
                <c:pt idx="318">
                  <c:v>10.7</c:v>
                </c:pt>
                <c:pt idx="319">
                  <c:v>10.7</c:v>
                </c:pt>
                <c:pt idx="320">
                  <c:v>10.7</c:v>
                </c:pt>
                <c:pt idx="321">
                  <c:v>10.7</c:v>
                </c:pt>
                <c:pt idx="322">
                  <c:v>10.7</c:v>
                </c:pt>
                <c:pt idx="323">
                  <c:v>10.7</c:v>
                </c:pt>
                <c:pt idx="324">
                  <c:v>10.8</c:v>
                </c:pt>
                <c:pt idx="325">
                  <c:v>10.8</c:v>
                </c:pt>
                <c:pt idx="326">
                  <c:v>10.8</c:v>
                </c:pt>
                <c:pt idx="327">
                  <c:v>10.8</c:v>
                </c:pt>
                <c:pt idx="328">
                  <c:v>10.8</c:v>
                </c:pt>
                <c:pt idx="329">
                  <c:v>10.9</c:v>
                </c:pt>
                <c:pt idx="330">
                  <c:v>10.9</c:v>
                </c:pt>
                <c:pt idx="331">
                  <c:v>10.9</c:v>
                </c:pt>
                <c:pt idx="332">
                  <c:v>10.9</c:v>
                </c:pt>
                <c:pt idx="333">
                  <c:v>10.9</c:v>
                </c:pt>
                <c:pt idx="334">
                  <c:v>10.9</c:v>
                </c:pt>
                <c:pt idx="335">
                  <c:v>11</c:v>
                </c:pt>
                <c:pt idx="336">
                  <c:v>11</c:v>
                </c:pt>
                <c:pt idx="337">
                  <c:v>11</c:v>
                </c:pt>
                <c:pt idx="338">
                  <c:v>11</c:v>
                </c:pt>
                <c:pt idx="339">
                  <c:v>11.1</c:v>
                </c:pt>
                <c:pt idx="340">
                  <c:v>11.1</c:v>
                </c:pt>
                <c:pt idx="341">
                  <c:v>11.2</c:v>
                </c:pt>
                <c:pt idx="342">
                  <c:v>11.2</c:v>
                </c:pt>
                <c:pt idx="343">
                  <c:v>11.2</c:v>
                </c:pt>
                <c:pt idx="344">
                  <c:v>11.2</c:v>
                </c:pt>
                <c:pt idx="345">
                  <c:v>11.2</c:v>
                </c:pt>
                <c:pt idx="346">
                  <c:v>11.2</c:v>
                </c:pt>
                <c:pt idx="347">
                  <c:v>11.2</c:v>
                </c:pt>
                <c:pt idx="348">
                  <c:v>11.2</c:v>
                </c:pt>
                <c:pt idx="349">
                  <c:v>11.3</c:v>
                </c:pt>
                <c:pt idx="350">
                  <c:v>11.4</c:v>
                </c:pt>
                <c:pt idx="351">
                  <c:v>11.4</c:v>
                </c:pt>
                <c:pt idx="352">
                  <c:v>11.5</c:v>
                </c:pt>
                <c:pt idx="353">
                  <c:v>11.5</c:v>
                </c:pt>
                <c:pt idx="354">
                  <c:v>11.5</c:v>
                </c:pt>
                <c:pt idx="355">
                  <c:v>11.5</c:v>
                </c:pt>
                <c:pt idx="356">
                  <c:v>11.6</c:v>
                </c:pt>
                <c:pt idx="357">
                  <c:v>11.7</c:v>
                </c:pt>
                <c:pt idx="358">
                  <c:v>11.7</c:v>
                </c:pt>
                <c:pt idx="359">
                  <c:v>11.7</c:v>
                </c:pt>
                <c:pt idx="360">
                  <c:v>11.8</c:v>
                </c:pt>
                <c:pt idx="361">
                  <c:v>11.8</c:v>
                </c:pt>
                <c:pt idx="362">
                  <c:v>11.8</c:v>
                </c:pt>
                <c:pt idx="363">
                  <c:v>11.8</c:v>
                </c:pt>
                <c:pt idx="364">
                  <c:v>11.8</c:v>
                </c:pt>
                <c:pt idx="365">
                  <c:v>11.9</c:v>
                </c:pt>
                <c:pt idx="366">
                  <c:v>11.9</c:v>
                </c:pt>
                <c:pt idx="367">
                  <c:v>11.9</c:v>
                </c:pt>
                <c:pt idx="368">
                  <c:v>11.9</c:v>
                </c:pt>
                <c:pt idx="369">
                  <c:v>12</c:v>
                </c:pt>
                <c:pt idx="370">
                  <c:v>12</c:v>
                </c:pt>
                <c:pt idx="371">
                  <c:v>12</c:v>
                </c:pt>
                <c:pt idx="372">
                  <c:v>12.1</c:v>
                </c:pt>
                <c:pt idx="373">
                  <c:v>12.1</c:v>
                </c:pt>
                <c:pt idx="374">
                  <c:v>12.2</c:v>
                </c:pt>
                <c:pt idx="375">
                  <c:v>12.2</c:v>
                </c:pt>
                <c:pt idx="376">
                  <c:v>12.2</c:v>
                </c:pt>
                <c:pt idx="377">
                  <c:v>12.2</c:v>
                </c:pt>
                <c:pt idx="378">
                  <c:v>12.2</c:v>
                </c:pt>
                <c:pt idx="379">
                  <c:v>12.2</c:v>
                </c:pt>
                <c:pt idx="380">
                  <c:v>12.3</c:v>
                </c:pt>
                <c:pt idx="381">
                  <c:v>12.3</c:v>
                </c:pt>
                <c:pt idx="382">
                  <c:v>12.3</c:v>
                </c:pt>
                <c:pt idx="383">
                  <c:v>12.2</c:v>
                </c:pt>
                <c:pt idx="384">
                  <c:v>12.2</c:v>
                </c:pt>
                <c:pt idx="385">
                  <c:v>12.2</c:v>
                </c:pt>
                <c:pt idx="386">
                  <c:v>12.2</c:v>
                </c:pt>
                <c:pt idx="387">
                  <c:v>12.1</c:v>
                </c:pt>
                <c:pt idx="388">
                  <c:v>12</c:v>
                </c:pt>
                <c:pt idx="389">
                  <c:v>12</c:v>
                </c:pt>
                <c:pt idx="390">
                  <c:v>11.9</c:v>
                </c:pt>
                <c:pt idx="391">
                  <c:v>11.9</c:v>
                </c:pt>
                <c:pt idx="392">
                  <c:v>11.8</c:v>
                </c:pt>
                <c:pt idx="393">
                  <c:v>11.8</c:v>
                </c:pt>
                <c:pt idx="394">
                  <c:v>11.7</c:v>
                </c:pt>
                <c:pt idx="395">
                  <c:v>11.6</c:v>
                </c:pt>
                <c:pt idx="396">
                  <c:v>11.5</c:v>
                </c:pt>
                <c:pt idx="397">
                  <c:v>11.4</c:v>
                </c:pt>
                <c:pt idx="398">
                  <c:v>11.3</c:v>
                </c:pt>
                <c:pt idx="399">
                  <c:v>11.2</c:v>
                </c:pt>
                <c:pt idx="400">
                  <c:v>11.2</c:v>
                </c:pt>
                <c:pt idx="401">
                  <c:v>11.1</c:v>
                </c:pt>
                <c:pt idx="402">
                  <c:v>11.1</c:v>
                </c:pt>
                <c:pt idx="403">
                  <c:v>11</c:v>
                </c:pt>
                <c:pt idx="404">
                  <c:v>10.9</c:v>
                </c:pt>
                <c:pt idx="405">
                  <c:v>10.8</c:v>
                </c:pt>
                <c:pt idx="406">
                  <c:v>10.8</c:v>
                </c:pt>
                <c:pt idx="407">
                  <c:v>10.8</c:v>
                </c:pt>
                <c:pt idx="408">
                  <c:v>10.7</c:v>
                </c:pt>
                <c:pt idx="409">
                  <c:v>10.7</c:v>
                </c:pt>
                <c:pt idx="410">
                  <c:v>10.6</c:v>
                </c:pt>
                <c:pt idx="411">
                  <c:v>10.6</c:v>
                </c:pt>
                <c:pt idx="412">
                  <c:v>10.6</c:v>
                </c:pt>
                <c:pt idx="413">
                  <c:v>10.6</c:v>
                </c:pt>
                <c:pt idx="414">
                  <c:v>10.6</c:v>
                </c:pt>
                <c:pt idx="415">
                  <c:v>10.6</c:v>
                </c:pt>
                <c:pt idx="416">
                  <c:v>10.6</c:v>
                </c:pt>
                <c:pt idx="417">
                  <c:v>10.6</c:v>
                </c:pt>
                <c:pt idx="418">
                  <c:v>10.5</c:v>
                </c:pt>
                <c:pt idx="419">
                  <c:v>10.5</c:v>
                </c:pt>
                <c:pt idx="420">
                  <c:v>10.5</c:v>
                </c:pt>
                <c:pt idx="421">
                  <c:v>10.5</c:v>
                </c:pt>
                <c:pt idx="422">
                  <c:v>10.5</c:v>
                </c:pt>
                <c:pt idx="423">
                  <c:v>10.5</c:v>
                </c:pt>
                <c:pt idx="424">
                  <c:v>10.5</c:v>
                </c:pt>
                <c:pt idx="425">
                  <c:v>10.5</c:v>
                </c:pt>
                <c:pt idx="426">
                  <c:v>10.5</c:v>
                </c:pt>
                <c:pt idx="427">
                  <c:v>10.4</c:v>
                </c:pt>
                <c:pt idx="428">
                  <c:v>10.4</c:v>
                </c:pt>
                <c:pt idx="429">
                  <c:v>10.4</c:v>
                </c:pt>
                <c:pt idx="430">
                  <c:v>10.3</c:v>
                </c:pt>
                <c:pt idx="431">
                  <c:v>10.3</c:v>
                </c:pt>
                <c:pt idx="432">
                  <c:v>10.3</c:v>
                </c:pt>
                <c:pt idx="433">
                  <c:v>10.3</c:v>
                </c:pt>
                <c:pt idx="434">
                  <c:v>10.3</c:v>
                </c:pt>
                <c:pt idx="435">
                  <c:v>10.3</c:v>
                </c:pt>
                <c:pt idx="436">
                  <c:v>10.3</c:v>
                </c:pt>
                <c:pt idx="437">
                  <c:v>10.3</c:v>
                </c:pt>
                <c:pt idx="438">
                  <c:v>10.3</c:v>
                </c:pt>
                <c:pt idx="439">
                  <c:v>10.4</c:v>
                </c:pt>
                <c:pt idx="440">
                  <c:v>10.4</c:v>
                </c:pt>
                <c:pt idx="441">
                  <c:v>10.3</c:v>
                </c:pt>
                <c:pt idx="442">
                  <c:v>10.4</c:v>
                </c:pt>
                <c:pt idx="443">
                  <c:v>10.4</c:v>
                </c:pt>
                <c:pt idx="444">
                  <c:v>10.4</c:v>
                </c:pt>
                <c:pt idx="445">
                  <c:v>10.4</c:v>
                </c:pt>
                <c:pt idx="446">
                  <c:v>10.4</c:v>
                </c:pt>
                <c:pt idx="447">
                  <c:v>10.4</c:v>
                </c:pt>
                <c:pt idx="448">
                  <c:v>10.4</c:v>
                </c:pt>
                <c:pt idx="449">
                  <c:v>10.4</c:v>
                </c:pt>
                <c:pt idx="450">
                  <c:v>10.5</c:v>
                </c:pt>
                <c:pt idx="451">
                  <c:v>10.5</c:v>
                </c:pt>
                <c:pt idx="452">
                  <c:v>10.5</c:v>
                </c:pt>
                <c:pt idx="453">
                  <c:v>10.5</c:v>
                </c:pt>
                <c:pt idx="454">
                  <c:v>10.5</c:v>
                </c:pt>
                <c:pt idx="455">
                  <c:v>10.5</c:v>
                </c:pt>
                <c:pt idx="456">
                  <c:v>10.5</c:v>
                </c:pt>
                <c:pt idx="457">
                  <c:v>10.5</c:v>
                </c:pt>
                <c:pt idx="458">
                  <c:v>10.5</c:v>
                </c:pt>
                <c:pt idx="459">
                  <c:v>10.5</c:v>
                </c:pt>
                <c:pt idx="460">
                  <c:v>10.5</c:v>
                </c:pt>
                <c:pt idx="461">
                  <c:v>10.5</c:v>
                </c:pt>
                <c:pt idx="462">
                  <c:v>10.5</c:v>
                </c:pt>
                <c:pt idx="463">
                  <c:v>10.5</c:v>
                </c:pt>
                <c:pt idx="464">
                  <c:v>10.5</c:v>
                </c:pt>
                <c:pt idx="465">
                  <c:v>10.4</c:v>
                </c:pt>
                <c:pt idx="466">
                  <c:v>10.1</c:v>
                </c:pt>
                <c:pt idx="467">
                  <c:v>9.8000000000000007</c:v>
                </c:pt>
                <c:pt idx="468">
                  <c:v>9.6</c:v>
                </c:pt>
                <c:pt idx="469">
                  <c:v>9.5</c:v>
                </c:pt>
                <c:pt idx="470">
                  <c:v>9.5</c:v>
                </c:pt>
                <c:pt idx="471">
                  <c:v>9.5</c:v>
                </c:pt>
                <c:pt idx="472">
                  <c:v>9.5</c:v>
                </c:pt>
                <c:pt idx="473">
                  <c:v>9.5</c:v>
                </c:pt>
                <c:pt idx="474">
                  <c:v>9.5</c:v>
                </c:pt>
                <c:pt idx="475">
                  <c:v>9.6</c:v>
                </c:pt>
                <c:pt idx="476">
                  <c:v>9.6</c:v>
                </c:pt>
                <c:pt idx="477">
                  <c:v>9.6</c:v>
                </c:pt>
                <c:pt idx="478">
                  <c:v>9.6</c:v>
                </c:pt>
                <c:pt idx="479">
                  <c:v>9.6999999999999993</c:v>
                </c:pt>
                <c:pt idx="480">
                  <c:v>9.6999999999999993</c:v>
                </c:pt>
                <c:pt idx="481">
                  <c:v>9.6999999999999993</c:v>
                </c:pt>
                <c:pt idx="482">
                  <c:v>9.8000000000000007</c:v>
                </c:pt>
                <c:pt idx="483">
                  <c:v>9.8000000000000007</c:v>
                </c:pt>
                <c:pt idx="484">
                  <c:v>9.9</c:v>
                </c:pt>
                <c:pt idx="485">
                  <c:v>9.9</c:v>
                </c:pt>
                <c:pt idx="486">
                  <c:v>10</c:v>
                </c:pt>
                <c:pt idx="487">
                  <c:v>10.1</c:v>
                </c:pt>
                <c:pt idx="488">
                  <c:v>10.1</c:v>
                </c:pt>
                <c:pt idx="489">
                  <c:v>10.1</c:v>
                </c:pt>
                <c:pt idx="490">
                  <c:v>10.199999999999999</c:v>
                </c:pt>
                <c:pt idx="491">
                  <c:v>10.199999999999999</c:v>
                </c:pt>
                <c:pt idx="492">
                  <c:v>10.199999999999999</c:v>
                </c:pt>
                <c:pt idx="493">
                  <c:v>10.1</c:v>
                </c:pt>
                <c:pt idx="494">
                  <c:v>9.9</c:v>
                </c:pt>
                <c:pt idx="495">
                  <c:v>9.6999999999999993</c:v>
                </c:pt>
                <c:pt idx="496">
                  <c:v>9.6</c:v>
                </c:pt>
                <c:pt idx="497">
                  <c:v>9.6</c:v>
                </c:pt>
                <c:pt idx="498">
                  <c:v>9.6</c:v>
                </c:pt>
                <c:pt idx="499">
                  <c:v>9.6999999999999993</c:v>
                </c:pt>
                <c:pt idx="500">
                  <c:v>9.6999999999999993</c:v>
                </c:pt>
                <c:pt idx="501">
                  <c:v>9.6999999999999993</c:v>
                </c:pt>
                <c:pt idx="502">
                  <c:v>9.6999999999999993</c:v>
                </c:pt>
                <c:pt idx="503">
                  <c:v>9.8000000000000007</c:v>
                </c:pt>
                <c:pt idx="504">
                  <c:v>9.8000000000000007</c:v>
                </c:pt>
                <c:pt idx="505">
                  <c:v>9.9</c:v>
                </c:pt>
                <c:pt idx="506">
                  <c:v>9.9</c:v>
                </c:pt>
                <c:pt idx="507">
                  <c:v>9.8000000000000007</c:v>
                </c:pt>
                <c:pt idx="508">
                  <c:v>9.9</c:v>
                </c:pt>
                <c:pt idx="509">
                  <c:v>9.9</c:v>
                </c:pt>
                <c:pt idx="510">
                  <c:v>9.8000000000000007</c:v>
                </c:pt>
                <c:pt idx="511">
                  <c:v>9.9</c:v>
                </c:pt>
                <c:pt idx="512">
                  <c:v>9.9</c:v>
                </c:pt>
                <c:pt idx="513">
                  <c:v>9.9</c:v>
                </c:pt>
                <c:pt idx="514">
                  <c:v>9.9</c:v>
                </c:pt>
                <c:pt idx="515">
                  <c:v>10</c:v>
                </c:pt>
                <c:pt idx="516">
                  <c:v>10</c:v>
                </c:pt>
                <c:pt idx="517">
                  <c:v>10</c:v>
                </c:pt>
                <c:pt idx="518">
                  <c:v>10</c:v>
                </c:pt>
                <c:pt idx="519">
                  <c:v>10</c:v>
                </c:pt>
                <c:pt idx="520">
                  <c:v>10.1</c:v>
                </c:pt>
                <c:pt idx="521">
                  <c:v>10.1</c:v>
                </c:pt>
                <c:pt idx="522">
                  <c:v>10</c:v>
                </c:pt>
                <c:pt idx="523">
                  <c:v>10</c:v>
                </c:pt>
                <c:pt idx="524">
                  <c:v>10</c:v>
                </c:pt>
                <c:pt idx="525">
                  <c:v>10</c:v>
                </c:pt>
                <c:pt idx="526">
                  <c:v>9.9</c:v>
                </c:pt>
                <c:pt idx="527">
                  <c:v>9.9</c:v>
                </c:pt>
                <c:pt idx="528">
                  <c:v>9.9</c:v>
                </c:pt>
                <c:pt idx="529">
                  <c:v>9.8000000000000007</c:v>
                </c:pt>
                <c:pt idx="530">
                  <c:v>9.8000000000000007</c:v>
                </c:pt>
                <c:pt idx="531">
                  <c:v>9.8000000000000007</c:v>
                </c:pt>
                <c:pt idx="532">
                  <c:v>9.8000000000000007</c:v>
                </c:pt>
                <c:pt idx="533">
                  <c:v>9.8000000000000007</c:v>
                </c:pt>
                <c:pt idx="534">
                  <c:v>9.8000000000000007</c:v>
                </c:pt>
                <c:pt idx="535">
                  <c:v>9.9</c:v>
                </c:pt>
                <c:pt idx="536">
                  <c:v>9.9</c:v>
                </c:pt>
                <c:pt idx="537">
                  <c:v>9.9</c:v>
                </c:pt>
                <c:pt idx="538">
                  <c:v>9.8000000000000007</c:v>
                </c:pt>
                <c:pt idx="539">
                  <c:v>9.9</c:v>
                </c:pt>
                <c:pt idx="540">
                  <c:v>9.8000000000000007</c:v>
                </c:pt>
                <c:pt idx="541">
                  <c:v>9.8000000000000007</c:v>
                </c:pt>
                <c:pt idx="542">
                  <c:v>9.9</c:v>
                </c:pt>
                <c:pt idx="543">
                  <c:v>9.9</c:v>
                </c:pt>
                <c:pt idx="544">
                  <c:v>9.9</c:v>
                </c:pt>
                <c:pt idx="545">
                  <c:v>9.9</c:v>
                </c:pt>
                <c:pt idx="546">
                  <c:v>9.9</c:v>
                </c:pt>
                <c:pt idx="547">
                  <c:v>9.9</c:v>
                </c:pt>
                <c:pt idx="548">
                  <c:v>9.9</c:v>
                </c:pt>
                <c:pt idx="549">
                  <c:v>9.9</c:v>
                </c:pt>
                <c:pt idx="550">
                  <c:v>9.9</c:v>
                </c:pt>
                <c:pt idx="551">
                  <c:v>9.9</c:v>
                </c:pt>
                <c:pt idx="552">
                  <c:v>10</c:v>
                </c:pt>
                <c:pt idx="553">
                  <c:v>10</c:v>
                </c:pt>
                <c:pt idx="554">
                  <c:v>9.8000000000000007</c:v>
                </c:pt>
                <c:pt idx="555">
                  <c:v>9.5</c:v>
                </c:pt>
                <c:pt idx="556">
                  <c:v>9.3000000000000007</c:v>
                </c:pt>
                <c:pt idx="557">
                  <c:v>9.1</c:v>
                </c:pt>
                <c:pt idx="558">
                  <c:v>9</c:v>
                </c:pt>
                <c:pt idx="559">
                  <c:v>8.9</c:v>
                </c:pt>
                <c:pt idx="560">
                  <c:v>8.8000000000000007</c:v>
                </c:pt>
                <c:pt idx="561">
                  <c:v>8.8000000000000007</c:v>
                </c:pt>
                <c:pt idx="562">
                  <c:v>8.8000000000000007</c:v>
                </c:pt>
                <c:pt idx="563">
                  <c:v>8.8000000000000007</c:v>
                </c:pt>
                <c:pt idx="564">
                  <c:v>8.8000000000000007</c:v>
                </c:pt>
                <c:pt idx="565">
                  <c:v>8.8000000000000007</c:v>
                </c:pt>
                <c:pt idx="566">
                  <c:v>8.8000000000000007</c:v>
                </c:pt>
                <c:pt idx="567">
                  <c:v>8.8000000000000007</c:v>
                </c:pt>
                <c:pt idx="568">
                  <c:v>8.9</c:v>
                </c:pt>
                <c:pt idx="569">
                  <c:v>8.9</c:v>
                </c:pt>
                <c:pt idx="570">
                  <c:v>8.9</c:v>
                </c:pt>
                <c:pt idx="571">
                  <c:v>8.9</c:v>
                </c:pt>
                <c:pt idx="572">
                  <c:v>9</c:v>
                </c:pt>
                <c:pt idx="573">
                  <c:v>9.1</c:v>
                </c:pt>
                <c:pt idx="574">
                  <c:v>9.1</c:v>
                </c:pt>
                <c:pt idx="575">
                  <c:v>9.1999999999999993</c:v>
                </c:pt>
                <c:pt idx="576">
                  <c:v>9.3000000000000007</c:v>
                </c:pt>
                <c:pt idx="577">
                  <c:v>9.3000000000000007</c:v>
                </c:pt>
                <c:pt idx="578">
                  <c:v>9.4</c:v>
                </c:pt>
                <c:pt idx="579">
                  <c:v>9.3000000000000007</c:v>
                </c:pt>
                <c:pt idx="580">
                  <c:v>9.1999999999999993</c:v>
                </c:pt>
                <c:pt idx="581">
                  <c:v>9.1</c:v>
                </c:pt>
                <c:pt idx="582">
                  <c:v>9.1</c:v>
                </c:pt>
                <c:pt idx="583">
                  <c:v>9.1</c:v>
                </c:pt>
                <c:pt idx="584">
                  <c:v>9.1999999999999993</c:v>
                </c:pt>
                <c:pt idx="585">
                  <c:v>9.1999999999999993</c:v>
                </c:pt>
                <c:pt idx="586">
                  <c:v>9.1999999999999993</c:v>
                </c:pt>
                <c:pt idx="587">
                  <c:v>9.1999999999999993</c:v>
                </c:pt>
                <c:pt idx="588">
                  <c:v>9.3000000000000007</c:v>
                </c:pt>
                <c:pt idx="589">
                  <c:v>9.3000000000000007</c:v>
                </c:pt>
                <c:pt idx="590">
                  <c:v>9.3000000000000007</c:v>
                </c:pt>
                <c:pt idx="591">
                  <c:v>9.4</c:v>
                </c:pt>
                <c:pt idx="592">
                  <c:v>9.5</c:v>
                </c:pt>
                <c:pt idx="593">
                  <c:v>9.5</c:v>
                </c:pt>
                <c:pt idx="594">
                  <c:v>9.5</c:v>
                </c:pt>
                <c:pt idx="595">
                  <c:v>9.5</c:v>
                </c:pt>
                <c:pt idx="596">
                  <c:v>9.5</c:v>
                </c:pt>
                <c:pt idx="597">
                  <c:v>9.5</c:v>
                </c:pt>
                <c:pt idx="598">
                  <c:v>9.4</c:v>
                </c:pt>
                <c:pt idx="599">
                  <c:v>9.3000000000000007</c:v>
                </c:pt>
                <c:pt idx="600">
                  <c:v>9.1999999999999993</c:v>
                </c:pt>
                <c:pt idx="601">
                  <c:v>9.1999999999999993</c:v>
                </c:pt>
                <c:pt idx="602">
                  <c:v>9.1</c:v>
                </c:pt>
                <c:pt idx="603">
                  <c:v>9.1999999999999993</c:v>
                </c:pt>
                <c:pt idx="604">
                  <c:v>9.1999999999999993</c:v>
                </c:pt>
                <c:pt idx="605">
                  <c:v>9.1999999999999993</c:v>
                </c:pt>
                <c:pt idx="606">
                  <c:v>9.1999999999999993</c:v>
                </c:pt>
                <c:pt idx="607">
                  <c:v>9.3000000000000007</c:v>
                </c:pt>
                <c:pt idx="608">
                  <c:v>9.3000000000000007</c:v>
                </c:pt>
                <c:pt idx="609">
                  <c:v>9.3000000000000007</c:v>
                </c:pt>
                <c:pt idx="610">
                  <c:v>9.3000000000000007</c:v>
                </c:pt>
                <c:pt idx="611">
                  <c:v>9.4</c:v>
                </c:pt>
                <c:pt idx="612">
                  <c:v>9.4</c:v>
                </c:pt>
                <c:pt idx="613">
                  <c:v>9.4</c:v>
                </c:pt>
                <c:pt idx="614">
                  <c:v>9.4</c:v>
                </c:pt>
                <c:pt idx="615">
                  <c:v>9.3000000000000007</c:v>
                </c:pt>
                <c:pt idx="616">
                  <c:v>9.4</c:v>
                </c:pt>
                <c:pt idx="617">
                  <c:v>9.4</c:v>
                </c:pt>
                <c:pt idx="618">
                  <c:v>9.4</c:v>
                </c:pt>
                <c:pt idx="619">
                  <c:v>9.4</c:v>
                </c:pt>
                <c:pt idx="620">
                  <c:v>9.5</c:v>
                </c:pt>
                <c:pt idx="621">
                  <c:v>9.6</c:v>
                </c:pt>
                <c:pt idx="622">
                  <c:v>9.6</c:v>
                </c:pt>
                <c:pt idx="623">
                  <c:v>9.3000000000000007</c:v>
                </c:pt>
                <c:pt idx="624">
                  <c:v>9.1</c:v>
                </c:pt>
                <c:pt idx="625">
                  <c:v>8.9</c:v>
                </c:pt>
                <c:pt idx="626">
                  <c:v>8.9</c:v>
                </c:pt>
                <c:pt idx="627">
                  <c:v>8.9</c:v>
                </c:pt>
                <c:pt idx="628">
                  <c:v>8.9</c:v>
                </c:pt>
                <c:pt idx="629">
                  <c:v>8.9</c:v>
                </c:pt>
                <c:pt idx="630">
                  <c:v>9</c:v>
                </c:pt>
                <c:pt idx="631">
                  <c:v>9</c:v>
                </c:pt>
                <c:pt idx="632">
                  <c:v>9.1</c:v>
                </c:pt>
                <c:pt idx="633">
                  <c:v>9.1</c:v>
                </c:pt>
                <c:pt idx="634">
                  <c:v>9.1999999999999993</c:v>
                </c:pt>
                <c:pt idx="635">
                  <c:v>9.1999999999999993</c:v>
                </c:pt>
                <c:pt idx="636">
                  <c:v>9.1999999999999993</c:v>
                </c:pt>
                <c:pt idx="637">
                  <c:v>9.1</c:v>
                </c:pt>
                <c:pt idx="638">
                  <c:v>9</c:v>
                </c:pt>
                <c:pt idx="639">
                  <c:v>8.9</c:v>
                </c:pt>
                <c:pt idx="640">
                  <c:v>8.8000000000000007</c:v>
                </c:pt>
                <c:pt idx="641">
                  <c:v>8.9</c:v>
                </c:pt>
                <c:pt idx="642">
                  <c:v>8.8000000000000007</c:v>
                </c:pt>
                <c:pt idx="643">
                  <c:v>8.8000000000000007</c:v>
                </c:pt>
                <c:pt idx="644">
                  <c:v>8.9</c:v>
                </c:pt>
                <c:pt idx="645">
                  <c:v>8.9</c:v>
                </c:pt>
                <c:pt idx="646">
                  <c:v>9</c:v>
                </c:pt>
                <c:pt idx="647">
                  <c:v>9.1</c:v>
                </c:pt>
                <c:pt idx="648">
                  <c:v>9.1999999999999993</c:v>
                </c:pt>
                <c:pt idx="649">
                  <c:v>9.1999999999999993</c:v>
                </c:pt>
                <c:pt idx="650">
                  <c:v>9.3000000000000007</c:v>
                </c:pt>
                <c:pt idx="651">
                  <c:v>9.3000000000000007</c:v>
                </c:pt>
                <c:pt idx="652">
                  <c:v>9.4</c:v>
                </c:pt>
                <c:pt idx="653">
                  <c:v>9.5</c:v>
                </c:pt>
                <c:pt idx="654">
                  <c:v>9.5</c:v>
                </c:pt>
                <c:pt idx="655">
                  <c:v>9.5</c:v>
                </c:pt>
                <c:pt idx="656">
                  <c:v>9.5</c:v>
                </c:pt>
                <c:pt idx="657">
                  <c:v>9.6</c:v>
                </c:pt>
                <c:pt idx="658">
                  <c:v>9.6</c:v>
                </c:pt>
                <c:pt idx="659">
                  <c:v>9.6999999999999993</c:v>
                </c:pt>
                <c:pt idx="660">
                  <c:v>9.8000000000000007</c:v>
                </c:pt>
                <c:pt idx="661">
                  <c:v>9.8000000000000007</c:v>
                </c:pt>
                <c:pt idx="662">
                  <c:v>9.8000000000000007</c:v>
                </c:pt>
                <c:pt idx="663">
                  <c:v>9.8000000000000007</c:v>
                </c:pt>
                <c:pt idx="664">
                  <c:v>9.6999999999999993</c:v>
                </c:pt>
                <c:pt idx="665">
                  <c:v>9.8000000000000007</c:v>
                </c:pt>
                <c:pt idx="666">
                  <c:v>9.8000000000000007</c:v>
                </c:pt>
                <c:pt idx="667">
                  <c:v>9.9</c:v>
                </c:pt>
                <c:pt idx="668">
                  <c:v>10</c:v>
                </c:pt>
                <c:pt idx="669">
                  <c:v>10</c:v>
                </c:pt>
                <c:pt idx="670">
                  <c:v>10</c:v>
                </c:pt>
                <c:pt idx="671">
                  <c:v>10</c:v>
                </c:pt>
                <c:pt idx="672">
                  <c:v>9.9</c:v>
                </c:pt>
                <c:pt idx="673">
                  <c:v>9.9</c:v>
                </c:pt>
                <c:pt idx="674">
                  <c:v>9.8000000000000007</c:v>
                </c:pt>
                <c:pt idx="675">
                  <c:v>9.8000000000000007</c:v>
                </c:pt>
                <c:pt idx="676">
                  <c:v>9.6999999999999993</c:v>
                </c:pt>
                <c:pt idx="677">
                  <c:v>9.6999999999999993</c:v>
                </c:pt>
                <c:pt idx="678">
                  <c:v>9.6999999999999993</c:v>
                </c:pt>
                <c:pt idx="679">
                  <c:v>9.8000000000000007</c:v>
                </c:pt>
                <c:pt idx="680">
                  <c:v>9.8000000000000007</c:v>
                </c:pt>
                <c:pt idx="681">
                  <c:v>9.8000000000000007</c:v>
                </c:pt>
                <c:pt idx="682">
                  <c:v>9.8000000000000007</c:v>
                </c:pt>
                <c:pt idx="683">
                  <c:v>9.6999999999999993</c:v>
                </c:pt>
                <c:pt idx="684">
                  <c:v>9.6999999999999993</c:v>
                </c:pt>
                <c:pt idx="685">
                  <c:v>9.6</c:v>
                </c:pt>
                <c:pt idx="686">
                  <c:v>9.5</c:v>
                </c:pt>
                <c:pt idx="687">
                  <c:v>9.5</c:v>
                </c:pt>
                <c:pt idx="688">
                  <c:v>9.4</c:v>
                </c:pt>
                <c:pt idx="689">
                  <c:v>9.4</c:v>
                </c:pt>
                <c:pt idx="690">
                  <c:v>9.4</c:v>
                </c:pt>
                <c:pt idx="691">
                  <c:v>9.5</c:v>
                </c:pt>
                <c:pt idx="692">
                  <c:v>9.5</c:v>
                </c:pt>
                <c:pt idx="693">
                  <c:v>9.5</c:v>
                </c:pt>
                <c:pt idx="694">
                  <c:v>9.6</c:v>
                </c:pt>
                <c:pt idx="695">
                  <c:v>9.6999999999999993</c:v>
                </c:pt>
                <c:pt idx="696">
                  <c:v>9.6999999999999993</c:v>
                </c:pt>
                <c:pt idx="697">
                  <c:v>9.8000000000000007</c:v>
                </c:pt>
                <c:pt idx="698">
                  <c:v>9.8000000000000007</c:v>
                </c:pt>
                <c:pt idx="699">
                  <c:v>9.8000000000000007</c:v>
                </c:pt>
                <c:pt idx="700">
                  <c:v>9.9</c:v>
                </c:pt>
                <c:pt idx="701">
                  <c:v>10</c:v>
                </c:pt>
                <c:pt idx="702">
                  <c:v>10.1</c:v>
                </c:pt>
                <c:pt idx="703">
                  <c:v>10.1</c:v>
                </c:pt>
                <c:pt idx="704">
                  <c:v>10.199999999999999</c:v>
                </c:pt>
                <c:pt idx="705">
                  <c:v>10.199999999999999</c:v>
                </c:pt>
                <c:pt idx="706">
                  <c:v>10.199999999999999</c:v>
                </c:pt>
                <c:pt idx="707">
                  <c:v>10</c:v>
                </c:pt>
                <c:pt idx="708">
                  <c:v>9.8000000000000007</c:v>
                </c:pt>
                <c:pt idx="709">
                  <c:v>9.6999999999999993</c:v>
                </c:pt>
                <c:pt idx="710">
                  <c:v>9.6</c:v>
                </c:pt>
                <c:pt idx="711">
                  <c:v>9.6</c:v>
                </c:pt>
                <c:pt idx="712">
                  <c:v>9.6</c:v>
                </c:pt>
                <c:pt idx="713">
                  <c:v>9.6</c:v>
                </c:pt>
                <c:pt idx="714">
                  <c:v>9.6999999999999993</c:v>
                </c:pt>
                <c:pt idx="715">
                  <c:v>9.8000000000000007</c:v>
                </c:pt>
                <c:pt idx="716">
                  <c:v>9.8000000000000007</c:v>
                </c:pt>
                <c:pt idx="717">
                  <c:v>10</c:v>
                </c:pt>
                <c:pt idx="718">
                  <c:v>10.1</c:v>
                </c:pt>
                <c:pt idx="719">
                  <c:v>10.1</c:v>
                </c:pt>
                <c:pt idx="720">
                  <c:v>10.199999999999999</c:v>
                </c:pt>
                <c:pt idx="721">
                  <c:v>10.3</c:v>
                </c:pt>
                <c:pt idx="722">
                  <c:v>10.3</c:v>
                </c:pt>
                <c:pt idx="723">
                  <c:v>10.4</c:v>
                </c:pt>
                <c:pt idx="724">
                  <c:v>10.4</c:v>
                </c:pt>
                <c:pt idx="725">
                  <c:v>10.5</c:v>
                </c:pt>
                <c:pt idx="726">
                  <c:v>10.5</c:v>
                </c:pt>
                <c:pt idx="727">
                  <c:v>10.5</c:v>
                </c:pt>
                <c:pt idx="728">
                  <c:v>10.5</c:v>
                </c:pt>
                <c:pt idx="729">
                  <c:v>10.5</c:v>
                </c:pt>
                <c:pt idx="730">
                  <c:v>10.6</c:v>
                </c:pt>
                <c:pt idx="731">
                  <c:v>10.6</c:v>
                </c:pt>
                <c:pt idx="732">
                  <c:v>10.6</c:v>
                </c:pt>
                <c:pt idx="733">
                  <c:v>10.6</c:v>
                </c:pt>
                <c:pt idx="734">
                  <c:v>10.6</c:v>
                </c:pt>
                <c:pt idx="735">
                  <c:v>10.7</c:v>
                </c:pt>
                <c:pt idx="736">
                  <c:v>10.8</c:v>
                </c:pt>
                <c:pt idx="737">
                  <c:v>10.9</c:v>
                </c:pt>
                <c:pt idx="738">
                  <c:v>10.9</c:v>
                </c:pt>
                <c:pt idx="739">
                  <c:v>10.9</c:v>
                </c:pt>
                <c:pt idx="740">
                  <c:v>10.8</c:v>
                </c:pt>
                <c:pt idx="741">
                  <c:v>10.6</c:v>
                </c:pt>
                <c:pt idx="742">
                  <c:v>10.5</c:v>
                </c:pt>
                <c:pt idx="743">
                  <c:v>10.4</c:v>
                </c:pt>
                <c:pt idx="744">
                  <c:v>10.3</c:v>
                </c:pt>
                <c:pt idx="745">
                  <c:v>10.3</c:v>
                </c:pt>
                <c:pt idx="746">
                  <c:v>10.199999999999999</c:v>
                </c:pt>
                <c:pt idx="747">
                  <c:v>10.199999999999999</c:v>
                </c:pt>
                <c:pt idx="748">
                  <c:v>10.1</c:v>
                </c:pt>
                <c:pt idx="749">
                  <c:v>10.1</c:v>
                </c:pt>
                <c:pt idx="750">
                  <c:v>10.1</c:v>
                </c:pt>
                <c:pt idx="751">
                  <c:v>10.199999999999999</c:v>
                </c:pt>
                <c:pt idx="752">
                  <c:v>10.199999999999999</c:v>
                </c:pt>
                <c:pt idx="753">
                  <c:v>10.3</c:v>
                </c:pt>
                <c:pt idx="754">
                  <c:v>10.3</c:v>
                </c:pt>
                <c:pt idx="755">
                  <c:v>10.3</c:v>
                </c:pt>
                <c:pt idx="756">
                  <c:v>10.3</c:v>
                </c:pt>
                <c:pt idx="757">
                  <c:v>10.3</c:v>
                </c:pt>
                <c:pt idx="758">
                  <c:v>10.3</c:v>
                </c:pt>
                <c:pt idx="759">
                  <c:v>10.3</c:v>
                </c:pt>
                <c:pt idx="760">
                  <c:v>10.4</c:v>
                </c:pt>
                <c:pt idx="761">
                  <c:v>10.4</c:v>
                </c:pt>
                <c:pt idx="762">
                  <c:v>10.4</c:v>
                </c:pt>
                <c:pt idx="763">
                  <c:v>10.4</c:v>
                </c:pt>
                <c:pt idx="764">
                  <c:v>10.5</c:v>
                </c:pt>
                <c:pt idx="765">
                  <c:v>10.5</c:v>
                </c:pt>
                <c:pt idx="766">
                  <c:v>10.4</c:v>
                </c:pt>
                <c:pt idx="767">
                  <c:v>10.4</c:v>
                </c:pt>
                <c:pt idx="768">
                  <c:v>10.5</c:v>
                </c:pt>
                <c:pt idx="769">
                  <c:v>10.6</c:v>
                </c:pt>
                <c:pt idx="770">
                  <c:v>10.7</c:v>
                </c:pt>
                <c:pt idx="771">
                  <c:v>10.7</c:v>
                </c:pt>
                <c:pt idx="772">
                  <c:v>10.8</c:v>
                </c:pt>
                <c:pt idx="773">
                  <c:v>10.8</c:v>
                </c:pt>
                <c:pt idx="774">
                  <c:v>10.8</c:v>
                </c:pt>
                <c:pt idx="775">
                  <c:v>10.8</c:v>
                </c:pt>
                <c:pt idx="776">
                  <c:v>10.8</c:v>
                </c:pt>
                <c:pt idx="777">
                  <c:v>10.8</c:v>
                </c:pt>
                <c:pt idx="778">
                  <c:v>10.8</c:v>
                </c:pt>
                <c:pt idx="779">
                  <c:v>10.7</c:v>
                </c:pt>
                <c:pt idx="780">
                  <c:v>10.7</c:v>
                </c:pt>
                <c:pt idx="781">
                  <c:v>10.7</c:v>
                </c:pt>
                <c:pt idx="782">
                  <c:v>10.7</c:v>
                </c:pt>
                <c:pt idx="783">
                  <c:v>10.7</c:v>
                </c:pt>
                <c:pt idx="784">
                  <c:v>10.8</c:v>
                </c:pt>
                <c:pt idx="785">
                  <c:v>10.8</c:v>
                </c:pt>
                <c:pt idx="786">
                  <c:v>10.8</c:v>
                </c:pt>
                <c:pt idx="787">
                  <c:v>10.8</c:v>
                </c:pt>
                <c:pt idx="788">
                  <c:v>10.9</c:v>
                </c:pt>
                <c:pt idx="789">
                  <c:v>10.9</c:v>
                </c:pt>
                <c:pt idx="790">
                  <c:v>10.7</c:v>
                </c:pt>
                <c:pt idx="791">
                  <c:v>10.6</c:v>
                </c:pt>
                <c:pt idx="792">
                  <c:v>10.6</c:v>
                </c:pt>
                <c:pt idx="793">
                  <c:v>10.6</c:v>
                </c:pt>
                <c:pt idx="794">
                  <c:v>10.6</c:v>
                </c:pt>
                <c:pt idx="795">
                  <c:v>10.6</c:v>
                </c:pt>
                <c:pt idx="796">
                  <c:v>10.5</c:v>
                </c:pt>
                <c:pt idx="797">
                  <c:v>10.5</c:v>
                </c:pt>
                <c:pt idx="798">
                  <c:v>10.5</c:v>
                </c:pt>
                <c:pt idx="799">
                  <c:v>10.4</c:v>
                </c:pt>
                <c:pt idx="800">
                  <c:v>10.4</c:v>
                </c:pt>
                <c:pt idx="801">
                  <c:v>10.4</c:v>
                </c:pt>
                <c:pt idx="802">
                  <c:v>10.4</c:v>
                </c:pt>
                <c:pt idx="803">
                  <c:v>10.4</c:v>
                </c:pt>
                <c:pt idx="804">
                  <c:v>10.5</c:v>
                </c:pt>
                <c:pt idx="805">
                  <c:v>10.6</c:v>
                </c:pt>
                <c:pt idx="806">
                  <c:v>10.7</c:v>
                </c:pt>
                <c:pt idx="807">
                  <c:v>10.7</c:v>
                </c:pt>
                <c:pt idx="808">
                  <c:v>10.7</c:v>
                </c:pt>
                <c:pt idx="809">
                  <c:v>10.7</c:v>
                </c:pt>
                <c:pt idx="810">
                  <c:v>10.6</c:v>
                </c:pt>
                <c:pt idx="811">
                  <c:v>10.7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14.4</c:v>
                </c:pt>
                <c:pt idx="1">
                  <c:v>6.8</c:v>
                </c:pt>
                <c:pt idx="2">
                  <c:v>12.6</c:v>
                </c:pt>
                <c:pt idx="3">
                  <c:v>14</c:v>
                </c:pt>
                <c:pt idx="4">
                  <c:v>10.8</c:v>
                </c:pt>
                <c:pt idx="5">
                  <c:v>11.9</c:v>
                </c:pt>
                <c:pt idx="6">
                  <c:v>11.9</c:v>
                </c:pt>
                <c:pt idx="7">
                  <c:v>10.8</c:v>
                </c:pt>
                <c:pt idx="8">
                  <c:v>14.4</c:v>
                </c:pt>
                <c:pt idx="9">
                  <c:v>10.4</c:v>
                </c:pt>
                <c:pt idx="10">
                  <c:v>9.4</c:v>
                </c:pt>
                <c:pt idx="11">
                  <c:v>8.3000000000000007</c:v>
                </c:pt>
                <c:pt idx="12">
                  <c:v>9</c:v>
                </c:pt>
                <c:pt idx="13">
                  <c:v>13.7</c:v>
                </c:pt>
                <c:pt idx="14">
                  <c:v>9</c:v>
                </c:pt>
                <c:pt idx="15">
                  <c:v>10.4</c:v>
                </c:pt>
                <c:pt idx="16">
                  <c:v>10.4</c:v>
                </c:pt>
                <c:pt idx="17">
                  <c:v>6.8</c:v>
                </c:pt>
                <c:pt idx="18">
                  <c:v>9.4</c:v>
                </c:pt>
                <c:pt idx="19">
                  <c:v>5.4</c:v>
                </c:pt>
                <c:pt idx="20">
                  <c:v>6.8</c:v>
                </c:pt>
                <c:pt idx="21">
                  <c:v>7.9</c:v>
                </c:pt>
                <c:pt idx="22">
                  <c:v>15.5</c:v>
                </c:pt>
                <c:pt idx="23">
                  <c:v>16.2</c:v>
                </c:pt>
                <c:pt idx="24">
                  <c:v>11.5</c:v>
                </c:pt>
                <c:pt idx="25">
                  <c:v>9</c:v>
                </c:pt>
                <c:pt idx="26">
                  <c:v>9</c:v>
                </c:pt>
                <c:pt idx="27">
                  <c:v>10.4</c:v>
                </c:pt>
                <c:pt idx="28">
                  <c:v>9</c:v>
                </c:pt>
                <c:pt idx="29">
                  <c:v>17.600000000000001</c:v>
                </c:pt>
                <c:pt idx="30">
                  <c:v>14</c:v>
                </c:pt>
                <c:pt idx="31">
                  <c:v>11.5</c:v>
                </c:pt>
                <c:pt idx="32">
                  <c:v>9.6999999999999993</c:v>
                </c:pt>
                <c:pt idx="33">
                  <c:v>12.6</c:v>
                </c:pt>
                <c:pt idx="34">
                  <c:v>16.2</c:v>
                </c:pt>
                <c:pt idx="35">
                  <c:v>12.6</c:v>
                </c:pt>
                <c:pt idx="36">
                  <c:v>10.4</c:v>
                </c:pt>
                <c:pt idx="37">
                  <c:v>10.8</c:v>
                </c:pt>
                <c:pt idx="38">
                  <c:v>14.4</c:v>
                </c:pt>
                <c:pt idx="39">
                  <c:v>11.5</c:v>
                </c:pt>
                <c:pt idx="40">
                  <c:v>9.6999999999999993</c:v>
                </c:pt>
                <c:pt idx="41">
                  <c:v>13.7</c:v>
                </c:pt>
                <c:pt idx="42">
                  <c:v>11.2</c:v>
                </c:pt>
                <c:pt idx="43">
                  <c:v>14.4</c:v>
                </c:pt>
                <c:pt idx="44">
                  <c:v>10.8</c:v>
                </c:pt>
                <c:pt idx="45">
                  <c:v>9.6999999999999993</c:v>
                </c:pt>
                <c:pt idx="46">
                  <c:v>12.2</c:v>
                </c:pt>
                <c:pt idx="47">
                  <c:v>15.8</c:v>
                </c:pt>
                <c:pt idx="48">
                  <c:v>9</c:v>
                </c:pt>
                <c:pt idx="49">
                  <c:v>11.9</c:v>
                </c:pt>
                <c:pt idx="50">
                  <c:v>9.6999999999999993</c:v>
                </c:pt>
                <c:pt idx="51">
                  <c:v>9.6999999999999993</c:v>
                </c:pt>
                <c:pt idx="52">
                  <c:v>7.9</c:v>
                </c:pt>
                <c:pt idx="53">
                  <c:v>10.1</c:v>
                </c:pt>
                <c:pt idx="54">
                  <c:v>13.3</c:v>
                </c:pt>
                <c:pt idx="55">
                  <c:v>13</c:v>
                </c:pt>
                <c:pt idx="56">
                  <c:v>10.1</c:v>
                </c:pt>
                <c:pt idx="57">
                  <c:v>9</c:v>
                </c:pt>
                <c:pt idx="58">
                  <c:v>11.2</c:v>
                </c:pt>
                <c:pt idx="59">
                  <c:v>12.6</c:v>
                </c:pt>
                <c:pt idx="60">
                  <c:v>9.4</c:v>
                </c:pt>
                <c:pt idx="61">
                  <c:v>12.2</c:v>
                </c:pt>
                <c:pt idx="62">
                  <c:v>7.9</c:v>
                </c:pt>
                <c:pt idx="63">
                  <c:v>7.9</c:v>
                </c:pt>
                <c:pt idx="64">
                  <c:v>9.4</c:v>
                </c:pt>
                <c:pt idx="65">
                  <c:v>11.5</c:v>
                </c:pt>
                <c:pt idx="66">
                  <c:v>8.6</c:v>
                </c:pt>
                <c:pt idx="67">
                  <c:v>10.8</c:v>
                </c:pt>
                <c:pt idx="68">
                  <c:v>13.7</c:v>
                </c:pt>
                <c:pt idx="69">
                  <c:v>10.8</c:v>
                </c:pt>
                <c:pt idx="70">
                  <c:v>17.600000000000001</c:v>
                </c:pt>
                <c:pt idx="71">
                  <c:v>6.5</c:v>
                </c:pt>
                <c:pt idx="72">
                  <c:v>11.5</c:v>
                </c:pt>
                <c:pt idx="73">
                  <c:v>8.6</c:v>
                </c:pt>
                <c:pt idx="74">
                  <c:v>7.2</c:v>
                </c:pt>
                <c:pt idx="75">
                  <c:v>12.6</c:v>
                </c:pt>
                <c:pt idx="76">
                  <c:v>13.3</c:v>
                </c:pt>
                <c:pt idx="77">
                  <c:v>10.8</c:v>
                </c:pt>
                <c:pt idx="78">
                  <c:v>10.8</c:v>
                </c:pt>
                <c:pt idx="79">
                  <c:v>7.6</c:v>
                </c:pt>
                <c:pt idx="80">
                  <c:v>11.2</c:v>
                </c:pt>
                <c:pt idx="81">
                  <c:v>18</c:v>
                </c:pt>
                <c:pt idx="82">
                  <c:v>10.8</c:v>
                </c:pt>
                <c:pt idx="83">
                  <c:v>14.4</c:v>
                </c:pt>
                <c:pt idx="84">
                  <c:v>13.3</c:v>
                </c:pt>
                <c:pt idx="85">
                  <c:v>15.1</c:v>
                </c:pt>
                <c:pt idx="86">
                  <c:v>14</c:v>
                </c:pt>
                <c:pt idx="87">
                  <c:v>22.7</c:v>
                </c:pt>
                <c:pt idx="88">
                  <c:v>10.1</c:v>
                </c:pt>
                <c:pt idx="89">
                  <c:v>14.4</c:v>
                </c:pt>
                <c:pt idx="90">
                  <c:v>9.4</c:v>
                </c:pt>
                <c:pt idx="91">
                  <c:v>11.9</c:v>
                </c:pt>
                <c:pt idx="92">
                  <c:v>7.2</c:v>
                </c:pt>
                <c:pt idx="93">
                  <c:v>25.6</c:v>
                </c:pt>
                <c:pt idx="94">
                  <c:v>13.3</c:v>
                </c:pt>
                <c:pt idx="95">
                  <c:v>20.9</c:v>
                </c:pt>
                <c:pt idx="96">
                  <c:v>20.9</c:v>
                </c:pt>
                <c:pt idx="97">
                  <c:v>10.1</c:v>
                </c:pt>
                <c:pt idx="98">
                  <c:v>11.9</c:v>
                </c:pt>
                <c:pt idx="99">
                  <c:v>13</c:v>
                </c:pt>
                <c:pt idx="100">
                  <c:v>10.8</c:v>
                </c:pt>
                <c:pt idx="101">
                  <c:v>9.4</c:v>
                </c:pt>
                <c:pt idx="102">
                  <c:v>14.8</c:v>
                </c:pt>
                <c:pt idx="103">
                  <c:v>16.600000000000001</c:v>
                </c:pt>
                <c:pt idx="104">
                  <c:v>9.4</c:v>
                </c:pt>
                <c:pt idx="105">
                  <c:v>10.4</c:v>
                </c:pt>
                <c:pt idx="106">
                  <c:v>10.1</c:v>
                </c:pt>
                <c:pt idx="107">
                  <c:v>17.3</c:v>
                </c:pt>
                <c:pt idx="108">
                  <c:v>12.2</c:v>
                </c:pt>
                <c:pt idx="109">
                  <c:v>10.8</c:v>
                </c:pt>
                <c:pt idx="110">
                  <c:v>20.2</c:v>
                </c:pt>
                <c:pt idx="111">
                  <c:v>14.4</c:v>
                </c:pt>
                <c:pt idx="112">
                  <c:v>15.1</c:v>
                </c:pt>
                <c:pt idx="113">
                  <c:v>10.4</c:v>
                </c:pt>
                <c:pt idx="114">
                  <c:v>11.2</c:v>
                </c:pt>
                <c:pt idx="115">
                  <c:v>11.9</c:v>
                </c:pt>
                <c:pt idx="116">
                  <c:v>14</c:v>
                </c:pt>
                <c:pt idx="117">
                  <c:v>14.8</c:v>
                </c:pt>
                <c:pt idx="118">
                  <c:v>13.7</c:v>
                </c:pt>
                <c:pt idx="119">
                  <c:v>6.1</c:v>
                </c:pt>
                <c:pt idx="120">
                  <c:v>6.8</c:v>
                </c:pt>
                <c:pt idx="121">
                  <c:v>16.600000000000001</c:v>
                </c:pt>
                <c:pt idx="122">
                  <c:v>9</c:v>
                </c:pt>
                <c:pt idx="123">
                  <c:v>14</c:v>
                </c:pt>
                <c:pt idx="124">
                  <c:v>13</c:v>
                </c:pt>
                <c:pt idx="125">
                  <c:v>14.4</c:v>
                </c:pt>
                <c:pt idx="126">
                  <c:v>9</c:v>
                </c:pt>
                <c:pt idx="127">
                  <c:v>17.3</c:v>
                </c:pt>
                <c:pt idx="128">
                  <c:v>10.1</c:v>
                </c:pt>
                <c:pt idx="129">
                  <c:v>23.4</c:v>
                </c:pt>
                <c:pt idx="130">
                  <c:v>11.5</c:v>
                </c:pt>
                <c:pt idx="131">
                  <c:v>11.2</c:v>
                </c:pt>
                <c:pt idx="132">
                  <c:v>9.6999999999999993</c:v>
                </c:pt>
                <c:pt idx="133">
                  <c:v>9</c:v>
                </c:pt>
                <c:pt idx="134">
                  <c:v>14</c:v>
                </c:pt>
                <c:pt idx="135">
                  <c:v>11.5</c:v>
                </c:pt>
                <c:pt idx="136">
                  <c:v>12.6</c:v>
                </c:pt>
                <c:pt idx="137">
                  <c:v>15.8</c:v>
                </c:pt>
                <c:pt idx="138">
                  <c:v>12.2</c:v>
                </c:pt>
                <c:pt idx="139">
                  <c:v>10.1</c:v>
                </c:pt>
                <c:pt idx="140">
                  <c:v>10.1</c:v>
                </c:pt>
                <c:pt idx="141">
                  <c:v>12.6</c:v>
                </c:pt>
                <c:pt idx="142">
                  <c:v>11.9</c:v>
                </c:pt>
                <c:pt idx="143">
                  <c:v>11.9</c:v>
                </c:pt>
                <c:pt idx="144">
                  <c:v>10.8</c:v>
                </c:pt>
                <c:pt idx="145">
                  <c:v>13.3</c:v>
                </c:pt>
                <c:pt idx="146">
                  <c:v>7.9</c:v>
                </c:pt>
                <c:pt idx="147">
                  <c:v>7.6</c:v>
                </c:pt>
                <c:pt idx="148">
                  <c:v>6.5</c:v>
                </c:pt>
                <c:pt idx="149">
                  <c:v>6.1</c:v>
                </c:pt>
                <c:pt idx="150">
                  <c:v>5.8</c:v>
                </c:pt>
                <c:pt idx="151">
                  <c:v>7.6</c:v>
                </c:pt>
                <c:pt idx="152">
                  <c:v>6.5</c:v>
                </c:pt>
                <c:pt idx="153">
                  <c:v>13.3</c:v>
                </c:pt>
                <c:pt idx="154">
                  <c:v>10.4</c:v>
                </c:pt>
                <c:pt idx="155">
                  <c:v>5.4</c:v>
                </c:pt>
                <c:pt idx="156">
                  <c:v>11.2</c:v>
                </c:pt>
                <c:pt idx="157">
                  <c:v>6.8</c:v>
                </c:pt>
                <c:pt idx="158">
                  <c:v>12.2</c:v>
                </c:pt>
                <c:pt idx="159">
                  <c:v>6.1</c:v>
                </c:pt>
                <c:pt idx="160">
                  <c:v>11.9</c:v>
                </c:pt>
                <c:pt idx="161">
                  <c:v>8.6</c:v>
                </c:pt>
                <c:pt idx="162">
                  <c:v>9.4</c:v>
                </c:pt>
                <c:pt idx="163">
                  <c:v>8.6</c:v>
                </c:pt>
                <c:pt idx="164">
                  <c:v>6.5</c:v>
                </c:pt>
                <c:pt idx="165">
                  <c:v>6.1</c:v>
                </c:pt>
                <c:pt idx="166">
                  <c:v>13</c:v>
                </c:pt>
                <c:pt idx="167">
                  <c:v>8.6</c:v>
                </c:pt>
                <c:pt idx="168">
                  <c:v>12.6</c:v>
                </c:pt>
                <c:pt idx="169">
                  <c:v>5.4</c:v>
                </c:pt>
                <c:pt idx="170">
                  <c:v>9.6999999999999993</c:v>
                </c:pt>
                <c:pt idx="171">
                  <c:v>8.3000000000000007</c:v>
                </c:pt>
                <c:pt idx="172">
                  <c:v>11.2</c:v>
                </c:pt>
                <c:pt idx="173">
                  <c:v>10.4</c:v>
                </c:pt>
                <c:pt idx="174">
                  <c:v>10.4</c:v>
                </c:pt>
                <c:pt idx="175">
                  <c:v>11.5</c:v>
                </c:pt>
                <c:pt idx="176">
                  <c:v>10.4</c:v>
                </c:pt>
                <c:pt idx="177">
                  <c:v>8.6</c:v>
                </c:pt>
                <c:pt idx="178">
                  <c:v>8.3000000000000007</c:v>
                </c:pt>
                <c:pt idx="179">
                  <c:v>12.2</c:v>
                </c:pt>
                <c:pt idx="180">
                  <c:v>18.7</c:v>
                </c:pt>
                <c:pt idx="181">
                  <c:v>9</c:v>
                </c:pt>
                <c:pt idx="182">
                  <c:v>12.6</c:v>
                </c:pt>
                <c:pt idx="183">
                  <c:v>7.2</c:v>
                </c:pt>
                <c:pt idx="184">
                  <c:v>7.6</c:v>
                </c:pt>
                <c:pt idx="185">
                  <c:v>10.8</c:v>
                </c:pt>
                <c:pt idx="186">
                  <c:v>9</c:v>
                </c:pt>
                <c:pt idx="187">
                  <c:v>10.1</c:v>
                </c:pt>
                <c:pt idx="188">
                  <c:v>10.1</c:v>
                </c:pt>
                <c:pt idx="189">
                  <c:v>10.1</c:v>
                </c:pt>
                <c:pt idx="190">
                  <c:v>13.7</c:v>
                </c:pt>
                <c:pt idx="191">
                  <c:v>15.1</c:v>
                </c:pt>
                <c:pt idx="192">
                  <c:v>13.3</c:v>
                </c:pt>
                <c:pt idx="193">
                  <c:v>4</c:v>
                </c:pt>
                <c:pt idx="194">
                  <c:v>8.6</c:v>
                </c:pt>
                <c:pt idx="195">
                  <c:v>13.7</c:v>
                </c:pt>
                <c:pt idx="196">
                  <c:v>7.2</c:v>
                </c:pt>
                <c:pt idx="197">
                  <c:v>9.4</c:v>
                </c:pt>
                <c:pt idx="198">
                  <c:v>10.4</c:v>
                </c:pt>
                <c:pt idx="199">
                  <c:v>9.4</c:v>
                </c:pt>
                <c:pt idx="200">
                  <c:v>7.2</c:v>
                </c:pt>
                <c:pt idx="201">
                  <c:v>9</c:v>
                </c:pt>
                <c:pt idx="202">
                  <c:v>8.3000000000000007</c:v>
                </c:pt>
                <c:pt idx="203">
                  <c:v>9.4</c:v>
                </c:pt>
                <c:pt idx="204">
                  <c:v>19.399999999999999</c:v>
                </c:pt>
                <c:pt idx="205">
                  <c:v>6.5</c:v>
                </c:pt>
                <c:pt idx="206">
                  <c:v>12.2</c:v>
                </c:pt>
                <c:pt idx="207">
                  <c:v>10.1</c:v>
                </c:pt>
                <c:pt idx="208">
                  <c:v>6.8</c:v>
                </c:pt>
                <c:pt idx="209">
                  <c:v>9.6999999999999993</c:v>
                </c:pt>
                <c:pt idx="210">
                  <c:v>10.1</c:v>
                </c:pt>
                <c:pt idx="211">
                  <c:v>6.5</c:v>
                </c:pt>
                <c:pt idx="212">
                  <c:v>10.1</c:v>
                </c:pt>
                <c:pt idx="213">
                  <c:v>10.8</c:v>
                </c:pt>
                <c:pt idx="214">
                  <c:v>8.3000000000000007</c:v>
                </c:pt>
                <c:pt idx="215">
                  <c:v>16.600000000000001</c:v>
                </c:pt>
                <c:pt idx="216">
                  <c:v>12.6</c:v>
                </c:pt>
                <c:pt idx="217">
                  <c:v>8.6</c:v>
                </c:pt>
                <c:pt idx="218">
                  <c:v>5.8</c:v>
                </c:pt>
                <c:pt idx="219">
                  <c:v>10.4</c:v>
                </c:pt>
                <c:pt idx="220">
                  <c:v>11.5</c:v>
                </c:pt>
                <c:pt idx="221">
                  <c:v>9.4</c:v>
                </c:pt>
                <c:pt idx="222">
                  <c:v>12.6</c:v>
                </c:pt>
                <c:pt idx="223">
                  <c:v>10.1</c:v>
                </c:pt>
                <c:pt idx="224">
                  <c:v>6.1</c:v>
                </c:pt>
                <c:pt idx="225">
                  <c:v>8.6</c:v>
                </c:pt>
                <c:pt idx="226">
                  <c:v>13.7</c:v>
                </c:pt>
                <c:pt idx="227">
                  <c:v>7.6</c:v>
                </c:pt>
                <c:pt idx="228">
                  <c:v>8.6</c:v>
                </c:pt>
                <c:pt idx="229">
                  <c:v>7.2</c:v>
                </c:pt>
                <c:pt idx="230">
                  <c:v>8.3000000000000007</c:v>
                </c:pt>
                <c:pt idx="231">
                  <c:v>9.6999999999999993</c:v>
                </c:pt>
                <c:pt idx="232">
                  <c:v>6.8</c:v>
                </c:pt>
                <c:pt idx="233">
                  <c:v>9.6999999999999993</c:v>
                </c:pt>
                <c:pt idx="234">
                  <c:v>6.5</c:v>
                </c:pt>
                <c:pt idx="235">
                  <c:v>7.6</c:v>
                </c:pt>
                <c:pt idx="236">
                  <c:v>5</c:v>
                </c:pt>
                <c:pt idx="237">
                  <c:v>6.5</c:v>
                </c:pt>
                <c:pt idx="238">
                  <c:v>10.8</c:v>
                </c:pt>
                <c:pt idx="239">
                  <c:v>6.8</c:v>
                </c:pt>
                <c:pt idx="240">
                  <c:v>5.8</c:v>
                </c:pt>
                <c:pt idx="241">
                  <c:v>10.8</c:v>
                </c:pt>
                <c:pt idx="242">
                  <c:v>6.5</c:v>
                </c:pt>
                <c:pt idx="243">
                  <c:v>7.9</c:v>
                </c:pt>
                <c:pt idx="244">
                  <c:v>7.9</c:v>
                </c:pt>
                <c:pt idx="245">
                  <c:v>5</c:v>
                </c:pt>
                <c:pt idx="246">
                  <c:v>6.5</c:v>
                </c:pt>
                <c:pt idx="247">
                  <c:v>7.9</c:v>
                </c:pt>
                <c:pt idx="248">
                  <c:v>7.6</c:v>
                </c:pt>
                <c:pt idx="249">
                  <c:v>14.4</c:v>
                </c:pt>
                <c:pt idx="250">
                  <c:v>6.8</c:v>
                </c:pt>
                <c:pt idx="251">
                  <c:v>9.6999999999999993</c:v>
                </c:pt>
                <c:pt idx="252">
                  <c:v>9</c:v>
                </c:pt>
                <c:pt idx="253">
                  <c:v>7.9</c:v>
                </c:pt>
                <c:pt idx="254">
                  <c:v>7.2</c:v>
                </c:pt>
                <c:pt idx="255">
                  <c:v>7.2</c:v>
                </c:pt>
                <c:pt idx="256">
                  <c:v>6.1</c:v>
                </c:pt>
                <c:pt idx="257">
                  <c:v>7.6</c:v>
                </c:pt>
                <c:pt idx="258">
                  <c:v>5.8</c:v>
                </c:pt>
                <c:pt idx="259">
                  <c:v>7.9</c:v>
                </c:pt>
                <c:pt idx="260">
                  <c:v>5.8</c:v>
                </c:pt>
                <c:pt idx="261">
                  <c:v>8.6</c:v>
                </c:pt>
                <c:pt idx="262">
                  <c:v>8.6</c:v>
                </c:pt>
                <c:pt idx="263">
                  <c:v>10.4</c:v>
                </c:pt>
                <c:pt idx="264">
                  <c:v>7.6</c:v>
                </c:pt>
                <c:pt idx="265">
                  <c:v>18</c:v>
                </c:pt>
                <c:pt idx="266">
                  <c:v>11.5</c:v>
                </c:pt>
                <c:pt idx="267">
                  <c:v>9</c:v>
                </c:pt>
                <c:pt idx="268">
                  <c:v>10.4</c:v>
                </c:pt>
                <c:pt idx="269">
                  <c:v>7.6</c:v>
                </c:pt>
                <c:pt idx="270">
                  <c:v>6.1</c:v>
                </c:pt>
                <c:pt idx="271">
                  <c:v>14.4</c:v>
                </c:pt>
                <c:pt idx="272">
                  <c:v>11.2</c:v>
                </c:pt>
                <c:pt idx="273">
                  <c:v>10.4</c:v>
                </c:pt>
                <c:pt idx="274">
                  <c:v>7.2</c:v>
                </c:pt>
                <c:pt idx="275">
                  <c:v>6.5</c:v>
                </c:pt>
                <c:pt idx="276">
                  <c:v>9</c:v>
                </c:pt>
                <c:pt idx="277">
                  <c:v>9.4</c:v>
                </c:pt>
                <c:pt idx="278">
                  <c:v>8.3000000000000007</c:v>
                </c:pt>
                <c:pt idx="279">
                  <c:v>6.5</c:v>
                </c:pt>
                <c:pt idx="280">
                  <c:v>10.8</c:v>
                </c:pt>
                <c:pt idx="281">
                  <c:v>9</c:v>
                </c:pt>
                <c:pt idx="282">
                  <c:v>10.4</c:v>
                </c:pt>
                <c:pt idx="283">
                  <c:v>19.100000000000001</c:v>
                </c:pt>
                <c:pt idx="284">
                  <c:v>9.6999999999999993</c:v>
                </c:pt>
                <c:pt idx="285">
                  <c:v>12.2</c:v>
                </c:pt>
                <c:pt idx="286">
                  <c:v>9.6999999999999993</c:v>
                </c:pt>
                <c:pt idx="287">
                  <c:v>7.9</c:v>
                </c:pt>
                <c:pt idx="288">
                  <c:v>9.6999999999999993</c:v>
                </c:pt>
                <c:pt idx="289">
                  <c:v>11.5</c:v>
                </c:pt>
                <c:pt idx="290">
                  <c:v>6.1</c:v>
                </c:pt>
                <c:pt idx="291">
                  <c:v>12.2</c:v>
                </c:pt>
                <c:pt idx="292">
                  <c:v>13.7</c:v>
                </c:pt>
                <c:pt idx="293">
                  <c:v>10.4</c:v>
                </c:pt>
                <c:pt idx="294">
                  <c:v>9.6999999999999993</c:v>
                </c:pt>
                <c:pt idx="295">
                  <c:v>7.9</c:v>
                </c:pt>
                <c:pt idx="296">
                  <c:v>11.2</c:v>
                </c:pt>
                <c:pt idx="297">
                  <c:v>9</c:v>
                </c:pt>
                <c:pt idx="298">
                  <c:v>11.9</c:v>
                </c:pt>
                <c:pt idx="299">
                  <c:v>9.6999999999999993</c:v>
                </c:pt>
                <c:pt idx="300">
                  <c:v>9.6999999999999993</c:v>
                </c:pt>
                <c:pt idx="301">
                  <c:v>10.4</c:v>
                </c:pt>
                <c:pt idx="302">
                  <c:v>11.9</c:v>
                </c:pt>
                <c:pt idx="303">
                  <c:v>8.3000000000000007</c:v>
                </c:pt>
                <c:pt idx="304">
                  <c:v>7.6</c:v>
                </c:pt>
                <c:pt idx="305">
                  <c:v>11.2</c:v>
                </c:pt>
                <c:pt idx="306">
                  <c:v>11.2</c:v>
                </c:pt>
                <c:pt idx="307">
                  <c:v>14.4</c:v>
                </c:pt>
                <c:pt idx="308">
                  <c:v>9.4</c:v>
                </c:pt>
                <c:pt idx="309">
                  <c:v>14.8</c:v>
                </c:pt>
                <c:pt idx="310">
                  <c:v>10.8</c:v>
                </c:pt>
                <c:pt idx="311">
                  <c:v>17.3</c:v>
                </c:pt>
                <c:pt idx="312">
                  <c:v>14</c:v>
                </c:pt>
                <c:pt idx="313">
                  <c:v>13.3</c:v>
                </c:pt>
                <c:pt idx="314">
                  <c:v>14.4</c:v>
                </c:pt>
                <c:pt idx="315">
                  <c:v>7.2</c:v>
                </c:pt>
                <c:pt idx="316">
                  <c:v>12.6</c:v>
                </c:pt>
                <c:pt idx="317">
                  <c:v>11.9</c:v>
                </c:pt>
                <c:pt idx="318">
                  <c:v>11.2</c:v>
                </c:pt>
                <c:pt idx="319">
                  <c:v>12.2</c:v>
                </c:pt>
                <c:pt idx="320">
                  <c:v>14</c:v>
                </c:pt>
                <c:pt idx="321">
                  <c:v>15.5</c:v>
                </c:pt>
                <c:pt idx="322">
                  <c:v>12.2</c:v>
                </c:pt>
                <c:pt idx="323">
                  <c:v>14</c:v>
                </c:pt>
                <c:pt idx="324">
                  <c:v>10.8</c:v>
                </c:pt>
                <c:pt idx="325">
                  <c:v>13.7</c:v>
                </c:pt>
                <c:pt idx="326">
                  <c:v>9.6999999999999993</c:v>
                </c:pt>
                <c:pt idx="327">
                  <c:v>14</c:v>
                </c:pt>
                <c:pt idx="328">
                  <c:v>9.6999999999999993</c:v>
                </c:pt>
                <c:pt idx="329">
                  <c:v>13.7</c:v>
                </c:pt>
                <c:pt idx="330">
                  <c:v>16.899999999999999</c:v>
                </c:pt>
                <c:pt idx="331">
                  <c:v>9.4</c:v>
                </c:pt>
                <c:pt idx="332">
                  <c:v>12.6</c:v>
                </c:pt>
                <c:pt idx="333">
                  <c:v>10.1</c:v>
                </c:pt>
                <c:pt idx="334">
                  <c:v>27.4</c:v>
                </c:pt>
                <c:pt idx="335">
                  <c:v>15.1</c:v>
                </c:pt>
                <c:pt idx="336">
                  <c:v>10.8</c:v>
                </c:pt>
                <c:pt idx="337">
                  <c:v>9.4</c:v>
                </c:pt>
                <c:pt idx="338">
                  <c:v>9.6999999999999993</c:v>
                </c:pt>
                <c:pt idx="339">
                  <c:v>14</c:v>
                </c:pt>
                <c:pt idx="340">
                  <c:v>10.1</c:v>
                </c:pt>
                <c:pt idx="341">
                  <c:v>10.4</c:v>
                </c:pt>
                <c:pt idx="342">
                  <c:v>11.2</c:v>
                </c:pt>
                <c:pt idx="343">
                  <c:v>11.2</c:v>
                </c:pt>
                <c:pt idx="344">
                  <c:v>10.1</c:v>
                </c:pt>
                <c:pt idx="345">
                  <c:v>15.1</c:v>
                </c:pt>
                <c:pt idx="346">
                  <c:v>12.2</c:v>
                </c:pt>
                <c:pt idx="347">
                  <c:v>11.5</c:v>
                </c:pt>
                <c:pt idx="348">
                  <c:v>14</c:v>
                </c:pt>
                <c:pt idx="349">
                  <c:v>15.8</c:v>
                </c:pt>
                <c:pt idx="350">
                  <c:v>9</c:v>
                </c:pt>
                <c:pt idx="351">
                  <c:v>10.1</c:v>
                </c:pt>
                <c:pt idx="352">
                  <c:v>26.3</c:v>
                </c:pt>
                <c:pt idx="353">
                  <c:v>15.5</c:v>
                </c:pt>
                <c:pt idx="354">
                  <c:v>13.7</c:v>
                </c:pt>
                <c:pt idx="355">
                  <c:v>19.399999999999999</c:v>
                </c:pt>
                <c:pt idx="356">
                  <c:v>16.2</c:v>
                </c:pt>
                <c:pt idx="357">
                  <c:v>13.7</c:v>
                </c:pt>
                <c:pt idx="358">
                  <c:v>15.5</c:v>
                </c:pt>
                <c:pt idx="359">
                  <c:v>16.2</c:v>
                </c:pt>
                <c:pt idx="360">
                  <c:v>13.7</c:v>
                </c:pt>
                <c:pt idx="361">
                  <c:v>17.600000000000001</c:v>
                </c:pt>
                <c:pt idx="362">
                  <c:v>15.1</c:v>
                </c:pt>
                <c:pt idx="363">
                  <c:v>17.3</c:v>
                </c:pt>
                <c:pt idx="364">
                  <c:v>18.7</c:v>
                </c:pt>
                <c:pt idx="365">
                  <c:v>20.9</c:v>
                </c:pt>
                <c:pt idx="366">
                  <c:v>19.100000000000001</c:v>
                </c:pt>
                <c:pt idx="367">
                  <c:v>15.1</c:v>
                </c:pt>
                <c:pt idx="368">
                  <c:v>16.2</c:v>
                </c:pt>
                <c:pt idx="369">
                  <c:v>11.9</c:v>
                </c:pt>
                <c:pt idx="370">
                  <c:v>9.6999999999999993</c:v>
                </c:pt>
                <c:pt idx="371">
                  <c:v>10.4</c:v>
                </c:pt>
                <c:pt idx="372">
                  <c:v>17.600000000000001</c:v>
                </c:pt>
                <c:pt idx="373">
                  <c:v>13.7</c:v>
                </c:pt>
                <c:pt idx="374">
                  <c:v>16.899999999999999</c:v>
                </c:pt>
                <c:pt idx="375">
                  <c:v>25.6</c:v>
                </c:pt>
                <c:pt idx="376">
                  <c:v>14.8</c:v>
                </c:pt>
                <c:pt idx="377">
                  <c:v>18</c:v>
                </c:pt>
                <c:pt idx="378">
                  <c:v>21.6</c:v>
                </c:pt>
                <c:pt idx="379">
                  <c:v>12.6</c:v>
                </c:pt>
                <c:pt idx="380">
                  <c:v>17.600000000000001</c:v>
                </c:pt>
                <c:pt idx="381">
                  <c:v>22</c:v>
                </c:pt>
                <c:pt idx="382">
                  <c:v>16.899999999999999</c:v>
                </c:pt>
                <c:pt idx="383">
                  <c:v>19.100000000000001</c:v>
                </c:pt>
                <c:pt idx="384">
                  <c:v>29.2</c:v>
                </c:pt>
                <c:pt idx="385">
                  <c:v>14</c:v>
                </c:pt>
                <c:pt idx="386">
                  <c:v>17.600000000000001</c:v>
                </c:pt>
                <c:pt idx="387">
                  <c:v>11.2</c:v>
                </c:pt>
                <c:pt idx="388">
                  <c:v>14.4</c:v>
                </c:pt>
                <c:pt idx="389">
                  <c:v>16.600000000000001</c:v>
                </c:pt>
                <c:pt idx="390">
                  <c:v>19.399999999999999</c:v>
                </c:pt>
                <c:pt idx="391">
                  <c:v>13.3</c:v>
                </c:pt>
                <c:pt idx="392">
                  <c:v>14.8</c:v>
                </c:pt>
                <c:pt idx="393">
                  <c:v>20.5</c:v>
                </c:pt>
                <c:pt idx="394">
                  <c:v>13.7</c:v>
                </c:pt>
                <c:pt idx="395">
                  <c:v>16.2</c:v>
                </c:pt>
                <c:pt idx="396">
                  <c:v>15.1</c:v>
                </c:pt>
                <c:pt idx="397">
                  <c:v>20.2</c:v>
                </c:pt>
                <c:pt idx="398">
                  <c:v>28.4</c:v>
                </c:pt>
                <c:pt idx="399">
                  <c:v>20.2</c:v>
                </c:pt>
                <c:pt idx="400">
                  <c:v>26.3</c:v>
                </c:pt>
                <c:pt idx="401">
                  <c:v>27.7</c:v>
                </c:pt>
                <c:pt idx="402">
                  <c:v>29.5</c:v>
                </c:pt>
                <c:pt idx="403">
                  <c:v>42.5</c:v>
                </c:pt>
                <c:pt idx="404">
                  <c:v>12.2</c:v>
                </c:pt>
                <c:pt idx="405">
                  <c:v>27</c:v>
                </c:pt>
                <c:pt idx="406">
                  <c:v>21.2</c:v>
                </c:pt>
                <c:pt idx="407">
                  <c:v>23.8</c:v>
                </c:pt>
                <c:pt idx="408">
                  <c:v>30.2</c:v>
                </c:pt>
                <c:pt idx="409">
                  <c:v>19.399999999999999</c:v>
                </c:pt>
                <c:pt idx="410">
                  <c:v>20.5</c:v>
                </c:pt>
                <c:pt idx="411">
                  <c:v>20.5</c:v>
                </c:pt>
                <c:pt idx="412">
                  <c:v>24.8</c:v>
                </c:pt>
                <c:pt idx="413">
                  <c:v>32</c:v>
                </c:pt>
                <c:pt idx="414">
                  <c:v>27.4</c:v>
                </c:pt>
                <c:pt idx="415">
                  <c:v>19.100000000000001</c:v>
                </c:pt>
                <c:pt idx="416">
                  <c:v>21.6</c:v>
                </c:pt>
                <c:pt idx="417">
                  <c:v>22</c:v>
                </c:pt>
                <c:pt idx="418">
                  <c:v>24.5</c:v>
                </c:pt>
                <c:pt idx="419">
                  <c:v>24.1</c:v>
                </c:pt>
                <c:pt idx="420">
                  <c:v>34.6</c:v>
                </c:pt>
                <c:pt idx="421">
                  <c:v>24.1</c:v>
                </c:pt>
                <c:pt idx="422">
                  <c:v>32</c:v>
                </c:pt>
                <c:pt idx="423">
                  <c:v>28.4</c:v>
                </c:pt>
                <c:pt idx="424">
                  <c:v>40</c:v>
                </c:pt>
                <c:pt idx="425">
                  <c:v>35.6</c:v>
                </c:pt>
                <c:pt idx="426">
                  <c:v>14.4</c:v>
                </c:pt>
                <c:pt idx="427">
                  <c:v>13.7</c:v>
                </c:pt>
                <c:pt idx="428">
                  <c:v>18.399999999999999</c:v>
                </c:pt>
                <c:pt idx="429">
                  <c:v>24.1</c:v>
                </c:pt>
                <c:pt idx="430">
                  <c:v>14.8</c:v>
                </c:pt>
                <c:pt idx="431">
                  <c:v>25.9</c:v>
                </c:pt>
                <c:pt idx="432">
                  <c:v>11.2</c:v>
                </c:pt>
                <c:pt idx="433">
                  <c:v>22</c:v>
                </c:pt>
                <c:pt idx="434">
                  <c:v>12.2</c:v>
                </c:pt>
                <c:pt idx="435">
                  <c:v>14.4</c:v>
                </c:pt>
                <c:pt idx="436">
                  <c:v>24.8</c:v>
                </c:pt>
                <c:pt idx="437">
                  <c:v>23.8</c:v>
                </c:pt>
                <c:pt idx="438">
                  <c:v>29.5</c:v>
                </c:pt>
                <c:pt idx="439">
                  <c:v>19.399999999999999</c:v>
                </c:pt>
                <c:pt idx="440">
                  <c:v>25.6</c:v>
                </c:pt>
                <c:pt idx="441">
                  <c:v>22.3</c:v>
                </c:pt>
                <c:pt idx="442">
                  <c:v>12.6</c:v>
                </c:pt>
                <c:pt idx="443">
                  <c:v>22.3</c:v>
                </c:pt>
                <c:pt idx="444">
                  <c:v>16.600000000000001</c:v>
                </c:pt>
                <c:pt idx="445">
                  <c:v>16.2</c:v>
                </c:pt>
                <c:pt idx="446">
                  <c:v>10.4</c:v>
                </c:pt>
                <c:pt idx="447">
                  <c:v>21.6</c:v>
                </c:pt>
                <c:pt idx="448">
                  <c:v>25.6</c:v>
                </c:pt>
                <c:pt idx="449">
                  <c:v>16.600000000000001</c:v>
                </c:pt>
                <c:pt idx="450">
                  <c:v>24.1</c:v>
                </c:pt>
                <c:pt idx="451">
                  <c:v>24.8</c:v>
                </c:pt>
                <c:pt idx="452">
                  <c:v>16.2</c:v>
                </c:pt>
                <c:pt idx="453">
                  <c:v>13.3</c:v>
                </c:pt>
                <c:pt idx="454">
                  <c:v>25.6</c:v>
                </c:pt>
                <c:pt idx="455">
                  <c:v>18</c:v>
                </c:pt>
                <c:pt idx="456">
                  <c:v>16.600000000000001</c:v>
                </c:pt>
                <c:pt idx="457">
                  <c:v>22.3</c:v>
                </c:pt>
                <c:pt idx="458">
                  <c:v>13</c:v>
                </c:pt>
                <c:pt idx="459">
                  <c:v>15.1</c:v>
                </c:pt>
                <c:pt idx="460">
                  <c:v>16.899999999999999</c:v>
                </c:pt>
                <c:pt idx="461">
                  <c:v>19.399999999999999</c:v>
                </c:pt>
                <c:pt idx="462">
                  <c:v>18.7</c:v>
                </c:pt>
                <c:pt idx="463">
                  <c:v>16.2</c:v>
                </c:pt>
                <c:pt idx="464">
                  <c:v>35.299999999999997</c:v>
                </c:pt>
                <c:pt idx="465">
                  <c:v>26.6</c:v>
                </c:pt>
                <c:pt idx="466">
                  <c:v>35.299999999999997</c:v>
                </c:pt>
                <c:pt idx="467">
                  <c:v>22.7</c:v>
                </c:pt>
                <c:pt idx="468">
                  <c:v>19.8</c:v>
                </c:pt>
                <c:pt idx="469">
                  <c:v>19.399999999999999</c:v>
                </c:pt>
                <c:pt idx="470">
                  <c:v>13</c:v>
                </c:pt>
                <c:pt idx="471">
                  <c:v>18.399999999999999</c:v>
                </c:pt>
                <c:pt idx="472">
                  <c:v>22.7</c:v>
                </c:pt>
                <c:pt idx="473">
                  <c:v>23.8</c:v>
                </c:pt>
                <c:pt idx="474">
                  <c:v>23.8</c:v>
                </c:pt>
                <c:pt idx="475">
                  <c:v>24.5</c:v>
                </c:pt>
                <c:pt idx="476">
                  <c:v>15.8</c:v>
                </c:pt>
                <c:pt idx="477">
                  <c:v>16.600000000000001</c:v>
                </c:pt>
                <c:pt idx="478">
                  <c:v>19.399999999999999</c:v>
                </c:pt>
                <c:pt idx="479">
                  <c:v>8.3000000000000007</c:v>
                </c:pt>
                <c:pt idx="480">
                  <c:v>20.5</c:v>
                </c:pt>
                <c:pt idx="481">
                  <c:v>9.4</c:v>
                </c:pt>
                <c:pt idx="482">
                  <c:v>9</c:v>
                </c:pt>
                <c:pt idx="483">
                  <c:v>17.600000000000001</c:v>
                </c:pt>
                <c:pt idx="484">
                  <c:v>6.5</c:v>
                </c:pt>
                <c:pt idx="485">
                  <c:v>16.899999999999999</c:v>
                </c:pt>
                <c:pt idx="486">
                  <c:v>18.7</c:v>
                </c:pt>
                <c:pt idx="487">
                  <c:v>26.6</c:v>
                </c:pt>
                <c:pt idx="488">
                  <c:v>14.8</c:v>
                </c:pt>
                <c:pt idx="489">
                  <c:v>24.1</c:v>
                </c:pt>
                <c:pt idx="490">
                  <c:v>25.9</c:v>
                </c:pt>
                <c:pt idx="491">
                  <c:v>16.2</c:v>
                </c:pt>
                <c:pt idx="492">
                  <c:v>35.299999999999997</c:v>
                </c:pt>
                <c:pt idx="493">
                  <c:v>22.7</c:v>
                </c:pt>
                <c:pt idx="494">
                  <c:v>25.9</c:v>
                </c:pt>
                <c:pt idx="495">
                  <c:v>19.399999999999999</c:v>
                </c:pt>
                <c:pt idx="496">
                  <c:v>19.399999999999999</c:v>
                </c:pt>
                <c:pt idx="497">
                  <c:v>20.2</c:v>
                </c:pt>
                <c:pt idx="498">
                  <c:v>22.7</c:v>
                </c:pt>
                <c:pt idx="499">
                  <c:v>11.9</c:v>
                </c:pt>
                <c:pt idx="500">
                  <c:v>13.3</c:v>
                </c:pt>
                <c:pt idx="501">
                  <c:v>15.8</c:v>
                </c:pt>
                <c:pt idx="502">
                  <c:v>15.8</c:v>
                </c:pt>
                <c:pt idx="503">
                  <c:v>23.4</c:v>
                </c:pt>
                <c:pt idx="504">
                  <c:v>29.5</c:v>
                </c:pt>
                <c:pt idx="505">
                  <c:v>16.2</c:v>
                </c:pt>
                <c:pt idx="506">
                  <c:v>13</c:v>
                </c:pt>
                <c:pt idx="507">
                  <c:v>16.899999999999999</c:v>
                </c:pt>
                <c:pt idx="508">
                  <c:v>12.6</c:v>
                </c:pt>
                <c:pt idx="509">
                  <c:v>13.3</c:v>
                </c:pt>
                <c:pt idx="510">
                  <c:v>26.6</c:v>
                </c:pt>
                <c:pt idx="511">
                  <c:v>15.8</c:v>
                </c:pt>
                <c:pt idx="512">
                  <c:v>13.3</c:v>
                </c:pt>
                <c:pt idx="513">
                  <c:v>20.9</c:v>
                </c:pt>
                <c:pt idx="514">
                  <c:v>28.4</c:v>
                </c:pt>
                <c:pt idx="515">
                  <c:v>20.9</c:v>
                </c:pt>
                <c:pt idx="516">
                  <c:v>23.8</c:v>
                </c:pt>
                <c:pt idx="517">
                  <c:v>14</c:v>
                </c:pt>
                <c:pt idx="518">
                  <c:v>27.4</c:v>
                </c:pt>
                <c:pt idx="519">
                  <c:v>34.6</c:v>
                </c:pt>
                <c:pt idx="520">
                  <c:v>26.3</c:v>
                </c:pt>
                <c:pt idx="521">
                  <c:v>20.9</c:v>
                </c:pt>
                <c:pt idx="522">
                  <c:v>18.7</c:v>
                </c:pt>
                <c:pt idx="523">
                  <c:v>16.899999999999999</c:v>
                </c:pt>
                <c:pt idx="524">
                  <c:v>17.600000000000001</c:v>
                </c:pt>
                <c:pt idx="525">
                  <c:v>22.3</c:v>
                </c:pt>
                <c:pt idx="526">
                  <c:v>15.8</c:v>
                </c:pt>
                <c:pt idx="527">
                  <c:v>14</c:v>
                </c:pt>
                <c:pt idx="528">
                  <c:v>8.6</c:v>
                </c:pt>
                <c:pt idx="529">
                  <c:v>11.2</c:v>
                </c:pt>
                <c:pt idx="530">
                  <c:v>17.3</c:v>
                </c:pt>
                <c:pt idx="531">
                  <c:v>24.1</c:v>
                </c:pt>
                <c:pt idx="532">
                  <c:v>18.399999999999999</c:v>
                </c:pt>
                <c:pt idx="533">
                  <c:v>11.9</c:v>
                </c:pt>
                <c:pt idx="534">
                  <c:v>28.1</c:v>
                </c:pt>
                <c:pt idx="535">
                  <c:v>11.9</c:v>
                </c:pt>
                <c:pt idx="536">
                  <c:v>23.4</c:v>
                </c:pt>
                <c:pt idx="537">
                  <c:v>24.5</c:v>
                </c:pt>
                <c:pt idx="538">
                  <c:v>15.5</c:v>
                </c:pt>
                <c:pt idx="539">
                  <c:v>11.5</c:v>
                </c:pt>
                <c:pt idx="540">
                  <c:v>11.5</c:v>
                </c:pt>
                <c:pt idx="541">
                  <c:v>10.4</c:v>
                </c:pt>
                <c:pt idx="542">
                  <c:v>13</c:v>
                </c:pt>
                <c:pt idx="543">
                  <c:v>11.9</c:v>
                </c:pt>
                <c:pt idx="544">
                  <c:v>27</c:v>
                </c:pt>
                <c:pt idx="545">
                  <c:v>15.8</c:v>
                </c:pt>
                <c:pt idx="546">
                  <c:v>17.600000000000001</c:v>
                </c:pt>
                <c:pt idx="547">
                  <c:v>28.8</c:v>
                </c:pt>
                <c:pt idx="548">
                  <c:v>19.8</c:v>
                </c:pt>
                <c:pt idx="549">
                  <c:v>23.8</c:v>
                </c:pt>
                <c:pt idx="550">
                  <c:v>20.9</c:v>
                </c:pt>
                <c:pt idx="551">
                  <c:v>20.2</c:v>
                </c:pt>
                <c:pt idx="552">
                  <c:v>18</c:v>
                </c:pt>
                <c:pt idx="553">
                  <c:v>18</c:v>
                </c:pt>
                <c:pt idx="554">
                  <c:v>28.8</c:v>
                </c:pt>
                <c:pt idx="555">
                  <c:v>31</c:v>
                </c:pt>
                <c:pt idx="556">
                  <c:v>26.6</c:v>
                </c:pt>
                <c:pt idx="557">
                  <c:v>33.1</c:v>
                </c:pt>
                <c:pt idx="558">
                  <c:v>13.3</c:v>
                </c:pt>
                <c:pt idx="559">
                  <c:v>14.4</c:v>
                </c:pt>
                <c:pt idx="560">
                  <c:v>26.3</c:v>
                </c:pt>
                <c:pt idx="561">
                  <c:v>24.5</c:v>
                </c:pt>
                <c:pt idx="562">
                  <c:v>30.6</c:v>
                </c:pt>
                <c:pt idx="563">
                  <c:v>13.7</c:v>
                </c:pt>
                <c:pt idx="564">
                  <c:v>16.600000000000001</c:v>
                </c:pt>
                <c:pt idx="565">
                  <c:v>18</c:v>
                </c:pt>
                <c:pt idx="566">
                  <c:v>22.7</c:v>
                </c:pt>
                <c:pt idx="567">
                  <c:v>23.8</c:v>
                </c:pt>
                <c:pt idx="568">
                  <c:v>12.6</c:v>
                </c:pt>
                <c:pt idx="569">
                  <c:v>13.3</c:v>
                </c:pt>
                <c:pt idx="570">
                  <c:v>15.1</c:v>
                </c:pt>
                <c:pt idx="571">
                  <c:v>13.7</c:v>
                </c:pt>
                <c:pt idx="572">
                  <c:v>24.8</c:v>
                </c:pt>
                <c:pt idx="573">
                  <c:v>16.899999999999999</c:v>
                </c:pt>
                <c:pt idx="574">
                  <c:v>20.9</c:v>
                </c:pt>
                <c:pt idx="575">
                  <c:v>16.600000000000001</c:v>
                </c:pt>
                <c:pt idx="576">
                  <c:v>19.8</c:v>
                </c:pt>
                <c:pt idx="577">
                  <c:v>22</c:v>
                </c:pt>
                <c:pt idx="578">
                  <c:v>20.9</c:v>
                </c:pt>
                <c:pt idx="579">
                  <c:v>15.1</c:v>
                </c:pt>
                <c:pt idx="580">
                  <c:v>24.8</c:v>
                </c:pt>
                <c:pt idx="581">
                  <c:v>23.8</c:v>
                </c:pt>
                <c:pt idx="582">
                  <c:v>24.1</c:v>
                </c:pt>
                <c:pt idx="583">
                  <c:v>22.3</c:v>
                </c:pt>
                <c:pt idx="584">
                  <c:v>22.3</c:v>
                </c:pt>
                <c:pt idx="585">
                  <c:v>25.9</c:v>
                </c:pt>
                <c:pt idx="586">
                  <c:v>25.9</c:v>
                </c:pt>
                <c:pt idx="587">
                  <c:v>25.6</c:v>
                </c:pt>
                <c:pt idx="588">
                  <c:v>14.8</c:v>
                </c:pt>
                <c:pt idx="589">
                  <c:v>18</c:v>
                </c:pt>
                <c:pt idx="590">
                  <c:v>25.9</c:v>
                </c:pt>
                <c:pt idx="591">
                  <c:v>23</c:v>
                </c:pt>
                <c:pt idx="592">
                  <c:v>9.4</c:v>
                </c:pt>
                <c:pt idx="593">
                  <c:v>8.6</c:v>
                </c:pt>
                <c:pt idx="594">
                  <c:v>30.2</c:v>
                </c:pt>
                <c:pt idx="595">
                  <c:v>47.2</c:v>
                </c:pt>
                <c:pt idx="596">
                  <c:v>31.7</c:v>
                </c:pt>
                <c:pt idx="597">
                  <c:v>22.3</c:v>
                </c:pt>
                <c:pt idx="598">
                  <c:v>30.2</c:v>
                </c:pt>
                <c:pt idx="599">
                  <c:v>18.7</c:v>
                </c:pt>
                <c:pt idx="600">
                  <c:v>19.399999999999999</c:v>
                </c:pt>
                <c:pt idx="601">
                  <c:v>17.600000000000001</c:v>
                </c:pt>
                <c:pt idx="602">
                  <c:v>27.4</c:v>
                </c:pt>
                <c:pt idx="603">
                  <c:v>28.8</c:v>
                </c:pt>
                <c:pt idx="604">
                  <c:v>19.8</c:v>
                </c:pt>
                <c:pt idx="605">
                  <c:v>19.100000000000001</c:v>
                </c:pt>
                <c:pt idx="606">
                  <c:v>14</c:v>
                </c:pt>
                <c:pt idx="607">
                  <c:v>17.600000000000001</c:v>
                </c:pt>
                <c:pt idx="608">
                  <c:v>24.1</c:v>
                </c:pt>
                <c:pt idx="609">
                  <c:v>13.7</c:v>
                </c:pt>
                <c:pt idx="610">
                  <c:v>19.399999999999999</c:v>
                </c:pt>
                <c:pt idx="611">
                  <c:v>15.5</c:v>
                </c:pt>
                <c:pt idx="612">
                  <c:v>15.1</c:v>
                </c:pt>
                <c:pt idx="613">
                  <c:v>20.5</c:v>
                </c:pt>
                <c:pt idx="614">
                  <c:v>12.2</c:v>
                </c:pt>
                <c:pt idx="615">
                  <c:v>29.2</c:v>
                </c:pt>
                <c:pt idx="616">
                  <c:v>14.8</c:v>
                </c:pt>
                <c:pt idx="617">
                  <c:v>11.2</c:v>
                </c:pt>
                <c:pt idx="618">
                  <c:v>11.2</c:v>
                </c:pt>
                <c:pt idx="619">
                  <c:v>19.399999999999999</c:v>
                </c:pt>
                <c:pt idx="620">
                  <c:v>17.3</c:v>
                </c:pt>
                <c:pt idx="621">
                  <c:v>30.6</c:v>
                </c:pt>
                <c:pt idx="622">
                  <c:v>29.2</c:v>
                </c:pt>
                <c:pt idx="623">
                  <c:v>33.5</c:v>
                </c:pt>
                <c:pt idx="624">
                  <c:v>32.4</c:v>
                </c:pt>
                <c:pt idx="625">
                  <c:v>21.2</c:v>
                </c:pt>
                <c:pt idx="626">
                  <c:v>20.9</c:v>
                </c:pt>
                <c:pt idx="627">
                  <c:v>22.3</c:v>
                </c:pt>
                <c:pt idx="628">
                  <c:v>22</c:v>
                </c:pt>
                <c:pt idx="629">
                  <c:v>25.2</c:v>
                </c:pt>
                <c:pt idx="630">
                  <c:v>14.4</c:v>
                </c:pt>
                <c:pt idx="631">
                  <c:v>13.3</c:v>
                </c:pt>
                <c:pt idx="632">
                  <c:v>14.4</c:v>
                </c:pt>
                <c:pt idx="633">
                  <c:v>22</c:v>
                </c:pt>
                <c:pt idx="634">
                  <c:v>20.5</c:v>
                </c:pt>
                <c:pt idx="635">
                  <c:v>23.8</c:v>
                </c:pt>
                <c:pt idx="636">
                  <c:v>29.2</c:v>
                </c:pt>
                <c:pt idx="637">
                  <c:v>31</c:v>
                </c:pt>
                <c:pt idx="638">
                  <c:v>18</c:v>
                </c:pt>
                <c:pt idx="639">
                  <c:v>16.600000000000001</c:v>
                </c:pt>
                <c:pt idx="640">
                  <c:v>25.2</c:v>
                </c:pt>
                <c:pt idx="641">
                  <c:v>18.7</c:v>
                </c:pt>
                <c:pt idx="642">
                  <c:v>22.3</c:v>
                </c:pt>
                <c:pt idx="643">
                  <c:v>21.6</c:v>
                </c:pt>
                <c:pt idx="644">
                  <c:v>19.100000000000001</c:v>
                </c:pt>
                <c:pt idx="645">
                  <c:v>18.399999999999999</c:v>
                </c:pt>
                <c:pt idx="646">
                  <c:v>9.6999999999999993</c:v>
                </c:pt>
                <c:pt idx="647">
                  <c:v>18</c:v>
                </c:pt>
                <c:pt idx="648">
                  <c:v>22.7</c:v>
                </c:pt>
                <c:pt idx="649">
                  <c:v>18.399999999999999</c:v>
                </c:pt>
                <c:pt idx="650">
                  <c:v>10.8</c:v>
                </c:pt>
                <c:pt idx="651">
                  <c:v>13.7</c:v>
                </c:pt>
                <c:pt idx="652">
                  <c:v>18.7</c:v>
                </c:pt>
                <c:pt idx="653">
                  <c:v>18</c:v>
                </c:pt>
                <c:pt idx="654">
                  <c:v>18.7</c:v>
                </c:pt>
                <c:pt idx="655">
                  <c:v>16.899999999999999</c:v>
                </c:pt>
                <c:pt idx="656">
                  <c:v>24.1</c:v>
                </c:pt>
                <c:pt idx="657">
                  <c:v>9.6999999999999993</c:v>
                </c:pt>
                <c:pt idx="658">
                  <c:v>18.7</c:v>
                </c:pt>
                <c:pt idx="659">
                  <c:v>23</c:v>
                </c:pt>
                <c:pt idx="660">
                  <c:v>15.1</c:v>
                </c:pt>
                <c:pt idx="661">
                  <c:v>23</c:v>
                </c:pt>
                <c:pt idx="662">
                  <c:v>19.8</c:v>
                </c:pt>
                <c:pt idx="663">
                  <c:v>19.399999999999999</c:v>
                </c:pt>
                <c:pt idx="664">
                  <c:v>14.8</c:v>
                </c:pt>
                <c:pt idx="665">
                  <c:v>15.1</c:v>
                </c:pt>
                <c:pt idx="666">
                  <c:v>8.3000000000000007</c:v>
                </c:pt>
                <c:pt idx="667">
                  <c:v>11.2</c:v>
                </c:pt>
                <c:pt idx="668">
                  <c:v>21.6</c:v>
                </c:pt>
                <c:pt idx="669">
                  <c:v>18.7</c:v>
                </c:pt>
                <c:pt idx="670">
                  <c:v>17.600000000000001</c:v>
                </c:pt>
                <c:pt idx="671">
                  <c:v>18.7</c:v>
                </c:pt>
                <c:pt idx="672">
                  <c:v>16.2</c:v>
                </c:pt>
                <c:pt idx="673">
                  <c:v>8.6</c:v>
                </c:pt>
                <c:pt idx="674">
                  <c:v>26.6</c:v>
                </c:pt>
                <c:pt idx="675">
                  <c:v>21.6</c:v>
                </c:pt>
                <c:pt idx="676">
                  <c:v>19.399999999999999</c:v>
                </c:pt>
                <c:pt idx="677">
                  <c:v>11.2</c:v>
                </c:pt>
                <c:pt idx="678">
                  <c:v>18</c:v>
                </c:pt>
                <c:pt idx="679">
                  <c:v>13.7</c:v>
                </c:pt>
                <c:pt idx="680">
                  <c:v>18</c:v>
                </c:pt>
                <c:pt idx="681">
                  <c:v>15.1</c:v>
                </c:pt>
                <c:pt idx="682">
                  <c:v>27.7</c:v>
                </c:pt>
                <c:pt idx="683">
                  <c:v>13.3</c:v>
                </c:pt>
                <c:pt idx="684">
                  <c:v>16.600000000000001</c:v>
                </c:pt>
                <c:pt idx="685">
                  <c:v>23.8</c:v>
                </c:pt>
                <c:pt idx="686">
                  <c:v>17.3</c:v>
                </c:pt>
                <c:pt idx="687">
                  <c:v>15.1</c:v>
                </c:pt>
                <c:pt idx="688">
                  <c:v>11.2</c:v>
                </c:pt>
                <c:pt idx="689">
                  <c:v>25.2</c:v>
                </c:pt>
                <c:pt idx="690">
                  <c:v>24.1</c:v>
                </c:pt>
                <c:pt idx="691">
                  <c:v>9.4</c:v>
                </c:pt>
                <c:pt idx="692">
                  <c:v>20.9</c:v>
                </c:pt>
                <c:pt idx="693">
                  <c:v>9.6999999999999993</c:v>
                </c:pt>
                <c:pt idx="694">
                  <c:v>18.7</c:v>
                </c:pt>
                <c:pt idx="695">
                  <c:v>8.6</c:v>
                </c:pt>
                <c:pt idx="696">
                  <c:v>17.3</c:v>
                </c:pt>
                <c:pt idx="697">
                  <c:v>13</c:v>
                </c:pt>
                <c:pt idx="698">
                  <c:v>9.4</c:v>
                </c:pt>
                <c:pt idx="699">
                  <c:v>14</c:v>
                </c:pt>
                <c:pt idx="700">
                  <c:v>14</c:v>
                </c:pt>
                <c:pt idx="701">
                  <c:v>11.9</c:v>
                </c:pt>
                <c:pt idx="702">
                  <c:v>10.4</c:v>
                </c:pt>
                <c:pt idx="703">
                  <c:v>20.5</c:v>
                </c:pt>
                <c:pt idx="704">
                  <c:v>15.1</c:v>
                </c:pt>
                <c:pt idx="705">
                  <c:v>20.2</c:v>
                </c:pt>
                <c:pt idx="706">
                  <c:v>31</c:v>
                </c:pt>
                <c:pt idx="707">
                  <c:v>22.3</c:v>
                </c:pt>
                <c:pt idx="708">
                  <c:v>18</c:v>
                </c:pt>
                <c:pt idx="709">
                  <c:v>16.899999999999999</c:v>
                </c:pt>
                <c:pt idx="710">
                  <c:v>16.2</c:v>
                </c:pt>
                <c:pt idx="711">
                  <c:v>9.6999999999999993</c:v>
                </c:pt>
                <c:pt idx="712">
                  <c:v>7.9</c:v>
                </c:pt>
                <c:pt idx="713">
                  <c:v>18.7</c:v>
                </c:pt>
                <c:pt idx="714">
                  <c:v>7.9</c:v>
                </c:pt>
                <c:pt idx="715">
                  <c:v>24.5</c:v>
                </c:pt>
                <c:pt idx="716">
                  <c:v>12.6</c:v>
                </c:pt>
                <c:pt idx="717">
                  <c:v>16.899999999999999</c:v>
                </c:pt>
                <c:pt idx="718">
                  <c:v>17.600000000000001</c:v>
                </c:pt>
                <c:pt idx="719">
                  <c:v>19.100000000000001</c:v>
                </c:pt>
                <c:pt idx="720">
                  <c:v>11.2</c:v>
                </c:pt>
                <c:pt idx="721">
                  <c:v>18.7</c:v>
                </c:pt>
                <c:pt idx="722">
                  <c:v>25.6</c:v>
                </c:pt>
                <c:pt idx="723">
                  <c:v>11.9</c:v>
                </c:pt>
                <c:pt idx="724">
                  <c:v>17.3</c:v>
                </c:pt>
                <c:pt idx="725">
                  <c:v>9</c:v>
                </c:pt>
                <c:pt idx="726">
                  <c:v>14.8</c:v>
                </c:pt>
                <c:pt idx="727">
                  <c:v>22</c:v>
                </c:pt>
                <c:pt idx="728">
                  <c:v>9</c:v>
                </c:pt>
                <c:pt idx="729">
                  <c:v>5.8</c:v>
                </c:pt>
                <c:pt idx="730">
                  <c:v>7.9</c:v>
                </c:pt>
                <c:pt idx="731">
                  <c:v>8.3000000000000007</c:v>
                </c:pt>
                <c:pt idx="732">
                  <c:v>23.4</c:v>
                </c:pt>
                <c:pt idx="733">
                  <c:v>15.1</c:v>
                </c:pt>
                <c:pt idx="734">
                  <c:v>20.9</c:v>
                </c:pt>
                <c:pt idx="735">
                  <c:v>6.1</c:v>
                </c:pt>
                <c:pt idx="736">
                  <c:v>13.7</c:v>
                </c:pt>
                <c:pt idx="737">
                  <c:v>12.2</c:v>
                </c:pt>
                <c:pt idx="738">
                  <c:v>12.2</c:v>
                </c:pt>
                <c:pt idx="739">
                  <c:v>21.2</c:v>
                </c:pt>
                <c:pt idx="740">
                  <c:v>30.6</c:v>
                </c:pt>
                <c:pt idx="741">
                  <c:v>24.5</c:v>
                </c:pt>
                <c:pt idx="742">
                  <c:v>22</c:v>
                </c:pt>
                <c:pt idx="743">
                  <c:v>22</c:v>
                </c:pt>
                <c:pt idx="744">
                  <c:v>17.600000000000001</c:v>
                </c:pt>
                <c:pt idx="745">
                  <c:v>23.8</c:v>
                </c:pt>
                <c:pt idx="746">
                  <c:v>20.5</c:v>
                </c:pt>
                <c:pt idx="747">
                  <c:v>24.5</c:v>
                </c:pt>
                <c:pt idx="748">
                  <c:v>18</c:v>
                </c:pt>
                <c:pt idx="749">
                  <c:v>10.8</c:v>
                </c:pt>
                <c:pt idx="750">
                  <c:v>13</c:v>
                </c:pt>
                <c:pt idx="751">
                  <c:v>14</c:v>
                </c:pt>
                <c:pt idx="752">
                  <c:v>16.899999999999999</c:v>
                </c:pt>
                <c:pt idx="753">
                  <c:v>7.6</c:v>
                </c:pt>
                <c:pt idx="754">
                  <c:v>19.100000000000001</c:v>
                </c:pt>
                <c:pt idx="755">
                  <c:v>17.600000000000001</c:v>
                </c:pt>
                <c:pt idx="756">
                  <c:v>16.899999999999999</c:v>
                </c:pt>
                <c:pt idx="757">
                  <c:v>23</c:v>
                </c:pt>
                <c:pt idx="758">
                  <c:v>9.4</c:v>
                </c:pt>
                <c:pt idx="759">
                  <c:v>15.5</c:v>
                </c:pt>
                <c:pt idx="760">
                  <c:v>13.3</c:v>
                </c:pt>
                <c:pt idx="761">
                  <c:v>14.4</c:v>
                </c:pt>
                <c:pt idx="762">
                  <c:v>20.5</c:v>
                </c:pt>
                <c:pt idx="763">
                  <c:v>27.4</c:v>
                </c:pt>
                <c:pt idx="764">
                  <c:v>13.7</c:v>
                </c:pt>
                <c:pt idx="765">
                  <c:v>12.6</c:v>
                </c:pt>
                <c:pt idx="766">
                  <c:v>32</c:v>
                </c:pt>
                <c:pt idx="767">
                  <c:v>25.6</c:v>
                </c:pt>
                <c:pt idx="768">
                  <c:v>14.4</c:v>
                </c:pt>
                <c:pt idx="769">
                  <c:v>14.4</c:v>
                </c:pt>
                <c:pt idx="770">
                  <c:v>9.4</c:v>
                </c:pt>
                <c:pt idx="771">
                  <c:v>13.3</c:v>
                </c:pt>
                <c:pt idx="772">
                  <c:v>13.3</c:v>
                </c:pt>
                <c:pt idx="773">
                  <c:v>21.6</c:v>
                </c:pt>
                <c:pt idx="774">
                  <c:v>12.2</c:v>
                </c:pt>
                <c:pt idx="775">
                  <c:v>24.8</c:v>
                </c:pt>
                <c:pt idx="776">
                  <c:v>14.4</c:v>
                </c:pt>
                <c:pt idx="777">
                  <c:v>6.1</c:v>
                </c:pt>
                <c:pt idx="778">
                  <c:v>20.2</c:v>
                </c:pt>
                <c:pt idx="779">
                  <c:v>14.8</c:v>
                </c:pt>
                <c:pt idx="780">
                  <c:v>14</c:v>
                </c:pt>
                <c:pt idx="781">
                  <c:v>14</c:v>
                </c:pt>
                <c:pt idx="782">
                  <c:v>24.1</c:v>
                </c:pt>
                <c:pt idx="783">
                  <c:v>19.100000000000001</c:v>
                </c:pt>
                <c:pt idx="784">
                  <c:v>34.6</c:v>
                </c:pt>
                <c:pt idx="785">
                  <c:v>12.2</c:v>
                </c:pt>
                <c:pt idx="786">
                  <c:v>18</c:v>
                </c:pt>
                <c:pt idx="787">
                  <c:v>13</c:v>
                </c:pt>
                <c:pt idx="788">
                  <c:v>13.3</c:v>
                </c:pt>
                <c:pt idx="789">
                  <c:v>27.4</c:v>
                </c:pt>
                <c:pt idx="790">
                  <c:v>23.8</c:v>
                </c:pt>
                <c:pt idx="791">
                  <c:v>15.8</c:v>
                </c:pt>
                <c:pt idx="792">
                  <c:v>31.3</c:v>
                </c:pt>
                <c:pt idx="793">
                  <c:v>19.8</c:v>
                </c:pt>
                <c:pt idx="794">
                  <c:v>14.8</c:v>
                </c:pt>
                <c:pt idx="795">
                  <c:v>14.8</c:v>
                </c:pt>
                <c:pt idx="796">
                  <c:v>22.7</c:v>
                </c:pt>
                <c:pt idx="797">
                  <c:v>12.6</c:v>
                </c:pt>
                <c:pt idx="798">
                  <c:v>25.2</c:v>
                </c:pt>
                <c:pt idx="799">
                  <c:v>14</c:v>
                </c:pt>
                <c:pt idx="800">
                  <c:v>15.1</c:v>
                </c:pt>
                <c:pt idx="801">
                  <c:v>17.600000000000001</c:v>
                </c:pt>
                <c:pt idx="802">
                  <c:v>11.9</c:v>
                </c:pt>
                <c:pt idx="803">
                  <c:v>17.3</c:v>
                </c:pt>
                <c:pt idx="804">
                  <c:v>11.5</c:v>
                </c:pt>
                <c:pt idx="805">
                  <c:v>11.9</c:v>
                </c:pt>
                <c:pt idx="806">
                  <c:v>7.9</c:v>
                </c:pt>
                <c:pt idx="807">
                  <c:v>17.3</c:v>
                </c:pt>
                <c:pt idx="808">
                  <c:v>23.4</c:v>
                </c:pt>
                <c:pt idx="809">
                  <c:v>26.3</c:v>
                </c:pt>
                <c:pt idx="810">
                  <c:v>17.600000000000001</c:v>
                </c:pt>
                <c:pt idx="811">
                  <c:v>19.399999999999999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-3.1000000000000014</c:v>
                </c:pt>
                <c:pt idx="361">
                  <c:v>-3.1000000000000014</c:v>
                </c:pt>
                <c:pt idx="362">
                  <c:v>-3</c:v>
                </c:pt>
                <c:pt idx="363">
                  <c:v>-3</c:v>
                </c:pt>
                <c:pt idx="364">
                  <c:v>-2.9000000000000004</c:v>
                </c:pt>
                <c:pt idx="365">
                  <c:v>-3</c:v>
                </c:pt>
                <c:pt idx="366">
                  <c:v>-3</c:v>
                </c:pt>
                <c:pt idx="367">
                  <c:v>-3</c:v>
                </c:pt>
                <c:pt idx="368">
                  <c:v>-2.9000000000000004</c:v>
                </c:pt>
                <c:pt idx="369">
                  <c:v>-3</c:v>
                </c:pt>
                <c:pt idx="370">
                  <c:v>-2.9000000000000004</c:v>
                </c:pt>
                <c:pt idx="371">
                  <c:v>-2.9000000000000004</c:v>
                </c:pt>
                <c:pt idx="372">
                  <c:v>-3</c:v>
                </c:pt>
                <c:pt idx="373">
                  <c:v>-2.9000000000000004</c:v>
                </c:pt>
                <c:pt idx="374">
                  <c:v>-2.8999999999999986</c:v>
                </c:pt>
                <c:pt idx="375">
                  <c:v>-2.8999999999999986</c:v>
                </c:pt>
                <c:pt idx="376">
                  <c:v>-2.7999999999999989</c:v>
                </c:pt>
                <c:pt idx="377">
                  <c:v>-2.7999999999999989</c:v>
                </c:pt>
                <c:pt idx="378">
                  <c:v>-2.7999999999999989</c:v>
                </c:pt>
                <c:pt idx="379">
                  <c:v>-2.6999999999999993</c:v>
                </c:pt>
                <c:pt idx="380">
                  <c:v>-2.8000000000000007</c:v>
                </c:pt>
                <c:pt idx="382">
                  <c:v>-2.7000000000000011</c:v>
                </c:pt>
                <c:pt idx="383">
                  <c:v>-2.5999999999999996</c:v>
                </c:pt>
                <c:pt idx="384">
                  <c:v>-2.5999999999999996</c:v>
                </c:pt>
                <c:pt idx="385">
                  <c:v>-2.5999999999999996</c:v>
                </c:pt>
                <c:pt idx="386">
                  <c:v>-2.5999999999999996</c:v>
                </c:pt>
                <c:pt idx="387">
                  <c:v>-2.5</c:v>
                </c:pt>
                <c:pt idx="388">
                  <c:v>-2.4000000000000004</c:v>
                </c:pt>
                <c:pt idx="389">
                  <c:v>-2.4000000000000004</c:v>
                </c:pt>
                <c:pt idx="390">
                  <c:v>-2.2000000000000011</c:v>
                </c:pt>
                <c:pt idx="391">
                  <c:v>-2.2000000000000011</c:v>
                </c:pt>
                <c:pt idx="392">
                  <c:v>-2.1000000000000014</c:v>
                </c:pt>
                <c:pt idx="393">
                  <c:v>-2.2000000000000011</c:v>
                </c:pt>
                <c:pt idx="394">
                  <c:v>-2.0999999999999996</c:v>
                </c:pt>
                <c:pt idx="395">
                  <c:v>-2</c:v>
                </c:pt>
                <c:pt idx="396">
                  <c:v>-1.9000000000000004</c:v>
                </c:pt>
                <c:pt idx="397">
                  <c:v>-1.8000000000000007</c:v>
                </c:pt>
                <c:pt idx="398">
                  <c:v>-1.8000000000000007</c:v>
                </c:pt>
                <c:pt idx="399">
                  <c:v>-1.6999999999999993</c:v>
                </c:pt>
                <c:pt idx="400">
                  <c:v>-1.7999999999999989</c:v>
                </c:pt>
                <c:pt idx="401">
                  <c:v>-1.6999999999999993</c:v>
                </c:pt>
                <c:pt idx="402">
                  <c:v>-1.7999999999999989</c:v>
                </c:pt>
                <c:pt idx="403">
                  <c:v>-1.6999999999999993</c:v>
                </c:pt>
                <c:pt idx="404">
                  <c:v>-1.7000000000000011</c:v>
                </c:pt>
                <c:pt idx="405">
                  <c:v>-1.6000000000000014</c:v>
                </c:pt>
                <c:pt idx="406">
                  <c:v>-1.6000000000000014</c:v>
                </c:pt>
                <c:pt idx="407">
                  <c:v>-1.6000000000000014</c:v>
                </c:pt>
                <c:pt idx="408">
                  <c:v>-1.5999999999999996</c:v>
                </c:pt>
                <c:pt idx="409">
                  <c:v>-1.5999999999999996</c:v>
                </c:pt>
                <c:pt idx="410">
                  <c:v>-1.5999999999999996</c:v>
                </c:pt>
                <c:pt idx="411">
                  <c:v>-1.5999999999999996</c:v>
                </c:pt>
                <c:pt idx="412">
                  <c:v>-1.5999999999999996</c:v>
                </c:pt>
                <c:pt idx="413">
                  <c:v>-1.6999999999999993</c:v>
                </c:pt>
                <c:pt idx="414">
                  <c:v>-1.6999999999999993</c:v>
                </c:pt>
                <c:pt idx="415">
                  <c:v>-1.7999999999999989</c:v>
                </c:pt>
                <c:pt idx="416">
                  <c:v>-1.7999999999999989</c:v>
                </c:pt>
                <c:pt idx="417">
                  <c:v>-1.7999999999999989</c:v>
                </c:pt>
                <c:pt idx="418">
                  <c:v>-1.8000000000000007</c:v>
                </c:pt>
                <c:pt idx="419">
                  <c:v>-1.8000000000000007</c:v>
                </c:pt>
                <c:pt idx="420">
                  <c:v>-1.8000000000000007</c:v>
                </c:pt>
                <c:pt idx="421">
                  <c:v>-1.9000000000000004</c:v>
                </c:pt>
                <c:pt idx="422">
                  <c:v>-1.9000000000000004</c:v>
                </c:pt>
                <c:pt idx="423">
                  <c:v>-1.9000000000000004</c:v>
                </c:pt>
                <c:pt idx="424">
                  <c:v>-1.9000000000000004</c:v>
                </c:pt>
                <c:pt idx="425">
                  <c:v>-1.9000000000000004</c:v>
                </c:pt>
                <c:pt idx="426">
                  <c:v>-1.9000000000000004</c:v>
                </c:pt>
                <c:pt idx="427">
                  <c:v>-1.9000000000000004</c:v>
                </c:pt>
                <c:pt idx="428">
                  <c:v>-1.9000000000000004</c:v>
                </c:pt>
                <c:pt idx="429">
                  <c:v>-1.9000000000000004</c:v>
                </c:pt>
                <c:pt idx="430">
                  <c:v>-1.8000000000000007</c:v>
                </c:pt>
                <c:pt idx="431">
                  <c:v>-1.8000000000000007</c:v>
                </c:pt>
                <c:pt idx="432">
                  <c:v>-1.8000000000000007</c:v>
                </c:pt>
                <c:pt idx="433">
                  <c:v>-1.9000000000000004</c:v>
                </c:pt>
                <c:pt idx="434">
                  <c:v>-1.9000000000000004</c:v>
                </c:pt>
                <c:pt idx="435">
                  <c:v>-1.9000000000000004</c:v>
                </c:pt>
                <c:pt idx="436">
                  <c:v>-1.9000000000000004</c:v>
                </c:pt>
                <c:pt idx="437">
                  <c:v>-1.9000000000000004</c:v>
                </c:pt>
                <c:pt idx="438">
                  <c:v>-1.9000000000000004</c:v>
                </c:pt>
                <c:pt idx="439">
                  <c:v>-2</c:v>
                </c:pt>
                <c:pt idx="440">
                  <c:v>-2</c:v>
                </c:pt>
                <c:pt idx="441">
                  <c:v>-1.9000000000000004</c:v>
                </c:pt>
                <c:pt idx="442">
                  <c:v>-2</c:v>
                </c:pt>
                <c:pt idx="443">
                  <c:v>-2</c:v>
                </c:pt>
                <c:pt idx="444">
                  <c:v>-2</c:v>
                </c:pt>
                <c:pt idx="445">
                  <c:v>-2</c:v>
                </c:pt>
                <c:pt idx="446">
                  <c:v>-2</c:v>
                </c:pt>
                <c:pt idx="447">
                  <c:v>-2</c:v>
                </c:pt>
                <c:pt idx="448">
                  <c:v>-2</c:v>
                </c:pt>
                <c:pt idx="449">
                  <c:v>-2</c:v>
                </c:pt>
                <c:pt idx="450">
                  <c:v>-3.0999999999999996</c:v>
                </c:pt>
                <c:pt idx="451">
                  <c:v>-3.0999999999999996</c:v>
                </c:pt>
                <c:pt idx="452">
                  <c:v>-4.0999999999999996</c:v>
                </c:pt>
                <c:pt idx="453">
                  <c:v>-4.0999999999999996</c:v>
                </c:pt>
                <c:pt idx="454">
                  <c:v>-4.0999999999999996</c:v>
                </c:pt>
                <c:pt idx="455">
                  <c:v>-4.0999999999999996</c:v>
                </c:pt>
                <c:pt idx="456">
                  <c:v>-4.0999999999999996</c:v>
                </c:pt>
                <c:pt idx="457">
                  <c:v>-4.0999999999999996</c:v>
                </c:pt>
                <c:pt idx="458">
                  <c:v>-4.0999999999999996</c:v>
                </c:pt>
                <c:pt idx="459">
                  <c:v>-4.0999999999999996</c:v>
                </c:pt>
                <c:pt idx="460">
                  <c:v>-4.0999999999999996</c:v>
                </c:pt>
                <c:pt idx="461">
                  <c:v>-4.0999999999999996</c:v>
                </c:pt>
                <c:pt idx="462">
                  <c:v>-4.0999999999999996</c:v>
                </c:pt>
                <c:pt idx="463">
                  <c:v>-4.0999999999999996</c:v>
                </c:pt>
                <c:pt idx="464">
                  <c:v>-4.0999999999999996</c:v>
                </c:pt>
                <c:pt idx="465">
                  <c:v>-4</c:v>
                </c:pt>
                <c:pt idx="466">
                  <c:v>-3.6999999999999993</c:v>
                </c:pt>
                <c:pt idx="467">
                  <c:v>-3.4000000000000004</c:v>
                </c:pt>
                <c:pt idx="468">
                  <c:v>-3.1999999999999993</c:v>
                </c:pt>
                <c:pt idx="469">
                  <c:v>-3.0999999999999996</c:v>
                </c:pt>
                <c:pt idx="470">
                  <c:v>-3.1999999999999993</c:v>
                </c:pt>
                <c:pt idx="471">
                  <c:v>-3.1999999999999993</c:v>
                </c:pt>
                <c:pt idx="472">
                  <c:v>-3.3000000000000007</c:v>
                </c:pt>
                <c:pt idx="473">
                  <c:v>-3.3000000000000007</c:v>
                </c:pt>
                <c:pt idx="474">
                  <c:v>-3.4000000000000004</c:v>
                </c:pt>
                <c:pt idx="475">
                  <c:v>-3.5</c:v>
                </c:pt>
                <c:pt idx="476">
                  <c:v>-3.5999999999999996</c:v>
                </c:pt>
                <c:pt idx="477">
                  <c:v>-3.6999999999999993</c:v>
                </c:pt>
                <c:pt idx="478">
                  <c:v>-3.6999999999999993</c:v>
                </c:pt>
                <c:pt idx="479">
                  <c:v>-3.7999999999999989</c:v>
                </c:pt>
                <c:pt idx="480">
                  <c:v>-3.8999999999999986</c:v>
                </c:pt>
                <c:pt idx="481">
                  <c:v>-3.8999999999999986</c:v>
                </c:pt>
                <c:pt idx="482">
                  <c:v>-4</c:v>
                </c:pt>
                <c:pt idx="483">
                  <c:v>-4</c:v>
                </c:pt>
                <c:pt idx="484">
                  <c:v>-4.2000000000000011</c:v>
                </c:pt>
                <c:pt idx="485">
                  <c:v>-4.2000000000000011</c:v>
                </c:pt>
                <c:pt idx="486">
                  <c:v>-4.3000000000000007</c:v>
                </c:pt>
                <c:pt idx="487">
                  <c:v>-4.4000000000000004</c:v>
                </c:pt>
                <c:pt idx="488">
                  <c:v>-4.4000000000000004</c:v>
                </c:pt>
                <c:pt idx="489">
                  <c:v>-4.2999999999999989</c:v>
                </c:pt>
                <c:pt idx="490">
                  <c:v>-4.3999999999999986</c:v>
                </c:pt>
                <c:pt idx="491">
                  <c:v>-4.3999999999999986</c:v>
                </c:pt>
                <c:pt idx="492">
                  <c:v>-4.3999999999999986</c:v>
                </c:pt>
                <c:pt idx="493">
                  <c:v>-4.2999999999999989</c:v>
                </c:pt>
                <c:pt idx="494">
                  <c:v>-4.0999999999999996</c:v>
                </c:pt>
                <c:pt idx="495">
                  <c:v>-3.8999999999999986</c:v>
                </c:pt>
                <c:pt idx="496">
                  <c:v>-3.7999999999999989</c:v>
                </c:pt>
                <c:pt idx="497">
                  <c:v>-3.7999999999999989</c:v>
                </c:pt>
                <c:pt idx="498">
                  <c:v>-3.7999999999999989</c:v>
                </c:pt>
                <c:pt idx="499">
                  <c:v>-3.8999999999999986</c:v>
                </c:pt>
                <c:pt idx="500">
                  <c:v>-3.8999999999999986</c:v>
                </c:pt>
                <c:pt idx="501">
                  <c:v>-4</c:v>
                </c:pt>
                <c:pt idx="502">
                  <c:v>-4</c:v>
                </c:pt>
                <c:pt idx="503">
                  <c:v>-4.1000000000000014</c:v>
                </c:pt>
                <c:pt idx="504">
                  <c:v>-4.1000000000000014</c:v>
                </c:pt>
                <c:pt idx="505">
                  <c:v>-4.2000000000000011</c:v>
                </c:pt>
                <c:pt idx="506">
                  <c:v>-4.2000000000000011</c:v>
                </c:pt>
                <c:pt idx="507">
                  <c:v>-4.1000000000000014</c:v>
                </c:pt>
                <c:pt idx="508">
                  <c:v>-4.2000000000000011</c:v>
                </c:pt>
                <c:pt idx="509">
                  <c:v>-4.2000000000000011</c:v>
                </c:pt>
                <c:pt idx="510">
                  <c:v>-4.1000000000000014</c:v>
                </c:pt>
                <c:pt idx="511">
                  <c:v>-4.2000000000000011</c:v>
                </c:pt>
                <c:pt idx="512">
                  <c:v>-4.3000000000000007</c:v>
                </c:pt>
                <c:pt idx="513">
                  <c:v>-4.3000000000000007</c:v>
                </c:pt>
                <c:pt idx="514">
                  <c:v>-4.3000000000000007</c:v>
                </c:pt>
                <c:pt idx="515">
                  <c:v>-4.4000000000000004</c:v>
                </c:pt>
                <c:pt idx="516">
                  <c:v>-4.4000000000000004</c:v>
                </c:pt>
                <c:pt idx="517">
                  <c:v>-4.4000000000000004</c:v>
                </c:pt>
                <c:pt idx="518">
                  <c:v>-4.4000000000000004</c:v>
                </c:pt>
                <c:pt idx="519">
                  <c:v>-4.5</c:v>
                </c:pt>
                <c:pt idx="520">
                  <c:v>-4.5999999999999996</c:v>
                </c:pt>
                <c:pt idx="521">
                  <c:v>-4.5999999999999996</c:v>
                </c:pt>
                <c:pt idx="522">
                  <c:v>-4.5</c:v>
                </c:pt>
                <c:pt idx="523">
                  <c:v>-4.4000000000000004</c:v>
                </c:pt>
                <c:pt idx="524">
                  <c:v>-4.5</c:v>
                </c:pt>
                <c:pt idx="525">
                  <c:v>-4.5</c:v>
                </c:pt>
                <c:pt idx="526">
                  <c:v>-4.4000000000000004</c:v>
                </c:pt>
                <c:pt idx="527">
                  <c:v>-4.4000000000000004</c:v>
                </c:pt>
                <c:pt idx="528">
                  <c:v>-4.3000000000000007</c:v>
                </c:pt>
                <c:pt idx="529">
                  <c:v>-4.3000000000000007</c:v>
                </c:pt>
                <c:pt idx="530">
                  <c:v>-4.3000000000000007</c:v>
                </c:pt>
                <c:pt idx="531">
                  <c:v>-4.3000000000000007</c:v>
                </c:pt>
                <c:pt idx="532">
                  <c:v>-4.3000000000000007</c:v>
                </c:pt>
                <c:pt idx="533">
                  <c:v>-4.3000000000000007</c:v>
                </c:pt>
                <c:pt idx="534">
                  <c:v>-4.3000000000000007</c:v>
                </c:pt>
                <c:pt idx="535">
                  <c:v>-4.4000000000000004</c:v>
                </c:pt>
                <c:pt idx="536">
                  <c:v>-4.4000000000000004</c:v>
                </c:pt>
                <c:pt idx="537">
                  <c:v>-4.4000000000000004</c:v>
                </c:pt>
                <c:pt idx="538">
                  <c:v>-4.3000000000000007</c:v>
                </c:pt>
                <c:pt idx="539">
                  <c:v>-4.4000000000000004</c:v>
                </c:pt>
                <c:pt idx="540">
                  <c:v>-4.3000000000000007</c:v>
                </c:pt>
                <c:pt idx="541">
                  <c:v>-4.3000000000000007</c:v>
                </c:pt>
                <c:pt idx="542">
                  <c:v>-4.4000000000000004</c:v>
                </c:pt>
                <c:pt idx="543">
                  <c:v>-4.4000000000000004</c:v>
                </c:pt>
                <c:pt idx="544">
                  <c:v>-4.4000000000000004</c:v>
                </c:pt>
                <c:pt idx="545">
                  <c:v>-4.4000000000000004</c:v>
                </c:pt>
                <c:pt idx="546">
                  <c:v>-4.4000000000000004</c:v>
                </c:pt>
                <c:pt idx="547">
                  <c:v>-4.4000000000000004</c:v>
                </c:pt>
                <c:pt idx="548">
                  <c:v>-4.4000000000000004</c:v>
                </c:pt>
                <c:pt idx="549">
                  <c:v>-4.4000000000000004</c:v>
                </c:pt>
                <c:pt idx="550">
                  <c:v>-4.4000000000000004</c:v>
                </c:pt>
                <c:pt idx="551">
                  <c:v>-4.3000000000000007</c:v>
                </c:pt>
                <c:pt idx="552">
                  <c:v>-2.4000000000000004</c:v>
                </c:pt>
                <c:pt idx="553">
                  <c:v>-2.4000000000000004</c:v>
                </c:pt>
                <c:pt idx="554">
                  <c:v>-2.2000000000000011</c:v>
                </c:pt>
                <c:pt idx="555">
                  <c:v>-1.9000000000000004</c:v>
                </c:pt>
                <c:pt idx="556">
                  <c:v>-1.7000000000000011</c:v>
                </c:pt>
                <c:pt idx="557">
                  <c:v>-1.5</c:v>
                </c:pt>
                <c:pt idx="558">
                  <c:v>-1.4000000000000004</c:v>
                </c:pt>
                <c:pt idx="559">
                  <c:v>-1.4000000000000004</c:v>
                </c:pt>
                <c:pt idx="560">
                  <c:v>-1.3000000000000007</c:v>
                </c:pt>
                <c:pt idx="561">
                  <c:v>-1.3000000000000007</c:v>
                </c:pt>
                <c:pt idx="562">
                  <c:v>-1.3000000000000007</c:v>
                </c:pt>
                <c:pt idx="563">
                  <c:v>-1.4000000000000004</c:v>
                </c:pt>
                <c:pt idx="564">
                  <c:v>-1.4000000000000004</c:v>
                </c:pt>
                <c:pt idx="565">
                  <c:v>-1.5</c:v>
                </c:pt>
                <c:pt idx="566">
                  <c:v>-1.5</c:v>
                </c:pt>
                <c:pt idx="567">
                  <c:v>-1.6000000000000014</c:v>
                </c:pt>
                <c:pt idx="568">
                  <c:v>-1.7000000000000011</c:v>
                </c:pt>
                <c:pt idx="569">
                  <c:v>-1.7000000000000011</c:v>
                </c:pt>
                <c:pt idx="570">
                  <c:v>-1.8000000000000007</c:v>
                </c:pt>
                <c:pt idx="571">
                  <c:v>-1.8000000000000007</c:v>
                </c:pt>
                <c:pt idx="572">
                  <c:v>-1.9000000000000004</c:v>
                </c:pt>
                <c:pt idx="573">
                  <c:v>-2</c:v>
                </c:pt>
                <c:pt idx="574">
                  <c:v>-2</c:v>
                </c:pt>
                <c:pt idx="575">
                  <c:v>-2.0999999999999996</c:v>
                </c:pt>
                <c:pt idx="576">
                  <c:v>-2.2000000000000011</c:v>
                </c:pt>
                <c:pt idx="577">
                  <c:v>-2.1000000000000014</c:v>
                </c:pt>
                <c:pt idx="578">
                  <c:v>-2.2000000000000011</c:v>
                </c:pt>
                <c:pt idx="579">
                  <c:v>-2</c:v>
                </c:pt>
                <c:pt idx="580">
                  <c:v>-1.8999999999999986</c:v>
                </c:pt>
                <c:pt idx="581">
                  <c:v>-1.7999999999999989</c:v>
                </c:pt>
                <c:pt idx="582">
                  <c:v>-1.7999999999999989</c:v>
                </c:pt>
                <c:pt idx="583">
                  <c:v>-1.7999999999999989</c:v>
                </c:pt>
                <c:pt idx="584">
                  <c:v>-1.8999999999999986</c:v>
                </c:pt>
                <c:pt idx="585">
                  <c:v>-2</c:v>
                </c:pt>
                <c:pt idx="586">
                  <c:v>-2</c:v>
                </c:pt>
                <c:pt idx="587">
                  <c:v>-2</c:v>
                </c:pt>
                <c:pt idx="588">
                  <c:v>-2.1000000000000014</c:v>
                </c:pt>
                <c:pt idx="589">
                  <c:v>-2.1000000000000014</c:v>
                </c:pt>
                <c:pt idx="590">
                  <c:v>-2.1000000000000014</c:v>
                </c:pt>
                <c:pt idx="591">
                  <c:v>-2.0999999999999996</c:v>
                </c:pt>
                <c:pt idx="592">
                  <c:v>-2.1999999999999993</c:v>
                </c:pt>
                <c:pt idx="593">
                  <c:v>-2.1999999999999993</c:v>
                </c:pt>
                <c:pt idx="594">
                  <c:v>-2.0999999999999996</c:v>
                </c:pt>
                <c:pt idx="595">
                  <c:v>-2.0999999999999996</c:v>
                </c:pt>
                <c:pt idx="596">
                  <c:v>-2</c:v>
                </c:pt>
                <c:pt idx="597">
                  <c:v>-2</c:v>
                </c:pt>
                <c:pt idx="598">
                  <c:v>-1.9000000000000004</c:v>
                </c:pt>
                <c:pt idx="599">
                  <c:v>-1.8000000000000007</c:v>
                </c:pt>
                <c:pt idx="600">
                  <c:v>-1.6999999999999993</c:v>
                </c:pt>
                <c:pt idx="601">
                  <c:v>-1.6999999999999993</c:v>
                </c:pt>
                <c:pt idx="602">
                  <c:v>-1.5999999999999996</c:v>
                </c:pt>
                <c:pt idx="603">
                  <c:v>-1.6999999999999993</c:v>
                </c:pt>
                <c:pt idx="604">
                  <c:v>-1.7999999999999989</c:v>
                </c:pt>
                <c:pt idx="605">
                  <c:v>-1.7999999999999989</c:v>
                </c:pt>
                <c:pt idx="606">
                  <c:v>-1.7999999999999989</c:v>
                </c:pt>
                <c:pt idx="607">
                  <c:v>-1.9000000000000004</c:v>
                </c:pt>
                <c:pt idx="608">
                  <c:v>-1.9000000000000004</c:v>
                </c:pt>
                <c:pt idx="609">
                  <c:v>-1.8000000000000007</c:v>
                </c:pt>
                <c:pt idx="610">
                  <c:v>-1.8000000000000007</c:v>
                </c:pt>
                <c:pt idx="611">
                  <c:v>-1.9000000000000004</c:v>
                </c:pt>
                <c:pt idx="612">
                  <c:v>-3.8000000000000007</c:v>
                </c:pt>
                <c:pt idx="613">
                  <c:v>-3.8000000000000007</c:v>
                </c:pt>
                <c:pt idx="614">
                  <c:v>-3.8000000000000007</c:v>
                </c:pt>
                <c:pt idx="615">
                  <c:v>-3.6000000000000014</c:v>
                </c:pt>
                <c:pt idx="616">
                  <c:v>-3.7000000000000011</c:v>
                </c:pt>
                <c:pt idx="617">
                  <c:v>-3.7000000000000011</c:v>
                </c:pt>
                <c:pt idx="618">
                  <c:v>-3.7000000000000011</c:v>
                </c:pt>
                <c:pt idx="619">
                  <c:v>-3.5999999999999996</c:v>
                </c:pt>
                <c:pt idx="620">
                  <c:v>-3.6999999999999993</c:v>
                </c:pt>
                <c:pt idx="621">
                  <c:v>-3.6999999999999993</c:v>
                </c:pt>
                <c:pt idx="622">
                  <c:v>-3.6999999999999993</c:v>
                </c:pt>
                <c:pt idx="623">
                  <c:v>-3.3000000000000007</c:v>
                </c:pt>
                <c:pt idx="624">
                  <c:v>-3.0999999999999996</c:v>
                </c:pt>
                <c:pt idx="625">
                  <c:v>-2.9000000000000004</c:v>
                </c:pt>
                <c:pt idx="626">
                  <c:v>-2.8000000000000007</c:v>
                </c:pt>
                <c:pt idx="627">
                  <c:v>-2.8000000000000007</c:v>
                </c:pt>
                <c:pt idx="628">
                  <c:v>-2.8000000000000007</c:v>
                </c:pt>
                <c:pt idx="629">
                  <c:v>-2.8000000000000007</c:v>
                </c:pt>
                <c:pt idx="630">
                  <c:v>-2.9000000000000004</c:v>
                </c:pt>
                <c:pt idx="631">
                  <c:v>-2.9000000000000004</c:v>
                </c:pt>
                <c:pt idx="632">
                  <c:v>-3</c:v>
                </c:pt>
                <c:pt idx="633">
                  <c:v>-2.9000000000000004</c:v>
                </c:pt>
                <c:pt idx="634">
                  <c:v>-3</c:v>
                </c:pt>
                <c:pt idx="635">
                  <c:v>-2.8999999999999986</c:v>
                </c:pt>
                <c:pt idx="636">
                  <c:v>-2.7999999999999989</c:v>
                </c:pt>
                <c:pt idx="637">
                  <c:v>-2.6999999999999993</c:v>
                </c:pt>
                <c:pt idx="638">
                  <c:v>-2.5999999999999996</c:v>
                </c:pt>
                <c:pt idx="639">
                  <c:v>-2.5</c:v>
                </c:pt>
                <c:pt idx="640">
                  <c:v>-2.5</c:v>
                </c:pt>
                <c:pt idx="641">
                  <c:v>-2.5999999999999996</c:v>
                </c:pt>
                <c:pt idx="642">
                  <c:v>-2.5</c:v>
                </c:pt>
                <c:pt idx="643">
                  <c:v>-2.6000000000000014</c:v>
                </c:pt>
                <c:pt idx="644">
                  <c:v>-2.7000000000000011</c:v>
                </c:pt>
                <c:pt idx="645">
                  <c:v>-2.7000000000000011</c:v>
                </c:pt>
                <c:pt idx="646">
                  <c:v>-2.8000000000000007</c:v>
                </c:pt>
                <c:pt idx="647">
                  <c:v>-1.9000000000000004</c:v>
                </c:pt>
                <c:pt idx="648">
                  <c:v>-2</c:v>
                </c:pt>
                <c:pt idx="649">
                  <c:v>-1.8999999999999986</c:v>
                </c:pt>
                <c:pt idx="650">
                  <c:v>-2</c:v>
                </c:pt>
                <c:pt idx="651">
                  <c:v>-2</c:v>
                </c:pt>
                <c:pt idx="652">
                  <c:v>-2</c:v>
                </c:pt>
                <c:pt idx="653">
                  <c:v>-2</c:v>
                </c:pt>
                <c:pt idx="654">
                  <c:v>-2</c:v>
                </c:pt>
                <c:pt idx="655">
                  <c:v>-2</c:v>
                </c:pt>
                <c:pt idx="656">
                  <c:v>-1.9000000000000004</c:v>
                </c:pt>
                <c:pt idx="657">
                  <c:v>-1.9000000000000004</c:v>
                </c:pt>
                <c:pt idx="658">
                  <c:v>-1.9000000000000004</c:v>
                </c:pt>
                <c:pt idx="659">
                  <c:v>-2</c:v>
                </c:pt>
                <c:pt idx="660">
                  <c:v>-2</c:v>
                </c:pt>
                <c:pt idx="661">
                  <c:v>-1.7000000000000011</c:v>
                </c:pt>
                <c:pt idx="662">
                  <c:v>-1.5</c:v>
                </c:pt>
                <c:pt idx="663">
                  <c:v>-1.3000000000000007</c:v>
                </c:pt>
                <c:pt idx="664">
                  <c:v>-1</c:v>
                </c:pt>
                <c:pt idx="665">
                  <c:v>-1</c:v>
                </c:pt>
                <c:pt idx="666">
                  <c:v>-0.80000000000000071</c:v>
                </c:pt>
                <c:pt idx="667">
                  <c:v>-0.59999999999999964</c:v>
                </c:pt>
                <c:pt idx="668">
                  <c:v>-0.19999999999999929</c:v>
                </c:pt>
                <c:pt idx="669">
                  <c:v>0.19999999999999929</c:v>
                </c:pt>
                <c:pt idx="670">
                  <c:v>0.40000000000000036</c:v>
                </c:pt>
                <c:pt idx="671">
                  <c:v>0.5</c:v>
                </c:pt>
                <c:pt idx="672">
                  <c:v>0.69999999999999929</c:v>
                </c:pt>
                <c:pt idx="673">
                  <c:v>0.5</c:v>
                </c:pt>
                <c:pt idx="674">
                  <c:v>0.5</c:v>
                </c:pt>
                <c:pt idx="675">
                  <c:v>0.5</c:v>
                </c:pt>
                <c:pt idx="676">
                  <c:v>0.40000000000000036</c:v>
                </c:pt>
                <c:pt idx="677">
                  <c:v>0.20000000000000107</c:v>
                </c:pt>
                <c:pt idx="678">
                  <c:v>0</c:v>
                </c:pt>
                <c:pt idx="679">
                  <c:v>-0.20000000000000107</c:v>
                </c:pt>
                <c:pt idx="680">
                  <c:v>-0.20000000000000107</c:v>
                </c:pt>
                <c:pt idx="681">
                  <c:v>-0.10000000000000142</c:v>
                </c:pt>
                <c:pt idx="682">
                  <c:v>0</c:v>
                </c:pt>
                <c:pt idx="683">
                  <c:v>0.20000000000000107</c:v>
                </c:pt>
                <c:pt idx="684">
                  <c:v>0.10000000000000142</c:v>
                </c:pt>
                <c:pt idx="685">
                  <c:v>9.9999999999999645E-2</c:v>
                </c:pt>
                <c:pt idx="686">
                  <c:v>9.9999999999999645E-2</c:v>
                </c:pt>
                <c:pt idx="687">
                  <c:v>-9.9999999999999645E-2</c:v>
                </c:pt>
                <c:pt idx="688">
                  <c:v>-0.20000000000000107</c:v>
                </c:pt>
                <c:pt idx="689">
                  <c:v>-0.30000000000000071</c:v>
                </c:pt>
                <c:pt idx="690">
                  <c:v>-0.40000000000000036</c:v>
                </c:pt>
                <c:pt idx="691">
                  <c:v>-0.59999999999999964</c:v>
                </c:pt>
                <c:pt idx="692">
                  <c:v>-0.59999999999999964</c:v>
                </c:pt>
                <c:pt idx="693">
                  <c:v>-0.5</c:v>
                </c:pt>
                <c:pt idx="694">
                  <c:v>-0.59999999999999964</c:v>
                </c:pt>
                <c:pt idx="695">
                  <c:v>-0.5</c:v>
                </c:pt>
                <c:pt idx="696">
                  <c:v>-0.39999999999999858</c:v>
                </c:pt>
                <c:pt idx="697">
                  <c:v>-0.20000000000000107</c:v>
                </c:pt>
                <c:pt idx="698">
                  <c:v>0</c:v>
                </c:pt>
                <c:pt idx="699">
                  <c:v>0.19999999999999929</c:v>
                </c:pt>
                <c:pt idx="700">
                  <c:v>0.19999999999999929</c:v>
                </c:pt>
                <c:pt idx="701">
                  <c:v>0.30000000000000071</c:v>
                </c:pt>
                <c:pt idx="702">
                  <c:v>0.40000000000000036</c:v>
                </c:pt>
                <c:pt idx="703">
                  <c:v>0.70000000000000107</c:v>
                </c:pt>
                <c:pt idx="704">
                  <c:v>0.90000000000000036</c:v>
                </c:pt>
                <c:pt idx="705">
                  <c:v>1.2000000000000011</c:v>
                </c:pt>
                <c:pt idx="706">
                  <c:v>1.4000000000000004</c:v>
                </c:pt>
                <c:pt idx="707">
                  <c:v>1.5999999999999996</c:v>
                </c:pt>
                <c:pt idx="708">
                  <c:v>1.5999999999999996</c:v>
                </c:pt>
                <c:pt idx="709">
                  <c:v>1.5</c:v>
                </c:pt>
                <c:pt idx="710">
                  <c:v>1.3000000000000007</c:v>
                </c:pt>
                <c:pt idx="711">
                  <c:v>1.0999999999999996</c:v>
                </c:pt>
                <c:pt idx="712">
                  <c:v>1</c:v>
                </c:pt>
                <c:pt idx="713">
                  <c:v>1</c:v>
                </c:pt>
                <c:pt idx="714">
                  <c:v>1</c:v>
                </c:pt>
                <c:pt idx="715">
                  <c:v>1.1999999999999993</c:v>
                </c:pt>
                <c:pt idx="716">
                  <c:v>1.5999999999999996</c:v>
                </c:pt>
                <c:pt idx="717">
                  <c:v>1.6999999999999993</c:v>
                </c:pt>
                <c:pt idx="718">
                  <c:v>1.9000000000000004</c:v>
                </c:pt>
                <c:pt idx="719">
                  <c:v>2.2000000000000011</c:v>
                </c:pt>
                <c:pt idx="720">
                  <c:v>2.3000000000000007</c:v>
                </c:pt>
                <c:pt idx="721">
                  <c:v>2.5</c:v>
                </c:pt>
                <c:pt idx="722">
                  <c:v>2.6999999999999993</c:v>
                </c:pt>
                <c:pt idx="723">
                  <c:v>2.7000000000000011</c:v>
                </c:pt>
                <c:pt idx="724">
                  <c:v>2.7999999999999989</c:v>
                </c:pt>
                <c:pt idx="725">
                  <c:v>2.8000000000000007</c:v>
                </c:pt>
                <c:pt idx="726">
                  <c:v>2.8999999999999986</c:v>
                </c:pt>
                <c:pt idx="727">
                  <c:v>3.1000000000000014</c:v>
                </c:pt>
                <c:pt idx="728">
                  <c:v>3.3000000000000007</c:v>
                </c:pt>
                <c:pt idx="729">
                  <c:v>3.3999999999999986</c:v>
                </c:pt>
                <c:pt idx="730">
                  <c:v>3.5000000000000018</c:v>
                </c:pt>
                <c:pt idx="731">
                  <c:v>3.5999999999999996</c:v>
                </c:pt>
                <c:pt idx="732">
                  <c:v>3.7999999999999989</c:v>
                </c:pt>
                <c:pt idx="733">
                  <c:v>3.9000000000000004</c:v>
                </c:pt>
                <c:pt idx="734">
                  <c:v>4.0000000000000018</c:v>
                </c:pt>
                <c:pt idx="735">
                  <c:v>4</c:v>
                </c:pt>
                <c:pt idx="736">
                  <c:v>4.1999999999999993</c:v>
                </c:pt>
                <c:pt idx="737">
                  <c:v>4.0999999999999996</c:v>
                </c:pt>
                <c:pt idx="738">
                  <c:v>4.4999999999999982</c:v>
                </c:pt>
                <c:pt idx="739">
                  <c:v>4.9000000000000004</c:v>
                </c:pt>
                <c:pt idx="740">
                  <c:v>5.3000000000000007</c:v>
                </c:pt>
                <c:pt idx="741">
                  <c:v>5.7000000000000011</c:v>
                </c:pt>
                <c:pt idx="742">
                  <c:v>5.6000000000000014</c:v>
                </c:pt>
                <c:pt idx="743">
                  <c:v>5.2999999999999989</c:v>
                </c:pt>
                <c:pt idx="744">
                  <c:v>5</c:v>
                </c:pt>
                <c:pt idx="745">
                  <c:v>4.5</c:v>
                </c:pt>
                <c:pt idx="746">
                  <c:v>4.1000000000000014</c:v>
                </c:pt>
                <c:pt idx="747">
                  <c:v>3.6999999999999993</c:v>
                </c:pt>
                <c:pt idx="748">
                  <c:v>3.4000000000000004</c:v>
                </c:pt>
                <c:pt idx="749">
                  <c:v>3.0000000000000018</c:v>
                </c:pt>
                <c:pt idx="750">
                  <c:v>2.7000000000000011</c:v>
                </c:pt>
                <c:pt idx="751">
                  <c:v>2.3000000000000007</c:v>
                </c:pt>
                <c:pt idx="752">
                  <c:v>2.2000000000000011</c:v>
                </c:pt>
                <c:pt idx="753">
                  <c:v>2</c:v>
                </c:pt>
                <c:pt idx="754">
                  <c:v>2.0999999999999996</c:v>
                </c:pt>
                <c:pt idx="755">
                  <c:v>2.1999999999999993</c:v>
                </c:pt>
                <c:pt idx="756">
                  <c:v>2.2999999999999989</c:v>
                </c:pt>
                <c:pt idx="757">
                  <c:v>2.2999999999999989</c:v>
                </c:pt>
                <c:pt idx="758">
                  <c:v>2.2999999999999989</c:v>
                </c:pt>
                <c:pt idx="759">
                  <c:v>2.2999999999999989</c:v>
                </c:pt>
                <c:pt idx="760">
                  <c:v>2.1999999999999993</c:v>
                </c:pt>
                <c:pt idx="761">
                  <c:v>2.2999999999999989</c:v>
                </c:pt>
                <c:pt idx="762">
                  <c:v>2.5</c:v>
                </c:pt>
                <c:pt idx="763">
                  <c:v>2.7000000000000011</c:v>
                </c:pt>
                <c:pt idx="764">
                  <c:v>2.8000000000000007</c:v>
                </c:pt>
                <c:pt idx="765">
                  <c:v>2.8999999999999986</c:v>
                </c:pt>
                <c:pt idx="766">
                  <c:v>3.0999999999999996</c:v>
                </c:pt>
                <c:pt idx="767">
                  <c:v>3.0999999999999996</c:v>
                </c:pt>
                <c:pt idx="768">
                  <c:v>2.8999999999999986</c:v>
                </c:pt>
                <c:pt idx="770">
                  <c:v>3</c:v>
                </c:pt>
                <c:pt idx="771">
                  <c:v>3.4000000000000021</c:v>
                </c:pt>
                <c:pt idx="772">
                  <c:v>3.8000000000000007</c:v>
                </c:pt>
                <c:pt idx="773">
                  <c:v>4.3000000000000007</c:v>
                </c:pt>
                <c:pt idx="774">
                  <c:v>4.6999999999999993</c:v>
                </c:pt>
                <c:pt idx="775">
                  <c:v>4.8999999999999986</c:v>
                </c:pt>
                <c:pt idx="776">
                  <c:v>5</c:v>
                </c:pt>
                <c:pt idx="777">
                  <c:v>5.0999999999999979</c:v>
                </c:pt>
                <c:pt idx="778">
                  <c:v>5.1999999999999993</c:v>
                </c:pt>
                <c:pt idx="779">
                  <c:v>5.3000000000000007</c:v>
                </c:pt>
                <c:pt idx="780">
                  <c:v>5.3000000000000007</c:v>
                </c:pt>
                <c:pt idx="781">
                  <c:v>5.1999999999999993</c:v>
                </c:pt>
                <c:pt idx="782">
                  <c:v>5.1000000000000014</c:v>
                </c:pt>
                <c:pt idx="783">
                  <c:v>5.1000000000000014</c:v>
                </c:pt>
                <c:pt idx="784">
                  <c:v>5</c:v>
                </c:pt>
                <c:pt idx="785">
                  <c:v>5</c:v>
                </c:pt>
                <c:pt idx="786">
                  <c:v>5.0999999999999979</c:v>
                </c:pt>
                <c:pt idx="787">
                  <c:v>5.3000000000000007</c:v>
                </c:pt>
                <c:pt idx="788">
                  <c:v>5.2999999999999989</c:v>
                </c:pt>
                <c:pt idx="789">
                  <c:v>5.4</c:v>
                </c:pt>
                <c:pt idx="790">
                  <c:v>5.5</c:v>
                </c:pt>
                <c:pt idx="791">
                  <c:v>5.4</c:v>
                </c:pt>
                <c:pt idx="792">
                  <c:v>5.0999999999999996</c:v>
                </c:pt>
                <c:pt idx="793">
                  <c:v>4.9000000000000004</c:v>
                </c:pt>
                <c:pt idx="794">
                  <c:v>4.5999999999999996</c:v>
                </c:pt>
                <c:pt idx="795">
                  <c:v>4.5000000000000018</c:v>
                </c:pt>
                <c:pt idx="796">
                  <c:v>4.5</c:v>
                </c:pt>
                <c:pt idx="797">
                  <c:v>4.3000000000000007</c:v>
                </c:pt>
                <c:pt idx="798">
                  <c:v>4.3000000000000007</c:v>
                </c:pt>
                <c:pt idx="799">
                  <c:v>4.2000000000000011</c:v>
                </c:pt>
                <c:pt idx="800">
                  <c:v>3.9999999999999982</c:v>
                </c:pt>
                <c:pt idx="801">
                  <c:v>3.7000000000000011</c:v>
                </c:pt>
                <c:pt idx="802">
                  <c:v>3.4999999999999982</c:v>
                </c:pt>
                <c:pt idx="803">
                  <c:v>3.2999999999999989</c:v>
                </c:pt>
                <c:pt idx="804">
                  <c:v>3.1000000000000014</c:v>
                </c:pt>
                <c:pt idx="805">
                  <c:v>3.0999999999999996</c:v>
                </c:pt>
                <c:pt idx="806">
                  <c:v>3.1999999999999993</c:v>
                </c:pt>
                <c:pt idx="807">
                  <c:v>3.5</c:v>
                </c:pt>
                <c:pt idx="808">
                  <c:v>3.9000000000000021</c:v>
                </c:pt>
                <c:pt idx="809">
                  <c:v>4.3000000000000007</c:v>
                </c:pt>
                <c:pt idx="810">
                  <c:v>4.7999999999999989</c:v>
                </c:pt>
                <c:pt idx="811">
                  <c:v>4.9000000000000021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Janvier_2025!$L$11:$L$71</c:f>
              <c:numCache>
                <c:formatCode>General</c:formatCode>
                <c:ptCount val="61"/>
                <c:pt idx="0" formatCode="0.0\ &quot;°C&quot;">
                  <c:v>5.9</c:v>
                </c:pt>
                <c:pt idx="2" formatCode="0.0\ &quot;°C&quot;">
                  <c:v>5.7</c:v>
                </c:pt>
                <c:pt idx="4" formatCode="0.0\ &quot;°C&quot;">
                  <c:v>3</c:v>
                </c:pt>
                <c:pt idx="6" formatCode="0.0\ &quot;°C&quot;">
                  <c:v>2.7</c:v>
                </c:pt>
                <c:pt idx="8" formatCode="0.0\ &quot;°C&quot;">
                  <c:v>10.6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Janvier_2025!$R$11:$R$71</c:f>
              <c:numCache>
                <c:formatCode>General</c:formatCode>
                <c:ptCount val="61"/>
                <c:pt idx="0" formatCode="0.0\ &quot;°C&quot;">
                  <c:v>11.3</c:v>
                </c:pt>
                <c:pt idx="2" formatCode="0.0\ &quot;°C&quot;">
                  <c:v>11.9</c:v>
                </c:pt>
                <c:pt idx="4" formatCode="0.0\ &quot;°C&quot;">
                  <c:v>5.7</c:v>
                </c:pt>
                <c:pt idx="6" formatCode="0.0\ &quot;°C&quot;">
                  <c:v>12</c:v>
                </c:pt>
                <c:pt idx="8" formatCode="0.0\ &quot;°C&quot;">
                  <c:v>12.2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Janvier_2025!$AA$11:$AA$71</c:f>
              <c:numCache>
                <c:formatCode>General</c:formatCode>
                <c:ptCount val="61"/>
                <c:pt idx="0" formatCode="0.0\ &quot;km/h&quot;">
                  <c:v>25.2</c:v>
                </c:pt>
                <c:pt idx="2" formatCode="0.0\ &quot;km/h&quot;">
                  <c:v>28.1</c:v>
                </c:pt>
                <c:pt idx="4" formatCode="0.0\ &quot;km/h&quot;">
                  <c:v>29.9</c:v>
                </c:pt>
                <c:pt idx="6" formatCode="0.0\ &quot;km/h&quot;">
                  <c:v>28.4</c:v>
                </c:pt>
                <c:pt idx="8" formatCode="0.0\ &quot;km/h&quot;">
                  <c:v>30.2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12.7</c:v>
                </c:pt>
                <c:pt idx="4">
                  <c:v>0.5</c:v>
                </c:pt>
                <c:pt idx="6">
                  <c:v>15.6</c:v>
                </c:pt>
                <c:pt idx="8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Janvier_2025!$BA$11:$BA$71</c:f>
              <c:numCache>
                <c:formatCode>h\ "h"\ mm\ "mn"</c:formatCode>
                <c:ptCount val="61"/>
                <c:pt idx="0">
                  <c:v>4.9999999999999996E-2</c:v>
                </c:pt>
                <c:pt idx="2">
                  <c:v>0</c:v>
                </c:pt>
                <c:pt idx="4">
                  <c:v>9.7222222222222224E-3</c:v>
                </c:pt>
                <c:pt idx="6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10</c:v>
                </c:pt>
                <c:pt idx="506">
                  <c:v>10</c:v>
                </c:pt>
                <c:pt idx="507">
                  <c:v>10</c:v>
                </c:pt>
                <c:pt idx="508">
                  <c:v>20</c:v>
                </c:pt>
                <c:pt idx="509">
                  <c:v>20</c:v>
                </c:pt>
                <c:pt idx="510">
                  <c:v>20</c:v>
                </c:pt>
                <c:pt idx="511">
                  <c:v>30</c:v>
                </c:pt>
                <c:pt idx="512">
                  <c:v>40</c:v>
                </c:pt>
                <c:pt idx="513">
                  <c:v>50</c:v>
                </c:pt>
                <c:pt idx="514">
                  <c:v>60</c:v>
                </c:pt>
                <c:pt idx="515">
                  <c:v>70</c:v>
                </c:pt>
                <c:pt idx="516">
                  <c:v>80</c:v>
                </c:pt>
                <c:pt idx="517">
                  <c:v>80</c:v>
                </c:pt>
                <c:pt idx="518">
                  <c:v>90</c:v>
                </c:pt>
                <c:pt idx="519">
                  <c:v>120</c:v>
                </c:pt>
                <c:pt idx="520">
                  <c:v>130</c:v>
                </c:pt>
                <c:pt idx="521">
                  <c:v>150</c:v>
                </c:pt>
                <c:pt idx="522">
                  <c:v>170</c:v>
                </c:pt>
                <c:pt idx="523">
                  <c:v>210</c:v>
                </c:pt>
                <c:pt idx="524">
                  <c:v>250</c:v>
                </c:pt>
                <c:pt idx="525">
                  <c:v>280</c:v>
                </c:pt>
                <c:pt idx="526">
                  <c:v>310</c:v>
                </c:pt>
                <c:pt idx="527">
                  <c:v>330</c:v>
                </c:pt>
                <c:pt idx="528">
                  <c:v>350</c:v>
                </c:pt>
                <c:pt idx="529">
                  <c:v>390</c:v>
                </c:pt>
                <c:pt idx="530">
                  <c:v>430</c:v>
                </c:pt>
                <c:pt idx="531">
                  <c:v>480</c:v>
                </c:pt>
                <c:pt idx="532">
                  <c:v>530</c:v>
                </c:pt>
                <c:pt idx="533">
                  <c:v>570</c:v>
                </c:pt>
                <c:pt idx="534">
                  <c:v>630</c:v>
                </c:pt>
                <c:pt idx="535">
                  <c:v>710</c:v>
                </c:pt>
                <c:pt idx="536">
                  <c:v>750</c:v>
                </c:pt>
                <c:pt idx="537">
                  <c:v>690</c:v>
                </c:pt>
                <c:pt idx="538">
                  <c:v>680</c:v>
                </c:pt>
                <c:pt idx="539">
                  <c:v>840</c:v>
                </c:pt>
                <c:pt idx="540">
                  <c:v>920</c:v>
                </c:pt>
                <c:pt idx="541">
                  <c:v>970</c:v>
                </c:pt>
                <c:pt idx="542">
                  <c:v>1050</c:v>
                </c:pt>
                <c:pt idx="543">
                  <c:v>1070</c:v>
                </c:pt>
                <c:pt idx="544">
                  <c:v>1140</c:v>
                </c:pt>
                <c:pt idx="545">
                  <c:v>1220</c:v>
                </c:pt>
                <c:pt idx="546">
                  <c:v>1300</c:v>
                </c:pt>
                <c:pt idx="547">
                  <c:v>1360</c:v>
                </c:pt>
                <c:pt idx="548">
                  <c:v>1430</c:v>
                </c:pt>
                <c:pt idx="549">
                  <c:v>1440</c:v>
                </c:pt>
                <c:pt idx="550">
                  <c:v>1360</c:v>
                </c:pt>
                <c:pt idx="551">
                  <c:v>1330</c:v>
                </c:pt>
                <c:pt idx="552">
                  <c:v>1010</c:v>
                </c:pt>
                <c:pt idx="553">
                  <c:v>800</c:v>
                </c:pt>
                <c:pt idx="554">
                  <c:v>920</c:v>
                </c:pt>
                <c:pt idx="555">
                  <c:v>1060</c:v>
                </c:pt>
                <c:pt idx="556">
                  <c:v>1140</c:v>
                </c:pt>
                <c:pt idx="557">
                  <c:v>1240</c:v>
                </c:pt>
                <c:pt idx="558">
                  <c:v>1390</c:v>
                </c:pt>
                <c:pt idx="559">
                  <c:v>1660</c:v>
                </c:pt>
                <c:pt idx="560">
                  <c:v>1870</c:v>
                </c:pt>
                <c:pt idx="561">
                  <c:v>2020</c:v>
                </c:pt>
                <c:pt idx="562">
                  <c:v>2180</c:v>
                </c:pt>
                <c:pt idx="563">
                  <c:v>2320</c:v>
                </c:pt>
                <c:pt idx="564">
                  <c:v>2430</c:v>
                </c:pt>
                <c:pt idx="565">
                  <c:v>2470</c:v>
                </c:pt>
                <c:pt idx="566">
                  <c:v>2510</c:v>
                </c:pt>
                <c:pt idx="567">
                  <c:v>2550</c:v>
                </c:pt>
                <c:pt idx="568">
                  <c:v>2660</c:v>
                </c:pt>
                <c:pt idx="569">
                  <c:v>2710</c:v>
                </c:pt>
                <c:pt idx="570">
                  <c:v>2980</c:v>
                </c:pt>
                <c:pt idx="571">
                  <c:v>2810</c:v>
                </c:pt>
                <c:pt idx="572">
                  <c:v>3010</c:v>
                </c:pt>
                <c:pt idx="573">
                  <c:v>3860</c:v>
                </c:pt>
                <c:pt idx="574">
                  <c:v>3760</c:v>
                </c:pt>
                <c:pt idx="575">
                  <c:v>2780</c:v>
                </c:pt>
                <c:pt idx="576">
                  <c:v>1660</c:v>
                </c:pt>
                <c:pt idx="577">
                  <c:v>1350</c:v>
                </c:pt>
                <c:pt idx="578">
                  <c:v>1290</c:v>
                </c:pt>
                <c:pt idx="579">
                  <c:v>1700</c:v>
                </c:pt>
                <c:pt idx="580">
                  <c:v>1980</c:v>
                </c:pt>
                <c:pt idx="581">
                  <c:v>2110</c:v>
                </c:pt>
                <c:pt idx="582">
                  <c:v>2240</c:v>
                </c:pt>
                <c:pt idx="583">
                  <c:v>2430</c:v>
                </c:pt>
                <c:pt idx="584">
                  <c:v>2740</c:v>
                </c:pt>
                <c:pt idx="585">
                  <c:v>3200</c:v>
                </c:pt>
                <c:pt idx="586">
                  <c:v>3740</c:v>
                </c:pt>
                <c:pt idx="587">
                  <c:v>3640</c:v>
                </c:pt>
                <c:pt idx="588">
                  <c:v>3440</c:v>
                </c:pt>
                <c:pt idx="589">
                  <c:v>3930</c:v>
                </c:pt>
                <c:pt idx="590">
                  <c:v>4550</c:v>
                </c:pt>
                <c:pt idx="591">
                  <c:v>4380</c:v>
                </c:pt>
                <c:pt idx="592">
                  <c:v>3200</c:v>
                </c:pt>
                <c:pt idx="593">
                  <c:v>2550</c:v>
                </c:pt>
                <c:pt idx="594">
                  <c:v>2080</c:v>
                </c:pt>
                <c:pt idx="595">
                  <c:v>1880</c:v>
                </c:pt>
                <c:pt idx="596">
                  <c:v>2190</c:v>
                </c:pt>
                <c:pt idx="597">
                  <c:v>2610</c:v>
                </c:pt>
                <c:pt idx="598">
                  <c:v>3090</c:v>
                </c:pt>
                <c:pt idx="599">
                  <c:v>3690</c:v>
                </c:pt>
                <c:pt idx="600">
                  <c:v>4190</c:v>
                </c:pt>
                <c:pt idx="601">
                  <c:v>4030</c:v>
                </c:pt>
                <c:pt idx="602">
                  <c:v>4030</c:v>
                </c:pt>
                <c:pt idx="603">
                  <c:v>4270</c:v>
                </c:pt>
                <c:pt idx="604">
                  <c:v>4430</c:v>
                </c:pt>
                <c:pt idx="605">
                  <c:v>4880</c:v>
                </c:pt>
                <c:pt idx="606">
                  <c:v>5510</c:v>
                </c:pt>
                <c:pt idx="607">
                  <c:v>6120</c:v>
                </c:pt>
                <c:pt idx="608">
                  <c:v>6300</c:v>
                </c:pt>
                <c:pt idx="609">
                  <c:v>7210</c:v>
                </c:pt>
                <c:pt idx="610">
                  <c:v>7040</c:v>
                </c:pt>
                <c:pt idx="611">
                  <c:v>6070</c:v>
                </c:pt>
                <c:pt idx="612">
                  <c:v>5110</c:v>
                </c:pt>
                <c:pt idx="613">
                  <c:v>4640</c:v>
                </c:pt>
                <c:pt idx="614">
                  <c:v>5020</c:v>
                </c:pt>
                <c:pt idx="615">
                  <c:v>5900</c:v>
                </c:pt>
                <c:pt idx="616">
                  <c:v>6670</c:v>
                </c:pt>
                <c:pt idx="617">
                  <c:v>7470</c:v>
                </c:pt>
                <c:pt idx="618">
                  <c:v>8070</c:v>
                </c:pt>
                <c:pt idx="619">
                  <c:v>10730</c:v>
                </c:pt>
                <c:pt idx="620">
                  <c:v>11250</c:v>
                </c:pt>
                <c:pt idx="621">
                  <c:v>7200</c:v>
                </c:pt>
                <c:pt idx="622">
                  <c:v>7420</c:v>
                </c:pt>
                <c:pt idx="623">
                  <c:v>8780</c:v>
                </c:pt>
                <c:pt idx="624">
                  <c:v>10220</c:v>
                </c:pt>
                <c:pt idx="625">
                  <c:v>10590</c:v>
                </c:pt>
                <c:pt idx="626">
                  <c:v>10330</c:v>
                </c:pt>
                <c:pt idx="627">
                  <c:v>10790</c:v>
                </c:pt>
                <c:pt idx="628">
                  <c:v>11260</c:v>
                </c:pt>
                <c:pt idx="629">
                  <c:v>11640</c:v>
                </c:pt>
                <c:pt idx="630">
                  <c:v>11690</c:v>
                </c:pt>
                <c:pt idx="631">
                  <c:v>12380</c:v>
                </c:pt>
                <c:pt idx="632">
                  <c:v>13180</c:v>
                </c:pt>
                <c:pt idx="633">
                  <c:v>11490</c:v>
                </c:pt>
                <c:pt idx="634">
                  <c:v>8990</c:v>
                </c:pt>
                <c:pt idx="635">
                  <c:v>6880</c:v>
                </c:pt>
                <c:pt idx="636">
                  <c:v>6960</c:v>
                </c:pt>
                <c:pt idx="637">
                  <c:v>7080</c:v>
                </c:pt>
                <c:pt idx="638">
                  <c:v>7880</c:v>
                </c:pt>
                <c:pt idx="639">
                  <c:v>9450</c:v>
                </c:pt>
                <c:pt idx="640">
                  <c:v>10600</c:v>
                </c:pt>
                <c:pt idx="641">
                  <c:v>10840</c:v>
                </c:pt>
                <c:pt idx="642">
                  <c:v>10710</c:v>
                </c:pt>
                <c:pt idx="643">
                  <c:v>11370</c:v>
                </c:pt>
                <c:pt idx="644">
                  <c:v>11730</c:v>
                </c:pt>
                <c:pt idx="645">
                  <c:v>11680</c:v>
                </c:pt>
                <c:pt idx="646">
                  <c:v>11550</c:v>
                </c:pt>
                <c:pt idx="647">
                  <c:v>11410</c:v>
                </c:pt>
                <c:pt idx="648">
                  <c:v>11600</c:v>
                </c:pt>
                <c:pt idx="649">
                  <c:v>12560</c:v>
                </c:pt>
                <c:pt idx="650">
                  <c:v>15650</c:v>
                </c:pt>
                <c:pt idx="651">
                  <c:v>17920</c:v>
                </c:pt>
                <c:pt idx="652">
                  <c:v>12340</c:v>
                </c:pt>
                <c:pt idx="653">
                  <c:v>9600</c:v>
                </c:pt>
                <c:pt idx="654">
                  <c:v>9040</c:v>
                </c:pt>
                <c:pt idx="655">
                  <c:v>9960</c:v>
                </c:pt>
                <c:pt idx="656">
                  <c:v>11170</c:v>
                </c:pt>
                <c:pt idx="657">
                  <c:v>12150</c:v>
                </c:pt>
                <c:pt idx="658">
                  <c:v>18050</c:v>
                </c:pt>
                <c:pt idx="659">
                  <c:v>16520</c:v>
                </c:pt>
                <c:pt idx="660">
                  <c:v>13790</c:v>
                </c:pt>
                <c:pt idx="661">
                  <c:v>11770</c:v>
                </c:pt>
                <c:pt idx="662">
                  <c:v>11650</c:v>
                </c:pt>
                <c:pt idx="663">
                  <c:v>11040</c:v>
                </c:pt>
                <c:pt idx="664">
                  <c:v>12180</c:v>
                </c:pt>
                <c:pt idx="665">
                  <c:v>16350</c:v>
                </c:pt>
                <c:pt idx="666">
                  <c:v>18750</c:v>
                </c:pt>
                <c:pt idx="667">
                  <c:v>18450</c:v>
                </c:pt>
                <c:pt idx="668">
                  <c:v>15600</c:v>
                </c:pt>
                <c:pt idx="669">
                  <c:v>16210</c:v>
                </c:pt>
                <c:pt idx="670">
                  <c:v>14650</c:v>
                </c:pt>
                <c:pt idx="671">
                  <c:v>10240</c:v>
                </c:pt>
                <c:pt idx="672">
                  <c:v>9250</c:v>
                </c:pt>
                <c:pt idx="673">
                  <c:v>9000</c:v>
                </c:pt>
                <c:pt idx="674">
                  <c:v>9540</c:v>
                </c:pt>
                <c:pt idx="675">
                  <c:v>10670</c:v>
                </c:pt>
                <c:pt idx="676">
                  <c:v>10880</c:v>
                </c:pt>
                <c:pt idx="677">
                  <c:v>12960</c:v>
                </c:pt>
                <c:pt idx="678">
                  <c:v>16400</c:v>
                </c:pt>
                <c:pt idx="679">
                  <c:v>20610</c:v>
                </c:pt>
                <c:pt idx="680">
                  <c:v>24040</c:v>
                </c:pt>
                <c:pt idx="681">
                  <c:v>8240</c:v>
                </c:pt>
                <c:pt idx="682">
                  <c:v>10310</c:v>
                </c:pt>
                <c:pt idx="683">
                  <c:v>14970</c:v>
                </c:pt>
                <c:pt idx="684">
                  <c:v>10910</c:v>
                </c:pt>
                <c:pt idx="685">
                  <c:v>12000</c:v>
                </c:pt>
                <c:pt idx="686">
                  <c:v>12870</c:v>
                </c:pt>
                <c:pt idx="687">
                  <c:v>12490</c:v>
                </c:pt>
                <c:pt idx="688">
                  <c:v>13290</c:v>
                </c:pt>
                <c:pt idx="689">
                  <c:v>15100</c:v>
                </c:pt>
                <c:pt idx="690">
                  <c:v>18710</c:v>
                </c:pt>
                <c:pt idx="691">
                  <c:v>18000</c:v>
                </c:pt>
                <c:pt idx="692">
                  <c:v>18060</c:v>
                </c:pt>
                <c:pt idx="693">
                  <c:v>19060</c:v>
                </c:pt>
                <c:pt idx="694">
                  <c:v>22800</c:v>
                </c:pt>
                <c:pt idx="695">
                  <c:v>20870</c:v>
                </c:pt>
                <c:pt idx="696">
                  <c:v>19190</c:v>
                </c:pt>
                <c:pt idx="697">
                  <c:v>17980</c:v>
                </c:pt>
                <c:pt idx="698">
                  <c:v>20050</c:v>
                </c:pt>
                <c:pt idx="699">
                  <c:v>21400</c:v>
                </c:pt>
                <c:pt idx="700">
                  <c:v>23500</c:v>
                </c:pt>
                <c:pt idx="701">
                  <c:v>24890</c:v>
                </c:pt>
                <c:pt idx="702">
                  <c:v>27010</c:v>
                </c:pt>
                <c:pt idx="703">
                  <c:v>26360</c:v>
                </c:pt>
                <c:pt idx="704">
                  <c:v>20530</c:v>
                </c:pt>
                <c:pt idx="705">
                  <c:v>16740</c:v>
                </c:pt>
                <c:pt idx="706">
                  <c:v>14570</c:v>
                </c:pt>
                <c:pt idx="707">
                  <c:v>15500</c:v>
                </c:pt>
                <c:pt idx="708">
                  <c:v>18830</c:v>
                </c:pt>
                <c:pt idx="709">
                  <c:v>18330</c:v>
                </c:pt>
                <c:pt idx="710">
                  <c:v>20910</c:v>
                </c:pt>
                <c:pt idx="711">
                  <c:v>22660</c:v>
                </c:pt>
                <c:pt idx="712">
                  <c:v>25300</c:v>
                </c:pt>
                <c:pt idx="713">
                  <c:v>27550</c:v>
                </c:pt>
                <c:pt idx="714">
                  <c:v>27660</c:v>
                </c:pt>
                <c:pt idx="715">
                  <c:v>26410</c:v>
                </c:pt>
                <c:pt idx="716">
                  <c:v>27330</c:v>
                </c:pt>
                <c:pt idx="717">
                  <c:v>28350</c:v>
                </c:pt>
                <c:pt idx="718">
                  <c:v>27400</c:v>
                </c:pt>
                <c:pt idx="719">
                  <c:v>26420</c:v>
                </c:pt>
                <c:pt idx="720">
                  <c:v>25090</c:v>
                </c:pt>
                <c:pt idx="721">
                  <c:v>27130</c:v>
                </c:pt>
                <c:pt idx="722">
                  <c:v>26420</c:v>
                </c:pt>
                <c:pt idx="723">
                  <c:v>26710</c:v>
                </c:pt>
                <c:pt idx="724">
                  <c:v>27780</c:v>
                </c:pt>
                <c:pt idx="725">
                  <c:v>27530</c:v>
                </c:pt>
                <c:pt idx="726">
                  <c:v>27040</c:v>
                </c:pt>
                <c:pt idx="727">
                  <c:v>25580</c:v>
                </c:pt>
                <c:pt idx="728">
                  <c:v>24560</c:v>
                </c:pt>
                <c:pt idx="729">
                  <c:v>25630</c:v>
                </c:pt>
                <c:pt idx="730">
                  <c:v>24980</c:v>
                </c:pt>
                <c:pt idx="731">
                  <c:v>24380</c:v>
                </c:pt>
                <c:pt idx="732">
                  <c:v>26870</c:v>
                </c:pt>
                <c:pt idx="733">
                  <c:v>29410</c:v>
                </c:pt>
                <c:pt idx="734">
                  <c:v>31090</c:v>
                </c:pt>
                <c:pt idx="735">
                  <c:v>32480</c:v>
                </c:pt>
                <c:pt idx="736">
                  <c:v>36050</c:v>
                </c:pt>
                <c:pt idx="737">
                  <c:v>29990</c:v>
                </c:pt>
                <c:pt idx="738">
                  <c:v>33190</c:v>
                </c:pt>
                <c:pt idx="739">
                  <c:v>16150</c:v>
                </c:pt>
                <c:pt idx="740">
                  <c:v>13470</c:v>
                </c:pt>
                <c:pt idx="741">
                  <c:v>12510</c:v>
                </c:pt>
                <c:pt idx="742">
                  <c:v>12800</c:v>
                </c:pt>
                <c:pt idx="743">
                  <c:v>12080</c:v>
                </c:pt>
                <c:pt idx="744">
                  <c:v>11750</c:v>
                </c:pt>
                <c:pt idx="745">
                  <c:v>11640</c:v>
                </c:pt>
                <c:pt idx="746">
                  <c:v>11630</c:v>
                </c:pt>
                <c:pt idx="747">
                  <c:v>12460</c:v>
                </c:pt>
                <c:pt idx="748">
                  <c:v>13850</c:v>
                </c:pt>
                <c:pt idx="749">
                  <c:v>16260</c:v>
                </c:pt>
                <c:pt idx="750">
                  <c:v>23210</c:v>
                </c:pt>
                <c:pt idx="751">
                  <c:v>22270</c:v>
                </c:pt>
                <c:pt idx="752">
                  <c:v>21090</c:v>
                </c:pt>
                <c:pt idx="753">
                  <c:v>24170</c:v>
                </c:pt>
                <c:pt idx="754">
                  <c:v>21240</c:v>
                </c:pt>
                <c:pt idx="755">
                  <c:v>17870</c:v>
                </c:pt>
                <c:pt idx="756">
                  <c:v>20310</c:v>
                </c:pt>
                <c:pt idx="757">
                  <c:v>19640</c:v>
                </c:pt>
                <c:pt idx="758">
                  <c:v>20720</c:v>
                </c:pt>
                <c:pt idx="759">
                  <c:v>23800</c:v>
                </c:pt>
                <c:pt idx="760">
                  <c:v>28080</c:v>
                </c:pt>
                <c:pt idx="761">
                  <c:v>25780</c:v>
                </c:pt>
                <c:pt idx="762">
                  <c:v>20450</c:v>
                </c:pt>
                <c:pt idx="763">
                  <c:v>22820</c:v>
                </c:pt>
                <c:pt idx="764">
                  <c:v>22700</c:v>
                </c:pt>
                <c:pt idx="765">
                  <c:v>17210</c:v>
                </c:pt>
                <c:pt idx="766">
                  <c:v>25300</c:v>
                </c:pt>
                <c:pt idx="767">
                  <c:v>23220</c:v>
                </c:pt>
                <c:pt idx="768">
                  <c:v>29130</c:v>
                </c:pt>
                <c:pt idx="769">
                  <c:v>33380</c:v>
                </c:pt>
                <c:pt idx="770">
                  <c:v>33410</c:v>
                </c:pt>
                <c:pt idx="771">
                  <c:v>32390</c:v>
                </c:pt>
                <c:pt idx="772">
                  <c:v>29720</c:v>
                </c:pt>
                <c:pt idx="773">
                  <c:v>24990</c:v>
                </c:pt>
                <c:pt idx="774">
                  <c:v>26330</c:v>
                </c:pt>
                <c:pt idx="775">
                  <c:v>29360</c:v>
                </c:pt>
                <c:pt idx="776">
                  <c:v>22840</c:v>
                </c:pt>
                <c:pt idx="777">
                  <c:v>26270</c:v>
                </c:pt>
                <c:pt idx="778">
                  <c:v>23150</c:v>
                </c:pt>
                <c:pt idx="779">
                  <c:v>20860</c:v>
                </c:pt>
                <c:pt idx="780">
                  <c:v>21660</c:v>
                </c:pt>
                <c:pt idx="781">
                  <c:v>26860</c:v>
                </c:pt>
                <c:pt idx="782">
                  <c:v>30400</c:v>
                </c:pt>
                <c:pt idx="783">
                  <c:v>30710</c:v>
                </c:pt>
                <c:pt idx="784">
                  <c:v>30620</c:v>
                </c:pt>
                <c:pt idx="785">
                  <c:v>28550</c:v>
                </c:pt>
                <c:pt idx="786">
                  <c:v>28780</c:v>
                </c:pt>
                <c:pt idx="787">
                  <c:v>26370</c:v>
                </c:pt>
                <c:pt idx="788">
                  <c:v>22420</c:v>
                </c:pt>
                <c:pt idx="789">
                  <c:v>22300</c:v>
                </c:pt>
                <c:pt idx="790">
                  <c:v>32630</c:v>
                </c:pt>
                <c:pt idx="791">
                  <c:v>19510</c:v>
                </c:pt>
                <c:pt idx="792">
                  <c:v>19890</c:v>
                </c:pt>
                <c:pt idx="793">
                  <c:v>20260</c:v>
                </c:pt>
                <c:pt idx="794">
                  <c:v>31290</c:v>
                </c:pt>
                <c:pt idx="795">
                  <c:v>18480</c:v>
                </c:pt>
                <c:pt idx="796">
                  <c:v>21180</c:v>
                </c:pt>
                <c:pt idx="797">
                  <c:v>15180</c:v>
                </c:pt>
                <c:pt idx="798">
                  <c:v>14710</c:v>
                </c:pt>
                <c:pt idx="799">
                  <c:v>14800</c:v>
                </c:pt>
                <c:pt idx="800">
                  <c:v>17360</c:v>
                </c:pt>
                <c:pt idx="801">
                  <c:v>21290</c:v>
                </c:pt>
                <c:pt idx="802">
                  <c:v>23180</c:v>
                </c:pt>
                <c:pt idx="803">
                  <c:v>28190</c:v>
                </c:pt>
                <c:pt idx="804">
                  <c:v>29450</c:v>
                </c:pt>
                <c:pt idx="805">
                  <c:v>29700</c:v>
                </c:pt>
                <c:pt idx="806">
                  <c:v>28980</c:v>
                </c:pt>
                <c:pt idx="807">
                  <c:v>28320</c:v>
                </c:pt>
                <c:pt idx="808">
                  <c:v>27430</c:v>
                </c:pt>
                <c:pt idx="809">
                  <c:v>23370</c:v>
                </c:pt>
                <c:pt idx="810">
                  <c:v>20930</c:v>
                </c:pt>
                <c:pt idx="811">
                  <c:v>24850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6</xdr:row>
          <xdr:rowOff>9525</xdr:rowOff>
        </xdr:from>
        <xdr:to>
          <xdr:col>20</xdr:col>
          <xdr:colOff>495300</xdr:colOff>
          <xdr:row>6</xdr:row>
          <xdr:rowOff>190500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57150</xdr:colOff>
          <xdr:row>0</xdr:row>
          <xdr:rowOff>114300</xdr:rowOff>
        </xdr:from>
        <xdr:to>
          <xdr:col>26</xdr:col>
          <xdr:colOff>828675</xdr:colOff>
          <xdr:row>2</xdr:row>
          <xdr:rowOff>57150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923925</xdr:colOff>
          <xdr:row>0</xdr:row>
          <xdr:rowOff>114300</xdr:rowOff>
        </xdr:from>
        <xdr:to>
          <xdr:col>28</xdr:col>
          <xdr:colOff>409575</xdr:colOff>
          <xdr:row>2</xdr:row>
          <xdr:rowOff>57150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30.2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47</xdr:row>
      <xdr:rowOff>128588</xdr:rowOff>
    </xdr:from>
    <xdr:to>
      <xdr:col>47</xdr:col>
      <xdr:colOff>9525</xdr:colOff>
      <xdr:row>47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61</xdr:row>
      <xdr:rowOff>104775</xdr:rowOff>
    </xdr:from>
    <xdr:to>
      <xdr:col>53</xdr:col>
      <xdr:colOff>85725</xdr:colOff>
      <xdr:row>61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19</xdr:row>
      <xdr:rowOff>104775</xdr:rowOff>
    </xdr:from>
    <xdr:to>
      <xdr:col>53</xdr:col>
      <xdr:colOff>92775</xdr:colOff>
      <xdr:row>19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33</xdr:row>
      <xdr:rowOff>104775</xdr:rowOff>
    </xdr:from>
    <xdr:to>
      <xdr:col>53</xdr:col>
      <xdr:colOff>92775</xdr:colOff>
      <xdr:row>33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47</xdr:row>
      <xdr:rowOff>104775</xdr:rowOff>
    </xdr:from>
    <xdr:to>
      <xdr:col>53</xdr:col>
      <xdr:colOff>92775</xdr:colOff>
      <xdr:row>47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10.7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lundi 06 janvier 2025 à 13:36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10.0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09:21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02:55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22:01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15:23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68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64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47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34.0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Janv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30.2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Janv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12.2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Janv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2.7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Janv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1 h 53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48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27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64 %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4895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4896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10.7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6 h 14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2.2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Janvier_2025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33 h 32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35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34.0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10.7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Janv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28.4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339966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64 %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27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2.2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34.0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Janv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33 h 32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34.0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34.0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30.2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30.2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Janv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28.4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8.8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12.4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Janv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2.7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Janv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12.2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25401</xdr:rowOff>
    </xdr:from>
    <xdr:to>
      <xdr:col>9</xdr:col>
      <xdr:colOff>695325</xdr:colOff>
      <xdr:row>10</xdr:row>
      <xdr:rowOff>194854</xdr:rowOff>
    </xdr:to>
    <xdr:pic macro="[0]!CopieImage">
      <xdr:nvPicPr>
        <xdr:cNvPr id="27" name="Hublot">
          <a:extLst>
            <a:ext uri="{FF2B5EF4-FFF2-40B4-BE49-F238E27FC236}">
              <a16:creationId xmlns:a16="http://schemas.microsoft.com/office/drawing/2014/main" id="{C4B91546-DDAE-43D7-AB9C-A952065B56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1"/>
          <a:ext cx="1333500" cy="133150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lundi 06 janvier 2025 à 13:36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12.4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2.2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Janv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28.4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123825</xdr:rowOff>
        </xdr:from>
        <xdr:to>
          <xdr:col>3</xdr:col>
          <xdr:colOff>1514475</xdr:colOff>
          <xdr:row>3</xdr:row>
          <xdr:rowOff>38100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04h54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09h20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64 %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27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12.2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Janv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31.8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30.2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 h 53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8.8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06 janvier 2025 à 13:36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Janv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12.2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Janv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Janv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31.8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Janv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30.2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134071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7"/>
  </cols>
  <sheetData>
    <row r="1" spans="2:54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82</v>
      </c>
      <c r="L1" s="102"/>
      <c r="M1" s="101"/>
      <c r="N1" s="103" t="s">
        <v>81</v>
      </c>
      <c r="O1" s="104"/>
      <c r="P1" s="103"/>
      <c r="Q1" s="103" t="s">
        <v>19</v>
      </c>
      <c r="R1" s="429"/>
      <c r="S1" s="103"/>
      <c r="T1" s="103"/>
      <c r="U1" s="103"/>
      <c r="V1"/>
      <c r="W1"/>
      <c r="X1"/>
      <c r="Y1"/>
      <c r="Z1"/>
      <c r="AA1"/>
      <c r="AB1" s="328"/>
      <c r="AC1" s="328"/>
      <c r="AD1" s="328"/>
      <c r="AE1" s="328"/>
      <c r="AF1" s="328"/>
      <c r="AG1" s="328"/>
      <c r="AH1" s="329"/>
      <c r="AI1" s="328"/>
      <c r="AJ1"/>
    </row>
    <row r="2" spans="2:54" ht="15.75" thickBot="1" x14ac:dyDescent="0.3">
      <c r="B2" s="220" t="s">
        <v>35</v>
      </c>
      <c r="C2" s="237"/>
      <c r="D2" s="225"/>
      <c r="E2" s="229" t="s">
        <v>37</v>
      </c>
      <c r="F2" s="229"/>
      <c r="G2" s="233"/>
      <c r="H2" s="195" t="s">
        <v>41</v>
      </c>
      <c r="I2" s="196"/>
      <c r="J2" s="197"/>
      <c r="K2" s="75" t="s">
        <v>42</v>
      </c>
      <c r="L2" s="77"/>
      <c r="M2" s="78"/>
      <c r="N2" s="79" t="s">
        <v>34</v>
      </c>
      <c r="O2" s="79"/>
      <c r="P2" s="80"/>
      <c r="Q2" s="702"/>
      <c r="R2" s="703"/>
      <c r="S2" s="703"/>
      <c r="T2" s="703"/>
      <c r="U2" s="704"/>
      <c r="W2" s="208"/>
      <c r="X2" s="209" t="s">
        <v>5</v>
      </c>
      <c r="Y2" s="210"/>
      <c r="Z2" s="89"/>
      <c r="AA2" s="240" t="s">
        <v>36</v>
      </c>
      <c r="AB2" s="241"/>
      <c r="AC2" s="242"/>
      <c r="AD2" s="241"/>
      <c r="AE2" s="243"/>
      <c r="AF2" s="241"/>
      <c r="AG2" s="244"/>
      <c r="AH2" s="5" t="s">
        <v>55</v>
      </c>
    </row>
    <row r="3" spans="2:54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140</v>
      </c>
      <c r="S3" s="216" t="s">
        <v>2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2"/>
      <c r="AH3" s="394">
        <f>$W$1450/60/24</f>
        <v>1.8749999999999999E-2</v>
      </c>
      <c r="AI3" s="394">
        <f>Janvier_2025!BA5</f>
        <v>7.8472222222222221E-2</v>
      </c>
    </row>
    <row r="4" spans="2:54" s="5" customFormat="1" ht="15.75" thickBot="1" x14ac:dyDescent="0.3">
      <c r="B4" s="222"/>
      <c r="C4" s="335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429"/>
      <c r="R4" s="429">
        <v>48.2</v>
      </c>
      <c r="S4" s="252"/>
      <c r="T4" s="411"/>
      <c r="U4" s="252"/>
      <c r="V4" s="26"/>
      <c r="W4" s="281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9" t="s">
        <v>25</v>
      </c>
      <c r="AH4" s="410">
        <f>$W$1450</f>
        <v>27</v>
      </c>
      <c r="AI4" s="439">
        <f>$W$1450/60/24</f>
        <v>1.8749999999999999E-2</v>
      </c>
    </row>
    <row r="5" spans="2:54" s="6" customFormat="1" ht="15.75" thickBot="1" x14ac:dyDescent="0.3">
      <c r="B5" s="223">
        <f>MIN(H9:H1448)</f>
        <v>985.6</v>
      </c>
      <c r="C5" s="335">
        <f>MAX(C9:C1448)/100</f>
        <v>0.89</v>
      </c>
      <c r="D5" s="228">
        <f>VLOOKUP($B5,$H$9:$R$1448,11,0)</f>
        <v>0.26736111111111099</v>
      </c>
      <c r="E5" s="232">
        <f>MAX(H9:H1448)</f>
        <v>999.1</v>
      </c>
      <c r="F5" s="31"/>
      <c r="G5" s="236">
        <f>VLOOKUP($E5,$H$9:$R$1448,11,0)</f>
        <v>0.55972222222222201</v>
      </c>
      <c r="H5" s="203">
        <f>MIN($E$9:$E$1448)</f>
        <v>5.4</v>
      </c>
      <c r="I5" s="204"/>
      <c r="J5" s="205">
        <f>VLOOKUP($H5,$E$9:$R$3327,14,0)</f>
        <v>0.44236111111111098</v>
      </c>
      <c r="K5" s="459">
        <f>MIN($B$9:$B$1448)</f>
        <v>8.8000000000000007</v>
      </c>
      <c r="L5" s="32"/>
      <c r="M5" s="377">
        <f>VLOOKUP($K5,$B$9:$R$1448,17,0)</f>
        <v>0.38888888888888901</v>
      </c>
      <c r="N5" s="460">
        <f>MAX($B$9:$B$1448)</f>
        <v>12.4</v>
      </c>
      <c r="O5" s="33"/>
      <c r="P5" s="255">
        <f>VLOOKUP($N5,$B$9:$R$1448,17,0)</f>
        <v>0.204166666666667</v>
      </c>
      <c r="Q5" s="269">
        <f>MAX($F$9:$G$1448)</f>
        <v>47.2</v>
      </c>
      <c r="R5" s="194"/>
      <c r="S5" s="430">
        <f>VLOOKUP($Q5,$G$9:$R$3327,12,0)</f>
        <v>0.41319444444444398</v>
      </c>
      <c r="T5" s="411"/>
      <c r="U5" s="693">
        <f>AVERAGE($F$9:$G$1448)</f>
        <v>12.711330049261074</v>
      </c>
      <c r="V5" s="90" t="s">
        <v>49</v>
      </c>
      <c r="W5" s="281">
        <f>MAX($L$9:$L$1448)</f>
        <v>2.2000000000000002</v>
      </c>
      <c r="X5" s="219"/>
      <c r="Y5" s="336">
        <f>V1450/60/24</f>
        <v>0.25972222222222224</v>
      </c>
      <c r="Z5" s="85"/>
      <c r="AA5" s="245"/>
      <c r="AB5" s="333">
        <f>AA6+AC6</f>
        <v>0.25972222222222219</v>
      </c>
      <c r="AC5" s="332"/>
      <c r="AD5" s="219"/>
      <c r="AE5" s="245"/>
      <c r="AF5" s="333">
        <f>AE6+AG6</f>
        <v>0</v>
      </c>
      <c r="AG5" s="491">
        <f>AB5+AF5</f>
        <v>0.25972222222222219</v>
      </c>
      <c r="AH5" s="394">
        <f>$W$1450/60/24</f>
        <v>1.8749999999999999E-2</v>
      </c>
      <c r="AI5"/>
    </row>
    <row r="6" spans="2:54" ht="15.75" thickBot="1" x14ac:dyDescent="0.3">
      <c r="B6" s="224"/>
      <c r="C6" s="335"/>
      <c r="D6" s="227"/>
      <c r="E6" s="231"/>
      <c r="F6" s="30"/>
      <c r="G6" s="235"/>
      <c r="H6" s="86"/>
      <c r="I6" s="87"/>
      <c r="J6" s="88"/>
      <c r="K6" s="50"/>
      <c r="L6" s="29"/>
      <c r="M6" s="412"/>
      <c r="N6" s="74"/>
      <c r="O6" s="30"/>
      <c r="P6" s="72"/>
      <c r="Q6" s="217"/>
      <c r="R6" s="1"/>
      <c r="S6" s="218"/>
      <c r="T6" s="26"/>
      <c r="U6" s="253"/>
      <c r="V6" s="238" t="s">
        <v>47</v>
      </c>
      <c r="W6" s="470"/>
      <c r="X6" s="3"/>
      <c r="Y6" s="214"/>
      <c r="Z6" s="3"/>
      <c r="AA6" s="246">
        <f>SUM(V9:V428)/60/24</f>
        <v>0.13333333333333333</v>
      </c>
      <c r="AB6" s="348"/>
      <c r="AC6" s="247">
        <f>SUM(V429:V728)/60/24</f>
        <v>0.12638888888888888</v>
      </c>
      <c r="AD6" s="3"/>
      <c r="AE6" s="246">
        <f>SUM(V729:V1148)/60/24</f>
        <v>0</v>
      </c>
      <c r="AF6" s="3"/>
      <c r="AG6" s="247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4" s="25" customFormat="1" ht="15" customHeight="1" x14ac:dyDescent="0.25">
      <c r="B7" s="45"/>
      <c r="C7" s="468">
        <f>$C$5</f>
        <v>0.89</v>
      </c>
      <c r="D7" s="44"/>
      <c r="E7" s="309"/>
      <c r="F7" s="45"/>
      <c r="G7" s="44"/>
      <c r="H7" s="295"/>
      <c r="I7" s="58"/>
      <c r="J7" s="45"/>
      <c r="K7" s="45"/>
      <c r="L7" s="76"/>
      <c r="M7" s="469">
        <f>AVERAGE($B$9:$B$1448)</f>
        <v>10.733251231527097</v>
      </c>
      <c r="N7" s="466"/>
      <c r="O7" s="45"/>
      <c r="P7" s="45"/>
      <c r="Q7" s="46"/>
      <c r="R7" s="47"/>
      <c r="S7" s="48"/>
      <c r="U7" s="467"/>
      <c r="W7" s="90" t="s">
        <v>6</v>
      </c>
      <c r="AA7" s="490"/>
      <c r="AB7" s="490"/>
      <c r="AG7" s="489">
        <f>$AB$5+$AF$5</f>
        <v>0.25972222222222219</v>
      </c>
      <c r="AH7" s="490"/>
      <c r="AJ7" s="258"/>
      <c r="AL7" s="5" t="s">
        <v>235</v>
      </c>
      <c r="AM7" s="5" t="s">
        <v>236</v>
      </c>
      <c r="AN7" s="5" t="s">
        <v>237</v>
      </c>
      <c r="AO7" s="5" t="s">
        <v>238</v>
      </c>
      <c r="AP7" s="5" t="s">
        <v>239</v>
      </c>
      <c r="AQ7" s="59" t="s">
        <v>240</v>
      </c>
      <c r="AR7" s="5" t="s">
        <v>241</v>
      </c>
      <c r="AS7" s="5" t="s">
        <v>242</v>
      </c>
      <c r="AT7" s="5" t="s">
        <v>243</v>
      </c>
      <c r="AU7" s="5" t="s">
        <v>244</v>
      </c>
      <c r="AV7" s="5" t="s">
        <v>82</v>
      </c>
      <c r="AW7" s="5" t="s">
        <v>245</v>
      </c>
      <c r="AX7" s="5" t="s">
        <v>246</v>
      </c>
      <c r="AY7" s="5" t="s">
        <v>247</v>
      </c>
      <c r="AZ7" s="5" t="s">
        <v>248</v>
      </c>
      <c r="BA7" s="5" t="s">
        <v>249</v>
      </c>
      <c r="BB7" s="5" t="s">
        <v>81</v>
      </c>
    </row>
    <row r="8" spans="2:54" x14ac:dyDescent="0.25">
      <c r="B8" s="61" t="s">
        <v>28</v>
      </c>
      <c r="C8" s="61" t="s">
        <v>29</v>
      </c>
      <c r="D8" s="363" t="s">
        <v>110</v>
      </c>
      <c r="E8" s="61" t="s">
        <v>16</v>
      </c>
      <c r="F8" s="61" t="s">
        <v>4</v>
      </c>
      <c r="G8" s="61" t="s">
        <v>127</v>
      </c>
      <c r="H8" s="61" t="s">
        <v>11</v>
      </c>
      <c r="I8" s="61" t="s">
        <v>111</v>
      </c>
      <c r="J8" s="61" t="s">
        <v>79</v>
      </c>
      <c r="K8" s="61" t="s">
        <v>30</v>
      </c>
      <c r="L8" s="61" t="s">
        <v>15</v>
      </c>
      <c r="M8" s="409" t="s">
        <v>43</v>
      </c>
      <c r="N8" s="409" t="s">
        <v>18</v>
      </c>
      <c r="O8" s="43" t="s">
        <v>44</v>
      </c>
      <c r="P8" s="95" t="s">
        <v>230</v>
      </c>
      <c r="Q8" s="95" t="s">
        <v>48</v>
      </c>
      <c r="R8" s="61" t="s">
        <v>26</v>
      </c>
      <c r="S8" s="61" t="s">
        <v>0</v>
      </c>
      <c r="T8" s="171" t="s">
        <v>3</v>
      </c>
      <c r="U8" s="173" t="s">
        <v>57</v>
      </c>
      <c r="V8" s="40" t="s">
        <v>5</v>
      </c>
      <c r="W8" s="172" t="s">
        <v>6</v>
      </c>
      <c r="Z8" s="5"/>
      <c r="AA8"/>
      <c r="AC8" s="53" t="s">
        <v>142</v>
      </c>
      <c r="AD8" s="500"/>
      <c r="AE8" s="239"/>
      <c r="AL8" s="698" t="s">
        <v>28</v>
      </c>
      <c r="AM8" s="698" t="s">
        <v>29</v>
      </c>
      <c r="AN8" s="699" t="s">
        <v>110</v>
      </c>
      <c r="AO8" s="698" t="s">
        <v>16</v>
      </c>
      <c r="AP8" s="698" t="s">
        <v>4</v>
      </c>
      <c r="AQ8" s="698" t="s">
        <v>127</v>
      </c>
      <c r="AR8" s="698" t="s">
        <v>11</v>
      </c>
      <c r="AS8" s="698" t="s">
        <v>111</v>
      </c>
      <c r="AT8" s="698" t="s">
        <v>79</v>
      </c>
      <c r="AU8" s="698" t="s">
        <v>30</v>
      </c>
      <c r="AV8" s="698" t="s">
        <v>15</v>
      </c>
      <c r="AW8" s="698" t="s">
        <v>43</v>
      </c>
      <c r="AX8" s="698" t="s">
        <v>18</v>
      </c>
      <c r="AY8" s="700" t="s">
        <v>44</v>
      </c>
      <c r="AZ8" s="701" t="s">
        <v>230</v>
      </c>
      <c r="BA8" s="701" t="s">
        <v>48</v>
      </c>
      <c r="BB8" s="698" t="s">
        <v>26</v>
      </c>
    </row>
    <row r="9" spans="2:54" x14ac:dyDescent="0.25">
      <c r="B9" s="5">
        <v>11.7</v>
      </c>
      <c r="C9" s="5">
        <v>81</v>
      </c>
      <c r="D9" s="5">
        <v>8.5</v>
      </c>
      <c r="E9" s="5">
        <v>11.7</v>
      </c>
      <c r="F9" s="5">
        <v>5.8</v>
      </c>
      <c r="G9" s="5">
        <v>14.4</v>
      </c>
      <c r="H9" s="5">
        <v>990.9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>
        <v>31.8</v>
      </c>
      <c r="O9">
        <v>31.8</v>
      </c>
      <c r="P9">
        <v>10.8</v>
      </c>
      <c r="Q9">
        <v>11</v>
      </c>
      <c r="R9" s="54">
        <v>0</v>
      </c>
      <c r="S9" s="419" t="s">
        <v>251</v>
      </c>
      <c r="T9" s="388"/>
      <c r="U9" s="96"/>
      <c r="V9" s="42" t="str">
        <f>IF($K9&gt;0,1,"")</f>
        <v/>
      </c>
      <c r="W9" s="96"/>
      <c r="X9" s="420"/>
      <c r="Y9" s="5"/>
      <c r="Z9" s="695"/>
      <c r="AA9"/>
      <c r="AC9" s="5">
        <v>1</v>
      </c>
      <c r="AD9" s="54">
        <v>0</v>
      </c>
      <c r="AL9" s="5"/>
      <c r="AM9" s="5"/>
      <c r="AN9" s="5"/>
      <c r="AQ9" s="5"/>
      <c r="AS9" s="5"/>
      <c r="AT9" s="5"/>
      <c r="AU9" s="5"/>
      <c r="AV9" s="5"/>
      <c r="AW9" s="5"/>
      <c r="BB9" s="55">
        <v>0</v>
      </c>
    </row>
    <row r="10" spans="2:54" x14ac:dyDescent="0.25">
      <c r="B10" s="5">
        <v>11.7</v>
      </c>
      <c r="C10" s="5">
        <v>81</v>
      </c>
      <c r="D10" s="5">
        <v>8.5</v>
      </c>
      <c r="E10" s="5">
        <v>11.7</v>
      </c>
      <c r="F10" s="5">
        <v>5.8</v>
      </c>
      <c r="G10" s="5">
        <v>6.8</v>
      </c>
      <c r="H10" s="5">
        <v>990.9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>
        <v>31.8</v>
      </c>
      <c r="O10">
        <v>31.8</v>
      </c>
      <c r="P10">
        <v>10.8</v>
      </c>
      <c r="Q10">
        <v>11</v>
      </c>
      <c r="R10" s="54">
        <v>6.9444444444444447E-4</v>
      </c>
      <c r="T10" s="93"/>
      <c r="U10" s="96"/>
      <c r="V10" s="92" t="str">
        <f>IF($K10&gt;0,1,"")</f>
        <v/>
      </c>
      <c r="W10" s="96"/>
      <c r="X10" s="93"/>
      <c r="Z10" s="36"/>
      <c r="AC10" s="5"/>
      <c r="AD10" s="54">
        <v>6.9444444444444447E-4</v>
      </c>
      <c r="AF10" s="705" t="s">
        <v>70</v>
      </c>
      <c r="AG10" s="706"/>
      <c r="AH10" s="706"/>
      <c r="AI10" s="706"/>
      <c r="AJ10" s="707"/>
      <c r="AL10" s="5"/>
      <c r="AM10" s="5"/>
      <c r="AN10" s="5"/>
      <c r="AQ10" s="5"/>
      <c r="AS10" s="5"/>
      <c r="AT10" s="5"/>
      <c r="AU10" s="5"/>
      <c r="AV10" s="5"/>
      <c r="AW10" s="5"/>
      <c r="BB10" s="55">
        <v>6.9444444444444447E-4</v>
      </c>
    </row>
    <row r="11" spans="2:54" x14ac:dyDescent="0.25">
      <c r="B11" s="5">
        <v>11.7</v>
      </c>
      <c r="C11" s="5">
        <v>81</v>
      </c>
      <c r="D11" s="5">
        <v>8.5</v>
      </c>
      <c r="E11" s="5">
        <v>11.7</v>
      </c>
      <c r="F11" s="5">
        <v>8.3000000000000007</v>
      </c>
      <c r="G11" s="5">
        <v>12.6</v>
      </c>
      <c r="H11" s="5">
        <v>990.7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>
        <v>31.8</v>
      </c>
      <c r="O11">
        <v>31.8</v>
      </c>
      <c r="P11">
        <v>10.8</v>
      </c>
      <c r="Q11">
        <v>11</v>
      </c>
      <c r="R11" s="54">
        <v>1.38888888888889E-3</v>
      </c>
      <c r="T11" s="93"/>
      <c r="U11" s="96"/>
      <c r="V11" s="92" t="str">
        <f t="shared" ref="V11:V74" si="0">IF($K11&gt;0,1,"")</f>
        <v/>
      </c>
      <c r="W11" s="96"/>
      <c r="X11" s="93"/>
      <c r="Y11" s="294">
        <v>45658</v>
      </c>
      <c r="Z11" s="311">
        <v>208</v>
      </c>
      <c r="AA11"/>
      <c r="AC11" s="5">
        <v>2</v>
      </c>
      <c r="AD11" s="54">
        <v>1.38888888888889E-3</v>
      </c>
      <c r="AF11" s="310" t="s">
        <v>19</v>
      </c>
      <c r="AG11" s="341" t="s">
        <v>5</v>
      </c>
      <c r="AH11" s="342"/>
      <c r="AI11" s="343" t="s">
        <v>66</v>
      </c>
      <c r="AJ11" s="342"/>
      <c r="AL11" s="5"/>
      <c r="AM11" s="5"/>
      <c r="AN11" s="5"/>
      <c r="AQ11" s="5"/>
      <c r="AS11" s="5"/>
      <c r="AT11" s="5"/>
      <c r="AU11" s="5"/>
      <c r="AV11" s="5"/>
      <c r="AW11" s="5"/>
      <c r="BB11" s="55">
        <v>1.38888888888889E-3</v>
      </c>
    </row>
    <row r="12" spans="2:54" x14ac:dyDescent="0.25">
      <c r="B12" s="5">
        <v>11.7</v>
      </c>
      <c r="C12" s="5">
        <v>81</v>
      </c>
      <c r="D12" s="5">
        <v>8.5</v>
      </c>
      <c r="E12" s="5">
        <v>11.7</v>
      </c>
      <c r="F12" s="5">
        <v>10.4</v>
      </c>
      <c r="G12" s="5">
        <v>14</v>
      </c>
      <c r="H12" s="5">
        <v>990.9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>
        <v>31.8</v>
      </c>
      <c r="O12">
        <v>31.8</v>
      </c>
      <c r="P12">
        <v>10.8</v>
      </c>
      <c r="Q12">
        <v>11</v>
      </c>
      <c r="R12" s="54">
        <v>2.0833333333333298E-3</v>
      </c>
      <c r="T12" s="93"/>
      <c r="U12" s="96"/>
      <c r="V12" s="92" t="str">
        <f t="shared" si="0"/>
        <v/>
      </c>
      <c r="W12" s="96"/>
      <c r="X12" s="421"/>
      <c r="Y12" s="294">
        <v>45663</v>
      </c>
      <c r="Z12" s="311">
        <v>264</v>
      </c>
      <c r="AA12" s="5">
        <f>Z12-Z11</f>
        <v>56</v>
      </c>
      <c r="AC12" s="5"/>
      <c r="AD12" s="54">
        <v>2.0833333333333298E-3</v>
      </c>
      <c r="AF12" s="310"/>
      <c r="AG12" s="341"/>
      <c r="AH12" s="342"/>
      <c r="AI12" s="343" t="s">
        <v>126</v>
      </c>
      <c r="AJ12" s="342"/>
      <c r="AL12" s="5"/>
      <c r="AM12" s="5"/>
      <c r="AN12" s="5"/>
      <c r="AQ12" s="5"/>
      <c r="AS12" s="5"/>
      <c r="AT12" s="5"/>
      <c r="AU12" s="5"/>
      <c r="AV12" s="5"/>
      <c r="AW12" s="5"/>
      <c r="BB12" s="55">
        <v>2.0833333333333298E-3</v>
      </c>
    </row>
    <row r="13" spans="2:54" ht="15.75" x14ac:dyDescent="0.25">
      <c r="B13" s="5">
        <v>11.7</v>
      </c>
      <c r="C13" s="5">
        <v>81</v>
      </c>
      <c r="D13" s="5">
        <v>8.5</v>
      </c>
      <c r="E13" s="5">
        <v>11.7</v>
      </c>
      <c r="F13" s="5">
        <v>10.1</v>
      </c>
      <c r="G13" s="5">
        <v>10.8</v>
      </c>
      <c r="H13" s="5">
        <v>990.8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>
        <v>31.8</v>
      </c>
      <c r="O13">
        <v>31.8</v>
      </c>
      <c r="P13">
        <v>10.8</v>
      </c>
      <c r="Q13">
        <v>11</v>
      </c>
      <c r="R13" s="54">
        <v>2.7777777777777801E-3</v>
      </c>
      <c r="T13" s="93"/>
      <c r="U13" s="96"/>
      <c r="V13" s="92" t="str">
        <f>IF($K13&gt;0,1,"")</f>
        <v/>
      </c>
      <c r="W13" s="96"/>
      <c r="X13" s="422"/>
      <c r="Y13" s="294"/>
      <c r="AB13" s="53"/>
      <c r="AC13" s="5">
        <v>3</v>
      </c>
      <c r="AD13" s="54">
        <v>2.7777777777777801E-3</v>
      </c>
      <c r="AF13" s="310"/>
      <c r="AG13" s="341"/>
      <c r="AH13" s="342"/>
      <c r="AI13" s="347" t="s">
        <v>102</v>
      </c>
      <c r="AJ13" s="342"/>
      <c r="AL13" s="5"/>
      <c r="AM13" s="5"/>
      <c r="AN13" s="5"/>
      <c r="AQ13" s="5"/>
      <c r="AS13" s="5"/>
      <c r="AT13" s="5"/>
      <c r="AU13" s="5"/>
      <c r="AV13" s="5"/>
      <c r="AW13" s="5"/>
      <c r="BB13" s="55">
        <v>2.7777777777777801E-3</v>
      </c>
    </row>
    <row r="14" spans="2:54" x14ac:dyDescent="0.25">
      <c r="B14" s="5">
        <v>11.7</v>
      </c>
      <c r="C14" s="5">
        <v>81</v>
      </c>
      <c r="D14" s="5">
        <v>8.5</v>
      </c>
      <c r="E14" s="5">
        <v>11.7</v>
      </c>
      <c r="F14" s="5">
        <v>7.9</v>
      </c>
      <c r="G14" s="5">
        <v>11.9</v>
      </c>
      <c r="H14" s="5">
        <v>990.8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>
        <v>31.8</v>
      </c>
      <c r="O14">
        <v>31.8</v>
      </c>
      <c r="P14">
        <v>10.9</v>
      </c>
      <c r="Q14">
        <v>11</v>
      </c>
      <c r="R14" s="54">
        <v>3.4722222222222199E-3</v>
      </c>
      <c r="T14" s="93"/>
      <c r="U14" s="96"/>
      <c r="V14" s="92" t="str">
        <f t="shared" si="0"/>
        <v/>
      </c>
      <c r="W14" s="96"/>
      <c r="X14" s="422"/>
      <c r="Y14" s="294"/>
      <c r="Z14" s="311"/>
      <c r="AB14" s="53"/>
      <c r="AC14" s="5"/>
      <c r="AD14" s="54">
        <v>3.4722222222222199E-3</v>
      </c>
      <c r="AF14" s="310"/>
      <c r="AG14" s="344" t="s">
        <v>67</v>
      </c>
      <c r="AH14" s="345"/>
      <c r="AI14" s="346" t="s">
        <v>68</v>
      </c>
      <c r="AJ14" s="345"/>
      <c r="AL14" s="5"/>
      <c r="AM14" s="5"/>
      <c r="AN14" s="5"/>
      <c r="AQ14" s="5"/>
      <c r="AS14" s="5"/>
      <c r="AT14" s="5"/>
      <c r="AU14" s="5"/>
      <c r="AV14" s="5"/>
      <c r="AW14" s="5"/>
      <c r="BB14" s="55">
        <v>3.4722222222222199E-3</v>
      </c>
    </row>
    <row r="15" spans="2:54" x14ac:dyDescent="0.25">
      <c r="B15" s="5">
        <v>11.7</v>
      </c>
      <c r="C15" s="5">
        <v>81</v>
      </c>
      <c r="D15" s="5">
        <v>8.5</v>
      </c>
      <c r="E15" s="5">
        <v>11.7</v>
      </c>
      <c r="F15" s="5">
        <v>10.8</v>
      </c>
      <c r="G15" s="5">
        <v>11.9</v>
      </c>
      <c r="H15" s="5">
        <v>990.8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>
        <v>31.8</v>
      </c>
      <c r="O15">
        <v>31.8</v>
      </c>
      <c r="P15">
        <v>10.9</v>
      </c>
      <c r="Q15">
        <v>11</v>
      </c>
      <c r="R15" s="54">
        <v>4.1666666666666701E-3</v>
      </c>
      <c r="T15" s="93"/>
      <c r="U15" s="96"/>
      <c r="V15" s="92" t="str">
        <f t="shared" si="0"/>
        <v/>
      </c>
      <c r="W15" s="96"/>
      <c r="X15" s="423"/>
      <c r="Y15" s="294"/>
      <c r="Z15" s="311"/>
      <c r="AB15" s="53"/>
      <c r="AC15" s="5">
        <v>4</v>
      </c>
      <c r="AD15" s="54">
        <v>4.1666666666666701E-3</v>
      </c>
      <c r="AF15" s="310"/>
      <c r="AG15" s="330" t="s">
        <v>6</v>
      </c>
      <c r="AH15" s="337"/>
      <c r="AI15" s="338" t="s">
        <v>69</v>
      </c>
      <c r="AJ15" s="337"/>
      <c r="AL15" s="5"/>
      <c r="AM15" s="5"/>
      <c r="AN15" s="5"/>
      <c r="AQ15" s="5"/>
      <c r="AS15" s="5"/>
      <c r="AT15" s="5"/>
      <c r="AU15" s="5"/>
      <c r="AV15" s="5"/>
      <c r="AW15" s="5"/>
      <c r="BB15" s="55">
        <v>4.1666666666666701E-3</v>
      </c>
    </row>
    <row r="16" spans="2:54" x14ac:dyDescent="0.25">
      <c r="B16" s="5">
        <v>11.7</v>
      </c>
      <c r="C16" s="5">
        <v>81</v>
      </c>
      <c r="D16" s="5">
        <v>8.5</v>
      </c>
      <c r="E16" s="5">
        <v>11.7</v>
      </c>
      <c r="F16" s="5">
        <v>8.6</v>
      </c>
      <c r="G16" s="5">
        <v>10.8</v>
      </c>
      <c r="H16" s="5">
        <v>990.8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>
        <v>31.8</v>
      </c>
      <c r="O16">
        <v>31.8</v>
      </c>
      <c r="P16">
        <v>10.9</v>
      </c>
      <c r="Q16">
        <v>11</v>
      </c>
      <c r="R16" s="54">
        <v>4.8611111111111103E-3</v>
      </c>
      <c r="T16" s="93"/>
      <c r="U16" s="96"/>
      <c r="V16" s="92" t="str">
        <f t="shared" si="0"/>
        <v/>
      </c>
      <c r="W16" s="96"/>
      <c r="X16" s="423"/>
      <c r="Y16" s="294"/>
      <c r="Z16" s="311"/>
      <c r="AB16" s="53"/>
      <c r="AC16" s="5"/>
      <c r="AD16" s="54">
        <v>4.8611111111111103E-3</v>
      </c>
      <c r="AF16" s="312" t="s">
        <v>103</v>
      </c>
      <c r="AG16" s="331" t="s">
        <v>6</v>
      </c>
      <c r="AH16" s="339"/>
      <c r="AI16" s="340" t="s">
        <v>147</v>
      </c>
      <c r="AJ16" s="339"/>
      <c r="AL16" s="5"/>
      <c r="AM16" s="5"/>
      <c r="AN16" s="5"/>
      <c r="AQ16" s="5"/>
      <c r="AS16" s="5"/>
      <c r="AT16" s="5"/>
      <c r="AU16" s="5"/>
      <c r="AV16" s="5"/>
      <c r="AW16" s="5"/>
      <c r="BB16" s="55">
        <v>4.8611111111111103E-3</v>
      </c>
    </row>
    <row r="17" spans="2:54" x14ac:dyDescent="0.25">
      <c r="B17" s="5">
        <v>11.7</v>
      </c>
      <c r="C17" s="5">
        <v>81</v>
      </c>
      <c r="D17" s="5">
        <v>8.5</v>
      </c>
      <c r="E17" s="5">
        <v>11.7</v>
      </c>
      <c r="F17" s="5">
        <v>7.6</v>
      </c>
      <c r="G17" s="5">
        <v>14.4</v>
      </c>
      <c r="H17" s="5">
        <v>990.8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>
        <v>31.8</v>
      </c>
      <c r="O17">
        <v>31.8</v>
      </c>
      <c r="P17">
        <v>10.9</v>
      </c>
      <c r="Q17">
        <v>11</v>
      </c>
      <c r="R17" s="54">
        <v>5.5555555555555601E-3</v>
      </c>
      <c r="T17" s="93"/>
      <c r="U17" s="96"/>
      <c r="V17" s="92" t="str">
        <f t="shared" si="0"/>
        <v/>
      </c>
      <c r="W17" s="96"/>
      <c r="X17" s="423"/>
      <c r="Y17" s="294"/>
      <c r="Z17" s="311"/>
      <c r="AB17" s="53"/>
      <c r="AC17" s="5">
        <v>5</v>
      </c>
      <c r="AD17" s="54">
        <v>5.5555555555555601E-3</v>
      </c>
      <c r="AF17" s="312" t="s">
        <v>19</v>
      </c>
      <c r="AG17" s="331" t="s">
        <v>6</v>
      </c>
      <c r="AH17" s="339"/>
      <c r="AI17" s="340" t="s">
        <v>148</v>
      </c>
      <c r="AJ17" s="339"/>
      <c r="AL17" s="5"/>
      <c r="AM17" s="5"/>
      <c r="AN17" s="5"/>
      <c r="AQ17" s="5"/>
      <c r="AS17" s="5"/>
      <c r="AT17" s="5"/>
      <c r="AU17" s="5"/>
      <c r="AV17" s="5"/>
      <c r="AW17" s="5"/>
      <c r="BB17" s="55">
        <v>5.5555555555555601E-3</v>
      </c>
    </row>
    <row r="18" spans="2:54" x14ac:dyDescent="0.25">
      <c r="B18" s="5">
        <v>11.7</v>
      </c>
      <c r="C18" s="5">
        <v>81</v>
      </c>
      <c r="D18" s="5">
        <v>8.5</v>
      </c>
      <c r="E18" s="5">
        <v>11.7</v>
      </c>
      <c r="F18" s="5">
        <v>2.2000000000000002</v>
      </c>
      <c r="G18" s="5">
        <v>10.4</v>
      </c>
      <c r="H18" s="5">
        <v>990.8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>
        <v>31.8</v>
      </c>
      <c r="O18">
        <v>31.8</v>
      </c>
      <c r="P18">
        <v>10.9</v>
      </c>
      <c r="Q18">
        <v>11</v>
      </c>
      <c r="R18" s="54">
        <v>6.2500000000000003E-3</v>
      </c>
      <c r="T18" s="93"/>
      <c r="U18" s="96"/>
      <c r="V18" s="92" t="str">
        <f t="shared" si="0"/>
        <v/>
      </c>
      <c r="W18" s="96"/>
      <c r="X18" s="423"/>
      <c r="Y18" s="294"/>
      <c r="Z18" s="311"/>
      <c r="AC18" s="5"/>
      <c r="AD18" s="54">
        <v>6.2500000000000003E-3</v>
      </c>
      <c r="AL18" s="5"/>
      <c r="AM18" s="5"/>
      <c r="AN18" s="5"/>
      <c r="AQ18" s="5"/>
      <c r="AS18" s="5"/>
      <c r="AT18" s="5"/>
      <c r="AU18" s="5"/>
      <c r="AV18" s="5"/>
      <c r="AW18" s="5"/>
      <c r="BB18" s="55">
        <v>6.2500000000000003E-3</v>
      </c>
    </row>
    <row r="19" spans="2:54" x14ac:dyDescent="0.25">
      <c r="B19" s="5">
        <v>11.6</v>
      </c>
      <c r="C19" s="5">
        <v>81</v>
      </c>
      <c r="D19" s="5">
        <v>8.4</v>
      </c>
      <c r="E19" s="5">
        <v>11.6</v>
      </c>
      <c r="F19" s="5">
        <v>6.1</v>
      </c>
      <c r="G19" s="5">
        <v>9.4</v>
      </c>
      <c r="H19" s="5">
        <v>990.9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>
        <v>31.8</v>
      </c>
      <c r="O19">
        <v>31.8</v>
      </c>
      <c r="P19">
        <v>11</v>
      </c>
      <c r="Q19">
        <v>11</v>
      </c>
      <c r="R19" s="54">
        <v>6.9444444444444397E-3</v>
      </c>
      <c r="T19" s="93"/>
      <c r="U19" s="96"/>
      <c r="V19" s="92" t="str">
        <f t="shared" si="0"/>
        <v/>
      </c>
      <c r="W19" s="96"/>
      <c r="X19" s="423"/>
      <c r="Y19" s="294"/>
      <c r="AC19" s="5">
        <v>6</v>
      </c>
      <c r="AD19" s="54">
        <v>6.9444444444444397E-3</v>
      </c>
      <c r="AG19" s="313"/>
      <c r="AH19" s="313" t="s">
        <v>91</v>
      </c>
      <c r="AL19" s="5"/>
      <c r="AM19" s="5"/>
      <c r="AN19" s="5"/>
      <c r="AQ19" s="5"/>
      <c r="AS19" s="5"/>
      <c r="AT19" s="5"/>
      <c r="AU19" s="5"/>
      <c r="AV19" s="5"/>
      <c r="AW19" s="5"/>
      <c r="BB19" s="55">
        <v>6.9444444444444397E-3</v>
      </c>
    </row>
    <row r="20" spans="2:54" x14ac:dyDescent="0.25">
      <c r="B20" s="5">
        <v>11.6</v>
      </c>
      <c r="C20" s="5">
        <v>81</v>
      </c>
      <c r="D20" s="5">
        <v>8.4</v>
      </c>
      <c r="E20" s="5">
        <v>11.6</v>
      </c>
      <c r="F20" s="5">
        <v>7.2</v>
      </c>
      <c r="G20" s="5">
        <v>8.3000000000000007</v>
      </c>
      <c r="H20" s="5">
        <v>990.8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>
        <v>31.8</v>
      </c>
      <c r="O20">
        <v>31.8</v>
      </c>
      <c r="P20">
        <v>11</v>
      </c>
      <c r="Q20">
        <v>11</v>
      </c>
      <c r="R20" s="54">
        <v>7.6388888888888904E-3</v>
      </c>
      <c r="T20" s="93"/>
      <c r="U20" s="96"/>
      <c r="V20" s="92" t="str">
        <f t="shared" si="0"/>
        <v/>
      </c>
      <c r="W20" s="96"/>
      <c r="X20" s="423"/>
      <c r="AC20" s="5"/>
      <c r="AD20" s="54">
        <v>7.6388888888888904E-3</v>
      </c>
      <c r="AF20" s="313" t="s">
        <v>26</v>
      </c>
      <c r="AG20" s="325" t="s">
        <v>83</v>
      </c>
      <c r="AH20" s="313">
        <v>60</v>
      </c>
      <c r="AL20" s="5"/>
      <c r="AM20" s="5"/>
      <c r="AN20" s="5"/>
      <c r="AQ20" s="5"/>
      <c r="AS20" s="5"/>
      <c r="AT20" s="5"/>
      <c r="AU20" s="5"/>
      <c r="AV20" s="5"/>
      <c r="AW20" s="5"/>
      <c r="BB20" s="55">
        <v>7.6388888888888904E-3</v>
      </c>
    </row>
    <row r="21" spans="2:54" x14ac:dyDescent="0.25">
      <c r="B21" s="5">
        <v>11.6</v>
      </c>
      <c r="C21" s="5">
        <v>81</v>
      </c>
      <c r="D21" s="5">
        <v>8.4</v>
      </c>
      <c r="E21" s="5">
        <v>11.6</v>
      </c>
      <c r="F21" s="5">
        <v>6.8</v>
      </c>
      <c r="G21" s="5">
        <v>9</v>
      </c>
      <c r="H21" s="5">
        <v>990.9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>
        <v>31.8</v>
      </c>
      <c r="O21">
        <v>31.8</v>
      </c>
      <c r="P21">
        <v>11</v>
      </c>
      <c r="Q21">
        <v>11</v>
      </c>
      <c r="R21" s="54">
        <v>8.3333333333333297E-3</v>
      </c>
      <c r="T21" s="93"/>
      <c r="U21" s="96"/>
      <c r="V21" s="92" t="str">
        <f t="shared" si="0"/>
        <v/>
      </c>
      <c r="W21" s="96"/>
      <c r="X21" s="424"/>
      <c r="Y21" s="334"/>
      <c r="Z21" s="5"/>
      <c r="AC21" s="5">
        <v>7</v>
      </c>
      <c r="AD21" s="54">
        <v>8.3333333333333297E-3</v>
      </c>
      <c r="AF21" s="326"/>
      <c r="AG21" s="325" t="s">
        <v>84</v>
      </c>
      <c r="AH21" s="313">
        <f>60+AH20</f>
        <v>120</v>
      </c>
      <c r="AL21" s="5"/>
      <c r="AM21" s="5"/>
      <c r="AN21" s="5"/>
      <c r="AQ21" s="5"/>
      <c r="AS21" s="5"/>
      <c r="AT21" s="5"/>
      <c r="AU21" s="5"/>
      <c r="AV21" s="5"/>
      <c r="AW21" s="5"/>
      <c r="BB21" s="55">
        <v>8.3333333333333297E-3</v>
      </c>
    </row>
    <row r="22" spans="2:54" x14ac:dyDescent="0.25">
      <c r="B22" s="5">
        <v>11.6</v>
      </c>
      <c r="C22" s="5">
        <v>81</v>
      </c>
      <c r="D22" s="5">
        <v>8.4</v>
      </c>
      <c r="E22" s="5">
        <v>11.6</v>
      </c>
      <c r="F22" s="5">
        <v>9</v>
      </c>
      <c r="G22" s="5">
        <v>13.7</v>
      </c>
      <c r="H22" s="5">
        <v>990.9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>
        <v>31.8</v>
      </c>
      <c r="O22">
        <v>31.8</v>
      </c>
      <c r="P22">
        <v>11</v>
      </c>
      <c r="Q22">
        <v>11</v>
      </c>
      <c r="R22" s="54">
        <v>9.0277777777777804E-3</v>
      </c>
      <c r="T22" s="93"/>
      <c r="U22" s="96"/>
      <c r="V22" s="92" t="str">
        <f t="shared" si="0"/>
        <v/>
      </c>
      <c r="W22" s="96"/>
      <c r="X22" s="424"/>
      <c r="Y22" s="334"/>
      <c r="AC22" s="5"/>
      <c r="AD22" s="54">
        <v>9.0277777777777804E-3</v>
      </c>
      <c r="AF22" s="326"/>
      <c r="AG22" s="325" t="s">
        <v>85</v>
      </c>
      <c r="AH22" s="313">
        <f t="shared" ref="AH22:AH34" si="1">AH21+$AH$20</f>
        <v>180</v>
      </c>
      <c r="AL22" s="5"/>
      <c r="AM22" s="5"/>
      <c r="AN22" s="5"/>
      <c r="AQ22" s="5"/>
      <c r="AS22" s="5"/>
      <c r="AT22" s="5"/>
      <c r="AU22" s="5"/>
      <c r="AV22" s="5"/>
      <c r="AW22" s="5"/>
      <c r="BB22" s="55">
        <v>9.0277777777777804E-3</v>
      </c>
    </row>
    <row r="23" spans="2:54" x14ac:dyDescent="0.25">
      <c r="B23" s="5">
        <v>11.6</v>
      </c>
      <c r="C23" s="5">
        <v>81</v>
      </c>
      <c r="D23" s="5">
        <v>8.4</v>
      </c>
      <c r="E23" s="5">
        <v>11.6</v>
      </c>
      <c r="F23" s="5">
        <v>2.2000000000000002</v>
      </c>
      <c r="G23" s="5">
        <v>9</v>
      </c>
      <c r="H23" s="5">
        <v>990.7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>
        <v>31.8</v>
      </c>
      <c r="O23">
        <v>31.8</v>
      </c>
      <c r="P23">
        <v>11</v>
      </c>
      <c r="Q23">
        <v>11</v>
      </c>
      <c r="R23" s="54">
        <v>9.7222222222222206E-3</v>
      </c>
      <c r="T23" s="93"/>
      <c r="U23" s="96"/>
      <c r="V23" s="92" t="str">
        <f t="shared" si="0"/>
        <v/>
      </c>
      <c r="W23" s="96"/>
      <c r="X23" s="93"/>
      <c r="Y23" s="334"/>
      <c r="Z23" s="311"/>
      <c r="AA23"/>
      <c r="AC23" s="5">
        <v>8</v>
      </c>
      <c r="AD23" s="54">
        <v>9.7222222222222206E-3</v>
      </c>
      <c r="AF23" s="326"/>
      <c r="AG23" s="325" t="s">
        <v>86</v>
      </c>
      <c r="AH23" s="313">
        <f t="shared" si="1"/>
        <v>240</v>
      </c>
      <c r="AL23" s="5"/>
      <c r="AM23" s="5"/>
      <c r="AN23" s="5"/>
      <c r="AQ23" s="5"/>
      <c r="AS23" s="5"/>
      <c r="AT23" s="5"/>
      <c r="AU23" s="5"/>
      <c r="AV23" s="5"/>
      <c r="AW23" s="5"/>
      <c r="BB23" s="55">
        <v>9.7222222222222206E-3</v>
      </c>
    </row>
    <row r="24" spans="2:54" x14ac:dyDescent="0.25">
      <c r="B24" s="5">
        <v>11.6</v>
      </c>
      <c r="C24" s="5">
        <v>82</v>
      </c>
      <c r="D24" s="5">
        <v>8.6</v>
      </c>
      <c r="E24" s="5">
        <v>11.6</v>
      </c>
      <c r="F24" s="5">
        <v>8.6</v>
      </c>
      <c r="G24" s="5">
        <v>10.4</v>
      </c>
      <c r="H24" s="5">
        <v>990.8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>
        <v>31.8</v>
      </c>
      <c r="O24">
        <v>31.8</v>
      </c>
      <c r="P24">
        <v>11</v>
      </c>
      <c r="Q24">
        <v>11</v>
      </c>
      <c r="R24" s="54">
        <v>1.0416666666666701E-2</v>
      </c>
      <c r="T24" s="93"/>
      <c r="U24" s="96"/>
      <c r="V24" s="92" t="str">
        <f t="shared" si="0"/>
        <v/>
      </c>
      <c r="W24" s="96"/>
      <c r="X24" s="93"/>
      <c r="Y24" s="334"/>
      <c r="Z24" s="311"/>
      <c r="AA24"/>
      <c r="AC24" s="5"/>
      <c r="AD24" s="54">
        <v>1.0416666666666701E-2</v>
      </c>
      <c r="AF24" s="326"/>
      <c r="AG24" s="325" t="s">
        <v>87</v>
      </c>
      <c r="AH24" s="313">
        <f t="shared" si="1"/>
        <v>300</v>
      </c>
      <c r="AL24" s="5"/>
      <c r="AM24" s="5"/>
      <c r="AN24" s="5"/>
      <c r="AQ24" s="5"/>
      <c r="AS24" s="5"/>
      <c r="AT24" s="5"/>
      <c r="AU24" s="5"/>
      <c r="AV24" s="5"/>
      <c r="AW24" s="5"/>
      <c r="BB24" s="55">
        <v>1.0416666666666701E-2</v>
      </c>
    </row>
    <row r="25" spans="2:54" x14ac:dyDescent="0.25">
      <c r="B25" s="5">
        <v>11.6</v>
      </c>
      <c r="C25" s="5">
        <v>82</v>
      </c>
      <c r="D25" s="5">
        <v>8.6</v>
      </c>
      <c r="E25" s="5">
        <v>11.6</v>
      </c>
      <c r="F25" s="5">
        <v>10.1</v>
      </c>
      <c r="G25" s="5">
        <v>10.4</v>
      </c>
      <c r="H25" s="5">
        <v>990.6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>
        <v>31.8</v>
      </c>
      <c r="O25">
        <v>31.8</v>
      </c>
      <c r="P25">
        <v>11</v>
      </c>
      <c r="Q25">
        <v>11</v>
      </c>
      <c r="R25" s="54">
        <v>1.1111111111111099E-2</v>
      </c>
      <c r="T25" s="93"/>
      <c r="U25" s="96"/>
      <c r="V25" s="92" t="str">
        <f t="shared" si="0"/>
        <v/>
      </c>
      <c r="W25" s="96"/>
      <c r="X25" s="93"/>
      <c r="Y25" s="257"/>
      <c r="Z25" s="311"/>
      <c r="AA25"/>
      <c r="AC25" s="5">
        <v>9</v>
      </c>
      <c r="AD25" s="54">
        <v>1.1111111111111099E-2</v>
      </c>
      <c r="AF25" s="326"/>
      <c r="AG25" s="325" t="s">
        <v>88</v>
      </c>
      <c r="AH25" s="313">
        <f t="shared" si="1"/>
        <v>360</v>
      </c>
      <c r="AL25" s="5"/>
      <c r="AM25" s="5"/>
      <c r="AN25" s="5"/>
      <c r="AQ25" s="5"/>
      <c r="AS25" s="5"/>
      <c r="AT25" s="5"/>
      <c r="AU25" s="5"/>
      <c r="AV25" s="5"/>
      <c r="AW25" s="5"/>
      <c r="BB25" s="55">
        <v>1.1111111111111099E-2</v>
      </c>
    </row>
    <row r="26" spans="2:54" x14ac:dyDescent="0.25">
      <c r="B26" s="5">
        <v>11.6</v>
      </c>
      <c r="C26" s="5">
        <v>82</v>
      </c>
      <c r="D26" s="5">
        <v>8.6</v>
      </c>
      <c r="E26" s="5">
        <v>11.6</v>
      </c>
      <c r="F26" s="5">
        <v>4.3</v>
      </c>
      <c r="G26" s="5">
        <v>6.8</v>
      </c>
      <c r="H26" s="5">
        <v>990.6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>
        <v>31.8</v>
      </c>
      <c r="O26">
        <v>31.8</v>
      </c>
      <c r="P26">
        <v>11</v>
      </c>
      <c r="Q26">
        <v>11</v>
      </c>
      <c r="R26" s="54">
        <v>1.18055555555556E-2</v>
      </c>
      <c r="T26" s="93"/>
      <c r="U26" s="96"/>
      <c r="V26" s="92" t="str">
        <f t="shared" si="0"/>
        <v/>
      </c>
      <c r="W26" s="96"/>
      <c r="X26" s="93"/>
      <c r="Y26" s="334"/>
      <c r="Z26" s="311"/>
      <c r="AA26"/>
      <c r="AC26" s="5"/>
      <c r="AD26" s="54">
        <v>1.18055555555556E-2</v>
      </c>
      <c r="AF26" s="326"/>
      <c r="AG26" s="325" t="s">
        <v>89</v>
      </c>
      <c r="AH26" s="313">
        <f t="shared" si="1"/>
        <v>420</v>
      </c>
      <c r="AL26" s="5"/>
      <c r="AM26" s="5"/>
      <c r="AN26" s="5"/>
      <c r="AQ26" s="5"/>
      <c r="AS26" s="5"/>
      <c r="AT26" s="5"/>
      <c r="AU26" s="5"/>
      <c r="AV26" s="5"/>
      <c r="AW26" s="5"/>
      <c r="BB26" s="55">
        <v>1.18055555555556E-2</v>
      </c>
    </row>
    <row r="27" spans="2:54" x14ac:dyDescent="0.25">
      <c r="B27" s="5">
        <v>11.6</v>
      </c>
      <c r="C27" s="5">
        <v>82</v>
      </c>
      <c r="D27" s="5">
        <v>8.6</v>
      </c>
      <c r="E27" s="5">
        <v>11.6</v>
      </c>
      <c r="F27" s="5">
        <v>6.8</v>
      </c>
      <c r="G27" s="5">
        <v>9.4</v>
      </c>
      <c r="H27" s="5">
        <v>990.9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>
        <v>31.8</v>
      </c>
      <c r="O27">
        <v>31.8</v>
      </c>
      <c r="P27">
        <v>11</v>
      </c>
      <c r="Q27">
        <v>11</v>
      </c>
      <c r="R27" s="54">
        <v>1.2500000000000001E-2</v>
      </c>
      <c r="T27" s="93"/>
      <c r="U27" s="96"/>
      <c r="V27" s="92" t="str">
        <f t="shared" si="0"/>
        <v/>
      </c>
      <c r="W27" s="96"/>
      <c r="X27" s="93"/>
      <c r="Y27" s="334"/>
      <c r="Z27" s="311"/>
      <c r="AA27"/>
      <c r="AC27" s="5">
        <v>10</v>
      </c>
      <c r="AD27" s="54">
        <v>1.2500000000000001E-2</v>
      </c>
      <c r="AF27" s="326"/>
      <c r="AG27" s="325" t="s">
        <v>90</v>
      </c>
      <c r="AH27" s="313">
        <f t="shared" si="1"/>
        <v>480</v>
      </c>
      <c r="AL27" s="5"/>
      <c r="AM27" s="5"/>
      <c r="AN27" s="5"/>
      <c r="AQ27" s="5"/>
      <c r="AS27" s="5"/>
      <c r="AT27" s="5"/>
      <c r="AU27" s="5"/>
      <c r="AV27" s="5"/>
      <c r="AW27" s="5"/>
      <c r="BB27" s="55">
        <v>1.2500000000000001E-2</v>
      </c>
    </row>
    <row r="28" spans="2:54" x14ac:dyDescent="0.25">
      <c r="B28" s="5">
        <v>11.6</v>
      </c>
      <c r="C28" s="5">
        <v>82</v>
      </c>
      <c r="D28" s="5">
        <v>8.6</v>
      </c>
      <c r="E28" s="5">
        <v>11.6</v>
      </c>
      <c r="F28" s="5">
        <v>4</v>
      </c>
      <c r="G28" s="5">
        <v>5.4</v>
      </c>
      <c r="H28" s="5">
        <v>990.6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>
        <v>31.8</v>
      </c>
      <c r="O28">
        <v>31.8</v>
      </c>
      <c r="P28">
        <v>11.1</v>
      </c>
      <c r="Q28">
        <v>11</v>
      </c>
      <c r="R28" s="54">
        <v>1.3194444444444399E-2</v>
      </c>
      <c r="T28" s="93"/>
      <c r="U28" s="96"/>
      <c r="V28" s="92" t="str">
        <f t="shared" si="0"/>
        <v/>
      </c>
      <c r="W28" s="96"/>
      <c r="X28" s="93"/>
      <c r="Y28" s="334"/>
      <c r="Z28" s="311"/>
      <c r="AA28"/>
      <c r="AC28" s="5"/>
      <c r="AD28" s="54">
        <v>1.3194444444444399E-2</v>
      </c>
      <c r="AF28" s="326"/>
      <c r="AG28" s="325" t="s">
        <v>95</v>
      </c>
      <c r="AH28" s="313">
        <f t="shared" si="1"/>
        <v>540</v>
      </c>
      <c r="AL28" s="5"/>
      <c r="AM28" s="5"/>
      <c r="AN28" s="5"/>
      <c r="AQ28" s="5"/>
      <c r="AS28" s="5"/>
      <c r="AT28" s="5"/>
      <c r="AU28" s="5"/>
      <c r="AV28" s="5"/>
      <c r="AW28" s="5"/>
      <c r="BB28" s="55">
        <v>1.3194444444444399E-2</v>
      </c>
    </row>
    <row r="29" spans="2:54" x14ac:dyDescent="0.25">
      <c r="B29" s="5">
        <v>11.6</v>
      </c>
      <c r="C29" s="5">
        <v>82</v>
      </c>
      <c r="D29" s="5">
        <v>8.6</v>
      </c>
      <c r="E29" s="5">
        <v>11.6</v>
      </c>
      <c r="F29" s="5">
        <v>4.7</v>
      </c>
      <c r="G29" s="5">
        <v>6.8</v>
      </c>
      <c r="H29" s="5">
        <v>990.6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>
        <v>31.8</v>
      </c>
      <c r="O29">
        <v>31.8</v>
      </c>
      <c r="P29">
        <v>11.1</v>
      </c>
      <c r="Q29">
        <v>11</v>
      </c>
      <c r="R29" s="54">
        <v>1.38888888888889E-2</v>
      </c>
      <c r="T29" s="93"/>
      <c r="U29" s="96"/>
      <c r="V29" s="92" t="str">
        <f t="shared" si="0"/>
        <v/>
      </c>
      <c r="W29" s="96"/>
      <c r="X29" s="93"/>
      <c r="Y29" s="334"/>
      <c r="Z29" s="311"/>
      <c r="AA29"/>
      <c r="AC29" s="5">
        <v>11</v>
      </c>
      <c r="AD29" s="54">
        <v>1.38888888888889E-2</v>
      </c>
      <c r="AF29" s="326"/>
      <c r="AG29" s="325" t="s">
        <v>96</v>
      </c>
      <c r="AH29" s="313">
        <f t="shared" si="1"/>
        <v>600</v>
      </c>
      <c r="AL29" s="5"/>
      <c r="AM29" s="5"/>
      <c r="AN29" s="5"/>
      <c r="AQ29" s="5"/>
      <c r="AS29" s="5"/>
      <c r="AT29" s="5"/>
      <c r="AU29" s="5"/>
      <c r="AV29" s="5"/>
      <c r="AW29" s="5"/>
      <c r="BB29" s="55">
        <v>1.38888888888889E-2</v>
      </c>
    </row>
    <row r="30" spans="2:54" x14ac:dyDescent="0.25">
      <c r="B30" s="5">
        <v>11.6</v>
      </c>
      <c r="C30" s="5">
        <v>82</v>
      </c>
      <c r="D30" s="5">
        <v>8.6</v>
      </c>
      <c r="E30" s="5">
        <v>11.6</v>
      </c>
      <c r="F30" s="5">
        <v>6.5</v>
      </c>
      <c r="G30" s="5">
        <v>7.9</v>
      </c>
      <c r="H30" s="5">
        <v>990.7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>
        <v>31.8</v>
      </c>
      <c r="O30">
        <v>31.8</v>
      </c>
      <c r="P30">
        <v>11</v>
      </c>
      <c r="Q30">
        <v>11</v>
      </c>
      <c r="R30" s="54">
        <v>1.4583333333333301E-2</v>
      </c>
      <c r="T30" s="93"/>
      <c r="U30" s="96"/>
      <c r="V30" s="92" t="str">
        <f t="shared" si="0"/>
        <v/>
      </c>
      <c r="W30" s="96"/>
      <c r="X30" s="93"/>
      <c r="Y30" s="334"/>
      <c r="Z30" s="311"/>
      <c r="AA30"/>
      <c r="AC30" s="5"/>
      <c r="AD30" s="54">
        <v>1.4583333333333301E-2</v>
      </c>
      <c r="AF30" s="326"/>
      <c r="AG30" s="325" t="s">
        <v>97</v>
      </c>
      <c r="AH30" s="313">
        <f t="shared" si="1"/>
        <v>660</v>
      </c>
      <c r="AL30" s="5"/>
      <c r="AM30" s="5"/>
      <c r="AN30" s="5"/>
      <c r="AQ30" s="5"/>
      <c r="AS30" s="5"/>
      <c r="AT30" s="5"/>
      <c r="AU30" s="5"/>
      <c r="AV30" s="5"/>
      <c r="AW30" s="5"/>
      <c r="BB30" s="55">
        <v>1.4583333333333301E-2</v>
      </c>
    </row>
    <row r="31" spans="2:54" x14ac:dyDescent="0.25">
      <c r="B31" s="5">
        <v>11.6</v>
      </c>
      <c r="C31" s="5">
        <v>82</v>
      </c>
      <c r="D31" s="5">
        <v>8.6</v>
      </c>
      <c r="E31" s="5">
        <v>11.6</v>
      </c>
      <c r="F31" s="5">
        <v>8.6</v>
      </c>
      <c r="G31" s="5">
        <v>15.5</v>
      </c>
      <c r="H31" s="5">
        <v>990.8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>
        <v>31.8</v>
      </c>
      <c r="O31">
        <v>31.8</v>
      </c>
      <c r="P31">
        <v>11.1</v>
      </c>
      <c r="Q31">
        <v>11</v>
      </c>
      <c r="R31" s="54">
        <v>1.52777777777778E-2</v>
      </c>
      <c r="T31" s="93"/>
      <c r="U31" s="96"/>
      <c r="V31" s="92" t="str">
        <f t="shared" si="0"/>
        <v/>
      </c>
      <c r="W31" s="96"/>
      <c r="X31" s="93"/>
      <c r="Y31" s="334" t="s">
        <v>232</v>
      </c>
      <c r="Z31" s="311">
        <v>11</v>
      </c>
      <c r="AA31"/>
      <c r="AC31" s="5">
        <v>12</v>
      </c>
      <c r="AD31" s="54">
        <v>1.52777777777778E-2</v>
      </c>
      <c r="AF31" s="326"/>
      <c r="AG31" s="325" t="s">
        <v>98</v>
      </c>
      <c r="AH31" s="313">
        <f t="shared" si="1"/>
        <v>720</v>
      </c>
      <c r="AL31" s="5"/>
      <c r="AM31" s="5"/>
      <c r="AN31" s="5"/>
      <c r="AQ31" s="5"/>
      <c r="AS31" s="5"/>
      <c r="AT31" s="5"/>
      <c r="AU31" s="5"/>
      <c r="AV31" s="5"/>
      <c r="AW31" s="5"/>
      <c r="BB31" s="55">
        <v>1.52777777777778E-2</v>
      </c>
    </row>
    <row r="32" spans="2:54" x14ac:dyDescent="0.25">
      <c r="B32" s="5">
        <v>11.6</v>
      </c>
      <c r="C32" s="5">
        <v>82</v>
      </c>
      <c r="D32" s="5">
        <v>8.6</v>
      </c>
      <c r="E32" s="5">
        <v>11.6</v>
      </c>
      <c r="F32" s="5">
        <v>14</v>
      </c>
      <c r="G32" s="5">
        <v>16.2</v>
      </c>
      <c r="H32" s="5">
        <v>990.6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>
        <v>31.8</v>
      </c>
      <c r="O32">
        <v>31.8</v>
      </c>
      <c r="P32">
        <v>11.1</v>
      </c>
      <c r="Q32">
        <v>11.1</v>
      </c>
      <c r="R32" s="54">
        <v>1.59722222222222E-2</v>
      </c>
      <c r="T32" s="93"/>
      <c r="U32" s="96"/>
      <c r="V32" s="92" t="str">
        <f t="shared" si="0"/>
        <v/>
      </c>
      <c r="W32" s="96"/>
      <c r="X32" s="93"/>
      <c r="Y32" s="334"/>
      <c r="Z32" s="311"/>
      <c r="AA32"/>
      <c r="AC32" s="5"/>
      <c r="AD32" s="54">
        <v>1.59722222222222E-2</v>
      </c>
      <c r="AF32" s="326"/>
      <c r="AG32" s="325" t="s">
        <v>99</v>
      </c>
      <c r="AH32" s="313">
        <f t="shared" si="1"/>
        <v>780</v>
      </c>
      <c r="AL32" s="5"/>
      <c r="AM32" s="5"/>
      <c r="AN32" s="5"/>
      <c r="AQ32" s="5"/>
      <c r="AS32" s="5"/>
      <c r="AT32" s="5"/>
      <c r="AU32" s="5"/>
      <c r="AV32" s="5"/>
      <c r="AW32" s="5"/>
      <c r="BB32" s="55">
        <v>1.59722222222222E-2</v>
      </c>
    </row>
    <row r="33" spans="2:54" x14ac:dyDescent="0.25">
      <c r="B33" s="5">
        <v>11.6</v>
      </c>
      <c r="C33" s="5">
        <v>82</v>
      </c>
      <c r="D33" s="5">
        <v>8.6</v>
      </c>
      <c r="E33" s="5">
        <v>11.6</v>
      </c>
      <c r="F33" s="5">
        <v>8.3000000000000007</v>
      </c>
      <c r="G33" s="5">
        <v>11.5</v>
      </c>
      <c r="H33" s="5">
        <v>990.5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>
        <v>31.8</v>
      </c>
      <c r="O33">
        <v>31.8</v>
      </c>
      <c r="P33">
        <v>11.1</v>
      </c>
      <c r="Q33">
        <v>11</v>
      </c>
      <c r="R33" s="54">
        <v>1.6666666666666701E-2</v>
      </c>
      <c r="T33" s="93"/>
      <c r="U33" s="96"/>
      <c r="V33" s="92" t="str">
        <f t="shared" si="0"/>
        <v/>
      </c>
      <c r="W33" s="96"/>
      <c r="X33" s="93"/>
      <c r="Y33" s="334"/>
      <c r="Z33" s="311"/>
      <c r="AA33"/>
      <c r="AC33" s="5">
        <v>13</v>
      </c>
      <c r="AD33" s="54">
        <v>1.6666666666666701E-2</v>
      </c>
      <c r="AF33" s="326"/>
      <c r="AG33" s="325" t="s">
        <v>100</v>
      </c>
      <c r="AH33" s="313">
        <f t="shared" si="1"/>
        <v>840</v>
      </c>
      <c r="AI33" s="37"/>
      <c r="AJ33" s="5"/>
      <c r="AL33" s="5"/>
      <c r="AM33" s="5"/>
      <c r="AN33" s="5"/>
      <c r="AQ33" s="5"/>
      <c r="AS33" s="5"/>
      <c r="AT33" s="5"/>
      <c r="AU33" s="5"/>
      <c r="AV33" s="5"/>
      <c r="AW33" s="5"/>
      <c r="BB33" s="55">
        <v>1.6666666666666701E-2</v>
      </c>
    </row>
    <row r="34" spans="2:54" x14ac:dyDescent="0.25">
      <c r="B34" s="5">
        <v>11.6</v>
      </c>
      <c r="C34" s="5">
        <v>82</v>
      </c>
      <c r="D34" s="5">
        <v>8.6</v>
      </c>
      <c r="E34" s="5">
        <v>11.6</v>
      </c>
      <c r="F34" s="5">
        <v>4.3</v>
      </c>
      <c r="G34" s="5">
        <v>9</v>
      </c>
      <c r="H34" s="5">
        <v>990.6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>
        <v>31.8</v>
      </c>
      <c r="O34">
        <v>31.8</v>
      </c>
      <c r="P34">
        <v>11.1</v>
      </c>
      <c r="Q34">
        <v>11.1</v>
      </c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4"/>
      <c r="Z34" s="311"/>
      <c r="AA34"/>
      <c r="AC34" s="5"/>
      <c r="AD34" s="54">
        <v>1.7361111111111101E-2</v>
      </c>
      <c r="AF34" s="326"/>
      <c r="AG34" s="325" t="s">
        <v>143</v>
      </c>
      <c r="AH34" s="313">
        <f t="shared" si="1"/>
        <v>900</v>
      </c>
      <c r="AL34" s="5"/>
      <c r="AM34" s="5"/>
      <c r="AN34" s="5"/>
      <c r="AQ34" s="5"/>
      <c r="AS34" s="5"/>
      <c r="AT34" s="5"/>
      <c r="AU34" s="5"/>
      <c r="AV34" s="5"/>
      <c r="AW34" s="5"/>
      <c r="BB34" s="55">
        <v>1.7361111111111101E-2</v>
      </c>
    </row>
    <row r="35" spans="2:54" x14ac:dyDescent="0.25">
      <c r="B35" s="5">
        <v>11.6</v>
      </c>
      <c r="C35" s="5">
        <v>82</v>
      </c>
      <c r="D35" s="5">
        <v>8.6</v>
      </c>
      <c r="E35" s="5">
        <v>11.6</v>
      </c>
      <c r="F35" s="5">
        <v>4.7</v>
      </c>
      <c r="G35" s="5">
        <v>9</v>
      </c>
      <c r="H35" s="5">
        <v>991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>
        <v>31.8</v>
      </c>
      <c r="O35">
        <v>31.8</v>
      </c>
      <c r="P35">
        <v>11.1</v>
      </c>
      <c r="Q35">
        <v>11.1</v>
      </c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4"/>
      <c r="Z35" s="311"/>
      <c r="AA35"/>
      <c r="AC35" s="5">
        <v>14</v>
      </c>
      <c r="AD35" s="54">
        <v>1.8055555555555599E-2</v>
      </c>
      <c r="AH35" s="294"/>
      <c r="AJ35" s="53"/>
      <c r="AL35" s="5"/>
      <c r="AM35" s="5"/>
      <c r="AN35" s="5"/>
      <c r="AQ35" s="5"/>
      <c r="AS35" s="5"/>
      <c r="AT35" s="5"/>
      <c r="AU35" s="5"/>
      <c r="AV35" s="5"/>
      <c r="AW35" s="5"/>
      <c r="BB35" s="55">
        <v>1.8055555555555599E-2</v>
      </c>
    </row>
    <row r="36" spans="2:54" x14ac:dyDescent="0.25">
      <c r="B36" s="5">
        <v>11.6</v>
      </c>
      <c r="C36" s="5">
        <v>82</v>
      </c>
      <c r="D36" s="5">
        <v>8.6</v>
      </c>
      <c r="E36" s="5">
        <v>11.6</v>
      </c>
      <c r="F36" s="5">
        <v>6.8</v>
      </c>
      <c r="G36" s="5">
        <v>10.4</v>
      </c>
      <c r="H36" s="5">
        <v>990.6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>
        <v>31.8</v>
      </c>
      <c r="O36">
        <v>31.8</v>
      </c>
      <c r="P36">
        <v>11.1</v>
      </c>
      <c r="Q36">
        <v>11.1</v>
      </c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4"/>
      <c r="Z36" s="311"/>
      <c r="AA36" s="53"/>
      <c r="AC36" s="5"/>
      <c r="AD36" s="54">
        <v>1.8749999999999999E-2</v>
      </c>
      <c r="AH36" s="294"/>
      <c r="AJ36" s="53"/>
      <c r="AL36" s="5"/>
      <c r="AM36" s="5"/>
      <c r="AN36" s="5"/>
      <c r="AQ36" s="5"/>
      <c r="AS36" s="5"/>
      <c r="AT36" s="5"/>
      <c r="AU36" s="5"/>
      <c r="AV36" s="5"/>
      <c r="AW36" s="5"/>
      <c r="BB36" s="55">
        <v>1.8749999999999999E-2</v>
      </c>
    </row>
    <row r="37" spans="2:54" x14ac:dyDescent="0.25">
      <c r="B37" s="5">
        <v>11.6</v>
      </c>
      <c r="C37" s="5">
        <v>82</v>
      </c>
      <c r="D37" s="5">
        <v>8.6</v>
      </c>
      <c r="E37" s="5">
        <v>11.6</v>
      </c>
      <c r="F37" s="5">
        <v>8.6</v>
      </c>
      <c r="G37" s="5">
        <v>9</v>
      </c>
      <c r="H37" s="5">
        <v>990.8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>
        <v>31.8</v>
      </c>
      <c r="O37">
        <v>31.8</v>
      </c>
      <c r="P37">
        <v>11.2</v>
      </c>
      <c r="Q37">
        <v>11.1</v>
      </c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4"/>
      <c r="Z37" s="53"/>
      <c r="AA37"/>
      <c r="AC37" s="5">
        <v>15</v>
      </c>
      <c r="AD37" s="54">
        <v>1.94444444444444E-2</v>
      </c>
      <c r="AH37" s="294"/>
      <c r="AJ37" s="53"/>
      <c r="AL37" s="5"/>
      <c r="AM37" s="5"/>
      <c r="AN37" s="5"/>
      <c r="AQ37" s="5"/>
      <c r="AS37" s="5"/>
      <c r="AT37" s="5"/>
      <c r="AU37" s="5"/>
      <c r="AV37" s="5"/>
      <c r="AW37" s="5"/>
      <c r="BB37" s="55">
        <v>1.94444444444444E-2</v>
      </c>
    </row>
    <row r="38" spans="2:54" x14ac:dyDescent="0.25">
      <c r="B38" s="5">
        <v>11.6</v>
      </c>
      <c r="C38" s="5">
        <v>82</v>
      </c>
      <c r="D38" s="5">
        <v>8.6</v>
      </c>
      <c r="E38" s="5">
        <v>11.6</v>
      </c>
      <c r="F38" s="5">
        <v>11.5</v>
      </c>
      <c r="G38" s="5">
        <v>17.600000000000001</v>
      </c>
      <c r="H38" s="5">
        <v>990.7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>
        <v>31.8</v>
      </c>
      <c r="O38">
        <v>31.8</v>
      </c>
      <c r="P38">
        <v>11.2</v>
      </c>
      <c r="Q38">
        <v>11.1</v>
      </c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4"/>
      <c r="Z38" s="53"/>
      <c r="AA38"/>
      <c r="AC38" s="5"/>
      <c r="AD38" s="54">
        <v>2.0138888888888901E-2</v>
      </c>
      <c r="AH38" s="294"/>
      <c r="AJ38" s="53"/>
      <c r="AL38" s="5"/>
      <c r="AM38" s="5"/>
      <c r="AN38" s="5"/>
      <c r="AQ38" s="5"/>
      <c r="AS38" s="5"/>
      <c r="AT38" s="5"/>
      <c r="AU38" s="5"/>
      <c r="AV38" s="5"/>
      <c r="AW38" s="5"/>
      <c r="BB38" s="55">
        <v>2.0138888888888901E-2</v>
      </c>
    </row>
    <row r="39" spans="2:54" x14ac:dyDescent="0.25">
      <c r="B39" s="5">
        <v>11.6</v>
      </c>
      <c r="C39" s="5">
        <v>82</v>
      </c>
      <c r="D39" s="5">
        <v>8.6</v>
      </c>
      <c r="E39" s="5">
        <v>11.6</v>
      </c>
      <c r="F39" s="5">
        <v>8.6</v>
      </c>
      <c r="G39" s="5">
        <v>14</v>
      </c>
      <c r="H39" s="5">
        <v>990.7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>
        <v>31.8</v>
      </c>
      <c r="O39">
        <v>31.8</v>
      </c>
      <c r="P39">
        <v>11.2</v>
      </c>
      <c r="Q39">
        <v>11.1</v>
      </c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4"/>
      <c r="AJ39" s="53"/>
      <c r="AL39" s="5"/>
      <c r="AM39" s="5"/>
      <c r="AN39" s="5"/>
      <c r="AQ39" s="5"/>
      <c r="AS39" s="5"/>
      <c r="AT39" s="5"/>
      <c r="AU39" s="5"/>
      <c r="AV39" s="5"/>
      <c r="AW39" s="5"/>
      <c r="BB39" s="55">
        <v>2.0833333333333301E-2</v>
      </c>
    </row>
    <row r="40" spans="2:54" x14ac:dyDescent="0.25">
      <c r="B40" s="5">
        <v>11.6</v>
      </c>
      <c r="C40" s="5">
        <v>82</v>
      </c>
      <c r="D40" s="5">
        <v>8.6</v>
      </c>
      <c r="E40" s="5">
        <v>11.6</v>
      </c>
      <c r="F40" s="5">
        <v>6.8</v>
      </c>
      <c r="G40" s="5">
        <v>11.5</v>
      </c>
      <c r="H40" s="5">
        <v>990.6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>
        <v>31.8</v>
      </c>
      <c r="O40">
        <v>31.8</v>
      </c>
      <c r="P40">
        <v>11.2</v>
      </c>
      <c r="Q40">
        <v>11.1</v>
      </c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5"/>
      <c r="AM40" s="5"/>
      <c r="AN40" s="5"/>
      <c r="AQ40" s="5"/>
      <c r="AS40" s="5"/>
      <c r="AT40" s="5"/>
      <c r="AU40" s="5"/>
      <c r="AV40" s="5"/>
      <c r="AW40" s="5"/>
      <c r="BB40" s="55">
        <v>2.1527777777777798E-2</v>
      </c>
    </row>
    <row r="41" spans="2:54" x14ac:dyDescent="0.25">
      <c r="B41" s="5">
        <v>11.5</v>
      </c>
      <c r="C41" s="5">
        <v>83</v>
      </c>
      <c r="D41" s="5">
        <v>8.6999999999999993</v>
      </c>
      <c r="E41" s="5">
        <v>11.5</v>
      </c>
      <c r="F41" s="5">
        <v>9.6999999999999993</v>
      </c>
      <c r="G41" s="5">
        <v>9.6999999999999993</v>
      </c>
      <c r="H41" s="5">
        <v>990.6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>
        <v>31.8</v>
      </c>
      <c r="O41">
        <v>31.8</v>
      </c>
      <c r="P41">
        <v>11.2</v>
      </c>
      <c r="Q41">
        <v>11.1</v>
      </c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5"/>
      <c r="AM41" s="5"/>
      <c r="AN41" s="5"/>
      <c r="AQ41" s="5"/>
      <c r="AS41" s="5"/>
      <c r="AT41" s="5"/>
      <c r="AU41" s="5"/>
      <c r="AV41" s="5"/>
      <c r="AW41" s="5"/>
      <c r="BB41" s="55">
        <v>2.2222222222222199E-2</v>
      </c>
    </row>
    <row r="42" spans="2:54" x14ac:dyDescent="0.25">
      <c r="B42" s="5">
        <v>11.5</v>
      </c>
      <c r="C42" s="5">
        <v>83</v>
      </c>
      <c r="D42" s="5">
        <v>8.6999999999999993</v>
      </c>
      <c r="E42" s="5">
        <v>11.5</v>
      </c>
      <c r="F42" s="5">
        <v>4.3</v>
      </c>
      <c r="G42" s="5">
        <v>12.6</v>
      </c>
      <c r="H42" s="5">
        <v>990.6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>
        <v>31.8</v>
      </c>
      <c r="O42">
        <v>31.8</v>
      </c>
      <c r="P42">
        <v>11.2</v>
      </c>
      <c r="Q42">
        <v>11.1</v>
      </c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5"/>
      <c r="AM42" s="5"/>
      <c r="AN42" s="5"/>
      <c r="AQ42" s="5"/>
      <c r="AS42" s="5"/>
      <c r="AT42" s="5"/>
      <c r="AU42" s="5"/>
      <c r="AV42" s="5"/>
      <c r="AW42" s="5"/>
      <c r="BB42" s="55">
        <v>2.29166666666667E-2</v>
      </c>
    </row>
    <row r="43" spans="2:54" x14ac:dyDescent="0.25">
      <c r="B43" s="5">
        <v>11.5</v>
      </c>
      <c r="C43" s="5">
        <v>83</v>
      </c>
      <c r="D43" s="5">
        <v>8.6999999999999993</v>
      </c>
      <c r="E43" s="5">
        <v>11.5</v>
      </c>
      <c r="F43" s="5">
        <v>15.8</v>
      </c>
      <c r="G43" s="5">
        <v>16.2</v>
      </c>
      <c r="H43" s="5">
        <v>990.5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>
        <v>31.8</v>
      </c>
      <c r="O43">
        <v>31.8</v>
      </c>
      <c r="P43">
        <v>11.2</v>
      </c>
      <c r="Q43">
        <v>11.1</v>
      </c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5"/>
      <c r="AM43" s="5"/>
      <c r="AN43" s="5"/>
      <c r="AQ43" s="5"/>
      <c r="AS43" s="5"/>
      <c r="AT43" s="5"/>
      <c r="AU43" s="5"/>
      <c r="AV43" s="5"/>
      <c r="AW43" s="5"/>
      <c r="BB43" s="55">
        <v>2.36111111111111E-2</v>
      </c>
    </row>
    <row r="44" spans="2:54" x14ac:dyDescent="0.25">
      <c r="B44" s="5">
        <v>11.5</v>
      </c>
      <c r="C44" s="5">
        <v>83</v>
      </c>
      <c r="D44" s="5">
        <v>8.6999999999999993</v>
      </c>
      <c r="E44" s="5">
        <v>11.5</v>
      </c>
      <c r="F44" s="5">
        <v>6.8</v>
      </c>
      <c r="G44" s="5">
        <v>12.6</v>
      </c>
      <c r="H44" s="5">
        <v>990.6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>
        <v>31.8</v>
      </c>
      <c r="O44">
        <v>31.8</v>
      </c>
      <c r="P44">
        <v>11.1</v>
      </c>
      <c r="Q44">
        <v>11.1</v>
      </c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5"/>
      <c r="AM44" s="5"/>
      <c r="AN44" s="5"/>
      <c r="AQ44" s="5"/>
      <c r="AS44" s="5"/>
      <c r="AT44" s="5"/>
      <c r="AU44" s="5"/>
      <c r="AV44" s="5"/>
      <c r="AW44" s="5"/>
      <c r="BB44" s="55">
        <v>2.4305555555555601E-2</v>
      </c>
    </row>
    <row r="45" spans="2:54" x14ac:dyDescent="0.25">
      <c r="B45" s="5">
        <v>11.5</v>
      </c>
      <c r="C45" s="5">
        <v>83</v>
      </c>
      <c r="D45" s="5">
        <v>8.6999999999999993</v>
      </c>
      <c r="E45" s="5">
        <v>11.5</v>
      </c>
      <c r="F45" s="5">
        <v>4.3</v>
      </c>
      <c r="G45" s="5">
        <v>10.4</v>
      </c>
      <c r="H45" s="5">
        <v>990.6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>
        <v>31.8</v>
      </c>
      <c r="O45">
        <v>31.8</v>
      </c>
      <c r="P45">
        <v>11.1</v>
      </c>
      <c r="Q45">
        <v>11.1</v>
      </c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5"/>
      <c r="AM45" s="5"/>
      <c r="AN45" s="5"/>
      <c r="AQ45" s="5"/>
      <c r="AS45" s="5"/>
      <c r="AT45" s="5"/>
      <c r="AU45" s="5"/>
      <c r="AV45" s="5"/>
      <c r="AW45" s="5"/>
      <c r="BB45" s="55">
        <v>2.5000000000000001E-2</v>
      </c>
    </row>
    <row r="46" spans="2:54" x14ac:dyDescent="0.25">
      <c r="B46" s="5">
        <v>11.4</v>
      </c>
      <c r="C46" s="5">
        <v>83</v>
      </c>
      <c r="D46" s="5">
        <v>8.6</v>
      </c>
      <c r="E46" s="5">
        <v>11.4</v>
      </c>
      <c r="F46" s="5">
        <v>7.2</v>
      </c>
      <c r="G46" s="5">
        <v>10.8</v>
      </c>
      <c r="H46" s="5">
        <v>990.7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>
        <v>31.8</v>
      </c>
      <c r="O46">
        <v>31.8</v>
      </c>
      <c r="P46">
        <v>11</v>
      </c>
      <c r="Q46">
        <v>11.1</v>
      </c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5"/>
      <c r="AM46" s="5"/>
      <c r="AN46" s="5"/>
      <c r="AQ46" s="5"/>
      <c r="AS46" s="5"/>
      <c r="AT46" s="5"/>
      <c r="AU46" s="5"/>
      <c r="AV46" s="5"/>
      <c r="AW46" s="5"/>
      <c r="BB46" s="55">
        <v>2.5694444444444402E-2</v>
      </c>
    </row>
    <row r="47" spans="2:54" x14ac:dyDescent="0.25">
      <c r="B47" s="5">
        <v>11.5</v>
      </c>
      <c r="C47" s="5">
        <v>83</v>
      </c>
      <c r="D47" s="5">
        <v>8.6999999999999993</v>
      </c>
      <c r="E47" s="5">
        <v>11.5</v>
      </c>
      <c r="F47" s="5">
        <v>13.3</v>
      </c>
      <c r="G47" s="5">
        <v>14.4</v>
      </c>
      <c r="H47" s="5">
        <v>990.6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>
        <v>31.8</v>
      </c>
      <c r="O47">
        <v>31.8</v>
      </c>
      <c r="P47">
        <v>11</v>
      </c>
      <c r="Q47">
        <v>11.1</v>
      </c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5"/>
      <c r="AM47" s="5"/>
      <c r="AN47" s="5"/>
      <c r="AQ47" s="5"/>
      <c r="AS47" s="5"/>
      <c r="AT47" s="5"/>
      <c r="AU47" s="5"/>
      <c r="AV47" s="5"/>
      <c r="AW47" s="5"/>
      <c r="BB47" s="55">
        <v>2.6388888888888899E-2</v>
      </c>
    </row>
    <row r="48" spans="2:54" x14ac:dyDescent="0.25">
      <c r="B48" s="5">
        <v>11.5</v>
      </c>
      <c r="C48" s="5">
        <v>83</v>
      </c>
      <c r="D48" s="5">
        <v>8.6999999999999993</v>
      </c>
      <c r="E48" s="5">
        <v>11.5</v>
      </c>
      <c r="F48" s="5">
        <v>6.1</v>
      </c>
      <c r="G48" s="5">
        <v>11.5</v>
      </c>
      <c r="H48" s="5">
        <v>990.5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>
        <v>31.8</v>
      </c>
      <c r="O48">
        <v>31.8</v>
      </c>
      <c r="P48">
        <v>11</v>
      </c>
      <c r="Q48">
        <v>11.1</v>
      </c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5"/>
      <c r="AM48" s="5"/>
      <c r="AN48" s="5"/>
      <c r="AQ48" s="5"/>
      <c r="AS48" s="5"/>
      <c r="AT48" s="5"/>
      <c r="AU48" s="5"/>
      <c r="AV48" s="5"/>
      <c r="AW48" s="5"/>
      <c r="BB48" s="55">
        <v>2.70833333333333E-2</v>
      </c>
    </row>
    <row r="49" spans="2:54" x14ac:dyDescent="0.25">
      <c r="B49" s="5">
        <v>11.5</v>
      </c>
      <c r="C49" s="5">
        <v>83</v>
      </c>
      <c r="D49" s="5">
        <v>8.6999999999999993</v>
      </c>
      <c r="E49" s="5">
        <v>11.5</v>
      </c>
      <c r="F49" s="5">
        <v>9</v>
      </c>
      <c r="G49" s="5">
        <v>9.6999999999999993</v>
      </c>
      <c r="H49" s="5">
        <v>990.5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>
        <v>31.8</v>
      </c>
      <c r="O49">
        <v>31.8</v>
      </c>
      <c r="P49">
        <v>11</v>
      </c>
      <c r="Q49">
        <v>11.1</v>
      </c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5"/>
      <c r="AM49" s="5"/>
      <c r="AN49" s="5"/>
      <c r="AQ49" s="5"/>
      <c r="AS49" s="5"/>
      <c r="AT49" s="5"/>
      <c r="AU49" s="5"/>
      <c r="AV49" s="5"/>
      <c r="AW49" s="5"/>
      <c r="BB49" s="55">
        <v>2.7777777777777801E-2</v>
      </c>
    </row>
    <row r="50" spans="2:54" x14ac:dyDescent="0.25">
      <c r="B50" s="5">
        <v>11.5</v>
      </c>
      <c r="C50" s="5">
        <v>83</v>
      </c>
      <c r="D50" s="5">
        <v>8.6999999999999993</v>
      </c>
      <c r="E50" s="5">
        <v>11.5</v>
      </c>
      <c r="F50" s="5">
        <v>12.2</v>
      </c>
      <c r="G50" s="5">
        <v>13.7</v>
      </c>
      <c r="H50" s="5">
        <v>990.4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>
        <v>31.8</v>
      </c>
      <c r="O50">
        <v>31.8</v>
      </c>
      <c r="P50">
        <v>10.9</v>
      </c>
      <c r="Q50">
        <v>11.1</v>
      </c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5"/>
      <c r="AM50" s="5"/>
      <c r="AN50" s="5"/>
      <c r="AQ50" s="5"/>
      <c r="AS50" s="5"/>
      <c r="AT50" s="5"/>
      <c r="AU50" s="5"/>
      <c r="AV50" s="5"/>
      <c r="AW50" s="5"/>
      <c r="BB50" s="55">
        <v>2.8472222222222201E-2</v>
      </c>
    </row>
    <row r="51" spans="2:54" x14ac:dyDescent="0.25">
      <c r="B51" s="5">
        <v>11.5</v>
      </c>
      <c r="C51" s="5">
        <v>83</v>
      </c>
      <c r="D51" s="5">
        <v>8.6999999999999993</v>
      </c>
      <c r="E51" s="5">
        <v>11.5</v>
      </c>
      <c r="F51" s="5">
        <v>2.5</v>
      </c>
      <c r="G51" s="5">
        <v>11.2</v>
      </c>
      <c r="H51" s="5">
        <v>990.4</v>
      </c>
      <c r="I51" s="5">
        <v>0</v>
      </c>
      <c r="J51" s="5">
        <v>0</v>
      </c>
      <c r="K51" s="5">
        <v>0</v>
      </c>
      <c r="L51" s="5">
        <v>0</v>
      </c>
      <c r="M51" s="5">
        <v>0</v>
      </c>
      <c r="N51">
        <v>31.8</v>
      </c>
      <c r="O51">
        <v>31.8</v>
      </c>
      <c r="P51">
        <v>10.9</v>
      </c>
      <c r="Q51">
        <v>11</v>
      </c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5"/>
      <c r="AM51" s="5"/>
      <c r="AN51" s="5"/>
      <c r="AQ51" s="5"/>
      <c r="AS51" s="5"/>
      <c r="AT51" s="5"/>
      <c r="AU51" s="5"/>
      <c r="AV51" s="5"/>
      <c r="AW51" s="5"/>
      <c r="BB51" s="55">
        <v>2.9166666666666698E-2</v>
      </c>
    </row>
    <row r="52" spans="2:54" x14ac:dyDescent="0.25">
      <c r="B52" s="5">
        <v>11.5</v>
      </c>
      <c r="C52" s="5">
        <v>83</v>
      </c>
      <c r="D52" s="5">
        <v>8.6999999999999993</v>
      </c>
      <c r="E52" s="5">
        <v>11.5</v>
      </c>
      <c r="F52" s="5">
        <v>12.2</v>
      </c>
      <c r="G52" s="5">
        <v>14.4</v>
      </c>
      <c r="H52" s="5">
        <v>990.3</v>
      </c>
      <c r="I52" s="5">
        <v>0</v>
      </c>
      <c r="J52" s="5">
        <v>0</v>
      </c>
      <c r="K52" s="5">
        <v>0</v>
      </c>
      <c r="L52" s="5">
        <v>0</v>
      </c>
      <c r="M52" s="5">
        <v>0</v>
      </c>
      <c r="N52">
        <v>31.8</v>
      </c>
      <c r="O52">
        <v>31.8</v>
      </c>
      <c r="P52">
        <v>10.9</v>
      </c>
      <c r="Q52">
        <v>11</v>
      </c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5"/>
      <c r="AM52" s="5"/>
      <c r="AN52" s="5"/>
      <c r="AQ52" s="5"/>
      <c r="AS52" s="5"/>
      <c r="AT52" s="5"/>
      <c r="AU52" s="5"/>
      <c r="AV52" s="5"/>
      <c r="AW52" s="5"/>
      <c r="BB52" s="55">
        <v>2.9861111111111099E-2</v>
      </c>
    </row>
    <row r="53" spans="2:54" x14ac:dyDescent="0.25">
      <c r="B53" s="5">
        <v>11.5</v>
      </c>
      <c r="C53" s="5">
        <v>83</v>
      </c>
      <c r="D53" s="5">
        <v>8.6999999999999993</v>
      </c>
      <c r="E53" s="5">
        <v>11.5</v>
      </c>
      <c r="F53" s="5">
        <v>3.6</v>
      </c>
      <c r="G53" s="5">
        <v>10.8</v>
      </c>
      <c r="H53" s="5">
        <v>990.4</v>
      </c>
      <c r="I53" s="5">
        <v>0</v>
      </c>
      <c r="J53" s="5">
        <v>0</v>
      </c>
      <c r="K53" s="5">
        <v>0</v>
      </c>
      <c r="L53" s="5">
        <v>0</v>
      </c>
      <c r="M53" s="5">
        <v>0</v>
      </c>
      <c r="N53">
        <v>31.8</v>
      </c>
      <c r="O53">
        <v>31.8</v>
      </c>
      <c r="P53">
        <v>10.9</v>
      </c>
      <c r="Q53">
        <v>11</v>
      </c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5"/>
      <c r="AM53" s="5"/>
      <c r="AN53" s="5"/>
      <c r="AQ53" s="5"/>
      <c r="AS53" s="5"/>
      <c r="AT53" s="5"/>
      <c r="AU53" s="5"/>
      <c r="AV53" s="5"/>
      <c r="AW53" s="5"/>
      <c r="BB53" s="55">
        <v>3.05555555555556E-2</v>
      </c>
    </row>
    <row r="54" spans="2:54" x14ac:dyDescent="0.25">
      <c r="B54" s="5">
        <v>11.6</v>
      </c>
      <c r="C54" s="5">
        <v>83</v>
      </c>
      <c r="D54" s="5">
        <v>8.8000000000000007</v>
      </c>
      <c r="E54" s="5">
        <v>11.6</v>
      </c>
      <c r="F54" s="5">
        <v>6.8</v>
      </c>
      <c r="G54" s="5">
        <v>9.6999999999999993</v>
      </c>
      <c r="H54" s="5">
        <v>990.3</v>
      </c>
      <c r="I54" s="5">
        <v>0</v>
      </c>
      <c r="J54" s="5">
        <v>0</v>
      </c>
      <c r="K54" s="5">
        <v>0</v>
      </c>
      <c r="L54" s="5">
        <v>0</v>
      </c>
      <c r="M54" s="5">
        <v>0</v>
      </c>
      <c r="N54">
        <v>31.8</v>
      </c>
      <c r="O54">
        <v>31.8</v>
      </c>
      <c r="P54">
        <v>10.9</v>
      </c>
      <c r="Q54">
        <v>11</v>
      </c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5"/>
      <c r="AM54" s="5"/>
      <c r="AN54" s="5"/>
      <c r="AQ54" s="5"/>
      <c r="AS54" s="5"/>
      <c r="AT54" s="5"/>
      <c r="AU54" s="5"/>
      <c r="AV54" s="5"/>
      <c r="AW54" s="5"/>
      <c r="BB54" s="55">
        <v>3.125E-2</v>
      </c>
    </row>
    <row r="55" spans="2:54" x14ac:dyDescent="0.25">
      <c r="B55" s="5">
        <v>11.6</v>
      </c>
      <c r="C55" s="5">
        <v>83</v>
      </c>
      <c r="D55" s="5">
        <v>8.8000000000000007</v>
      </c>
      <c r="E55" s="5">
        <v>11.6</v>
      </c>
      <c r="F55" s="5">
        <v>10.4</v>
      </c>
      <c r="G55" s="5">
        <v>12.2</v>
      </c>
      <c r="H55" s="5">
        <v>990.5</v>
      </c>
      <c r="I55" s="5">
        <v>0</v>
      </c>
      <c r="J55" s="5">
        <v>0</v>
      </c>
      <c r="K55" s="5">
        <v>0</v>
      </c>
      <c r="L55" s="5">
        <v>0</v>
      </c>
      <c r="M55" s="5">
        <v>0</v>
      </c>
      <c r="N55">
        <v>31.8</v>
      </c>
      <c r="O55">
        <v>31.8</v>
      </c>
      <c r="P55">
        <v>10.9</v>
      </c>
      <c r="Q55">
        <v>11</v>
      </c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5"/>
      <c r="AM55" s="5"/>
      <c r="AN55" s="5"/>
      <c r="AQ55" s="5"/>
      <c r="AS55" s="5"/>
      <c r="AT55" s="5"/>
      <c r="AU55" s="5"/>
      <c r="AV55" s="5"/>
      <c r="AW55" s="5"/>
      <c r="BB55" s="55">
        <v>3.19444444444444E-2</v>
      </c>
    </row>
    <row r="56" spans="2:54" x14ac:dyDescent="0.25">
      <c r="B56" s="5">
        <v>11.6</v>
      </c>
      <c r="C56" s="5">
        <v>83</v>
      </c>
      <c r="D56" s="5">
        <v>8.8000000000000007</v>
      </c>
      <c r="E56" s="5">
        <v>11.6</v>
      </c>
      <c r="F56" s="5">
        <v>8.3000000000000007</v>
      </c>
      <c r="G56" s="5">
        <v>15.8</v>
      </c>
      <c r="H56" s="5">
        <v>990.4</v>
      </c>
      <c r="I56" s="5">
        <v>0</v>
      </c>
      <c r="J56" s="5">
        <v>0</v>
      </c>
      <c r="K56" s="5">
        <v>0</v>
      </c>
      <c r="L56" s="5">
        <v>0</v>
      </c>
      <c r="M56" s="5">
        <v>0</v>
      </c>
      <c r="N56">
        <v>31.8</v>
      </c>
      <c r="O56">
        <v>31.8</v>
      </c>
      <c r="P56">
        <v>10.9</v>
      </c>
      <c r="Q56">
        <v>11</v>
      </c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5"/>
      <c r="AM56" s="5"/>
      <c r="AN56" s="5"/>
      <c r="AQ56" s="5"/>
      <c r="AS56" s="5"/>
      <c r="AT56" s="5"/>
      <c r="AU56" s="5"/>
      <c r="AV56" s="5"/>
      <c r="AW56" s="5"/>
      <c r="BB56" s="55">
        <v>3.2638888888888898E-2</v>
      </c>
    </row>
    <row r="57" spans="2:54" x14ac:dyDescent="0.25">
      <c r="B57" s="5">
        <v>11.6</v>
      </c>
      <c r="C57" s="5">
        <v>83</v>
      </c>
      <c r="D57" s="5">
        <v>8.8000000000000007</v>
      </c>
      <c r="E57" s="5">
        <v>11.6</v>
      </c>
      <c r="F57" s="5">
        <v>9</v>
      </c>
      <c r="G57" s="5">
        <v>9</v>
      </c>
      <c r="H57" s="5">
        <v>990.2</v>
      </c>
      <c r="I57" s="5">
        <v>0</v>
      </c>
      <c r="J57" s="5">
        <v>0</v>
      </c>
      <c r="K57" s="5">
        <v>0</v>
      </c>
      <c r="L57" s="5">
        <v>0</v>
      </c>
      <c r="M57" s="5">
        <v>0</v>
      </c>
      <c r="N57">
        <v>31.8</v>
      </c>
      <c r="O57">
        <v>31.8</v>
      </c>
      <c r="P57">
        <v>10.9</v>
      </c>
      <c r="Q57">
        <v>11</v>
      </c>
      <c r="R57" s="54">
        <v>3.3333333333333298E-2</v>
      </c>
      <c r="T57" s="93"/>
      <c r="U57" s="96"/>
      <c r="V57" s="92" t="str">
        <f t="shared" si="0"/>
        <v/>
      </c>
      <c r="W57" s="96"/>
      <c r="X57" s="93"/>
      <c r="Z57" s="5"/>
      <c r="AA57"/>
      <c r="AC57" s="5">
        <v>25</v>
      </c>
      <c r="AD57" s="54">
        <v>3.3333333333333298E-2</v>
      </c>
      <c r="AL57" s="5"/>
      <c r="AM57" s="5"/>
      <c r="AN57" s="5"/>
      <c r="AQ57" s="5"/>
      <c r="AS57" s="5"/>
      <c r="AT57" s="5"/>
      <c r="AU57" s="5"/>
      <c r="AV57" s="5"/>
      <c r="AW57" s="5"/>
      <c r="BB57" s="55">
        <v>3.3333333333333298E-2</v>
      </c>
    </row>
    <row r="58" spans="2:54" x14ac:dyDescent="0.25">
      <c r="B58" s="5">
        <v>11.6</v>
      </c>
      <c r="C58" s="5">
        <v>83</v>
      </c>
      <c r="D58" s="5">
        <v>8.8000000000000007</v>
      </c>
      <c r="E58" s="5">
        <v>11.6</v>
      </c>
      <c r="F58" s="5">
        <v>8.3000000000000007</v>
      </c>
      <c r="G58" s="5">
        <v>11.9</v>
      </c>
      <c r="H58" s="5">
        <v>990.5</v>
      </c>
      <c r="I58" s="5">
        <v>0</v>
      </c>
      <c r="J58" s="5">
        <v>0</v>
      </c>
      <c r="K58" s="5">
        <v>0</v>
      </c>
      <c r="L58" s="5">
        <v>0</v>
      </c>
      <c r="M58" s="5">
        <v>0</v>
      </c>
      <c r="N58">
        <v>31.8</v>
      </c>
      <c r="O58">
        <v>31.8</v>
      </c>
      <c r="P58">
        <v>10.9</v>
      </c>
      <c r="Q58">
        <v>11</v>
      </c>
      <c r="R58" s="54">
        <v>3.4027777777777803E-2</v>
      </c>
      <c r="T58" s="93"/>
      <c r="U58" s="96"/>
      <c r="V58" s="92" t="str">
        <f t="shared" si="0"/>
        <v/>
      </c>
      <c r="W58" s="96"/>
      <c r="X58" s="93"/>
      <c r="Z58" s="5"/>
      <c r="AA58"/>
      <c r="AC58" s="5"/>
      <c r="AD58" s="54">
        <v>3.4027777777777803E-2</v>
      </c>
      <c r="AL58" s="5"/>
      <c r="AM58" s="5"/>
      <c r="AN58" s="5"/>
      <c r="AQ58" s="5"/>
      <c r="AS58" s="5"/>
      <c r="AT58" s="5"/>
      <c r="AU58" s="5"/>
      <c r="AV58" s="5"/>
      <c r="AW58" s="5"/>
      <c r="BB58" s="55">
        <v>3.4027777777777803E-2</v>
      </c>
    </row>
    <row r="59" spans="2:54" x14ac:dyDescent="0.25">
      <c r="B59" s="5">
        <v>11.6</v>
      </c>
      <c r="C59" s="5">
        <v>83</v>
      </c>
      <c r="D59" s="5">
        <v>8.8000000000000007</v>
      </c>
      <c r="E59" s="5">
        <v>11.6</v>
      </c>
      <c r="F59" s="5">
        <v>5</v>
      </c>
      <c r="G59" s="5">
        <v>9.6999999999999993</v>
      </c>
      <c r="H59" s="5">
        <v>990.4</v>
      </c>
      <c r="I59" s="5">
        <v>0</v>
      </c>
      <c r="J59" s="5">
        <v>0</v>
      </c>
      <c r="K59" s="5">
        <v>0</v>
      </c>
      <c r="L59" s="5">
        <v>0</v>
      </c>
      <c r="M59" s="5">
        <v>0</v>
      </c>
      <c r="N59">
        <v>31.8</v>
      </c>
      <c r="O59">
        <v>31.8</v>
      </c>
      <c r="P59">
        <v>10.9</v>
      </c>
      <c r="Q59">
        <v>11</v>
      </c>
      <c r="R59" s="54">
        <v>3.4722222222222203E-2</v>
      </c>
      <c r="T59" s="93"/>
      <c r="U59" s="96"/>
      <c r="V59" s="92" t="str">
        <f t="shared" si="0"/>
        <v/>
      </c>
      <c r="W59" s="96"/>
      <c r="X59" s="93"/>
      <c r="Z59" s="5"/>
      <c r="AA59"/>
      <c r="AC59" s="5">
        <v>26</v>
      </c>
      <c r="AD59" s="54">
        <v>3.4722222222222203E-2</v>
      </c>
      <c r="AL59" s="5"/>
      <c r="AM59" s="5"/>
      <c r="AN59" s="5"/>
      <c r="AQ59" s="5"/>
      <c r="AS59" s="5"/>
      <c r="AT59" s="5"/>
      <c r="AU59" s="5"/>
      <c r="AV59" s="5"/>
      <c r="AW59" s="5"/>
      <c r="BB59" s="55">
        <v>3.4722222222222203E-2</v>
      </c>
    </row>
    <row r="60" spans="2:54" x14ac:dyDescent="0.25">
      <c r="B60" s="5">
        <v>11.7</v>
      </c>
      <c r="C60" s="5">
        <v>83</v>
      </c>
      <c r="D60" s="5">
        <v>8.9</v>
      </c>
      <c r="E60" s="5">
        <v>11.7</v>
      </c>
      <c r="F60" s="5">
        <v>8.6</v>
      </c>
      <c r="G60" s="5">
        <v>9.6999999999999993</v>
      </c>
      <c r="H60" s="5">
        <v>990.3</v>
      </c>
      <c r="I60" s="5">
        <v>0</v>
      </c>
      <c r="J60" s="5">
        <v>0</v>
      </c>
      <c r="K60" s="5">
        <v>0</v>
      </c>
      <c r="L60" s="5">
        <v>0</v>
      </c>
      <c r="M60" s="5">
        <v>0</v>
      </c>
      <c r="N60">
        <v>31.8</v>
      </c>
      <c r="O60">
        <v>31.8</v>
      </c>
      <c r="P60">
        <v>10.9</v>
      </c>
      <c r="Q60">
        <v>11.1</v>
      </c>
      <c r="R60" s="54">
        <v>3.54166666666667E-2</v>
      </c>
      <c r="T60" s="93"/>
      <c r="U60" s="96"/>
      <c r="V60" s="92" t="str">
        <f t="shared" si="0"/>
        <v/>
      </c>
      <c r="W60" s="96"/>
      <c r="X60" s="93"/>
      <c r="Z60" s="5"/>
      <c r="AA60"/>
      <c r="AC60" s="5"/>
      <c r="AD60" s="54">
        <v>3.54166666666667E-2</v>
      </c>
      <c r="AL60" s="5"/>
      <c r="AM60" s="5"/>
      <c r="AN60" s="5"/>
      <c r="AQ60" s="5"/>
      <c r="AS60" s="5"/>
      <c r="AT60" s="5"/>
      <c r="AU60" s="5"/>
      <c r="AV60" s="5"/>
      <c r="AW60" s="5"/>
      <c r="BB60" s="55">
        <v>3.54166666666667E-2</v>
      </c>
    </row>
    <row r="61" spans="2:54" x14ac:dyDescent="0.25">
      <c r="B61" s="5">
        <v>11.7</v>
      </c>
      <c r="C61" s="5">
        <v>83</v>
      </c>
      <c r="D61" s="5">
        <v>8.9</v>
      </c>
      <c r="E61" s="5">
        <v>11.7</v>
      </c>
      <c r="F61" s="5">
        <v>5.4</v>
      </c>
      <c r="G61" s="5">
        <v>7.9</v>
      </c>
      <c r="H61" s="5">
        <v>990.2</v>
      </c>
      <c r="I61" s="5">
        <v>0</v>
      </c>
      <c r="J61" s="5">
        <v>0</v>
      </c>
      <c r="K61" s="5">
        <v>0</v>
      </c>
      <c r="L61" s="5">
        <v>0</v>
      </c>
      <c r="M61" s="5">
        <v>0</v>
      </c>
      <c r="N61">
        <v>31.8</v>
      </c>
      <c r="O61">
        <v>31.8</v>
      </c>
      <c r="P61">
        <v>10.9</v>
      </c>
      <c r="Q61">
        <v>11</v>
      </c>
      <c r="R61" s="54">
        <v>3.6111111111111101E-2</v>
      </c>
      <c r="T61" s="93"/>
      <c r="U61" s="96"/>
      <c r="V61" s="92" t="str">
        <f t="shared" si="0"/>
        <v/>
      </c>
      <c r="W61" s="96"/>
      <c r="X61" s="93"/>
      <c r="Z61" s="5"/>
      <c r="AA61"/>
      <c r="AC61" s="5">
        <v>27</v>
      </c>
      <c r="AD61" s="54">
        <v>3.6111111111111101E-2</v>
      </c>
      <c r="AL61" s="5"/>
      <c r="AM61" s="5"/>
      <c r="AN61" s="5"/>
      <c r="AQ61" s="5"/>
      <c r="AS61" s="5"/>
      <c r="AT61" s="5"/>
      <c r="AU61" s="5"/>
      <c r="AV61" s="5"/>
      <c r="AW61" s="5"/>
      <c r="BB61" s="55">
        <v>3.6111111111111101E-2</v>
      </c>
    </row>
    <row r="62" spans="2:54" x14ac:dyDescent="0.25">
      <c r="B62" s="5">
        <v>11.7</v>
      </c>
      <c r="C62" s="5">
        <v>83</v>
      </c>
      <c r="D62" s="5">
        <v>8.9</v>
      </c>
      <c r="E62" s="5">
        <v>11.7</v>
      </c>
      <c r="F62" s="5">
        <v>7.2</v>
      </c>
      <c r="G62" s="5">
        <v>10.1</v>
      </c>
      <c r="H62" s="5">
        <v>990.1</v>
      </c>
      <c r="I62" s="5">
        <v>0</v>
      </c>
      <c r="J62" s="5">
        <v>0</v>
      </c>
      <c r="K62" s="5">
        <v>0</v>
      </c>
      <c r="L62" s="5">
        <v>0</v>
      </c>
      <c r="M62" s="5">
        <v>0</v>
      </c>
      <c r="N62">
        <v>31.8</v>
      </c>
      <c r="O62">
        <v>31.8</v>
      </c>
      <c r="P62">
        <v>11</v>
      </c>
      <c r="Q62">
        <v>11.1</v>
      </c>
      <c r="R62" s="54">
        <v>3.6805555555555598E-2</v>
      </c>
      <c r="T62" s="93"/>
      <c r="U62" s="96"/>
      <c r="V62" s="92" t="str">
        <f t="shared" si="0"/>
        <v/>
      </c>
      <c r="W62" s="96"/>
      <c r="X62" s="93"/>
      <c r="Z62" s="5"/>
      <c r="AA62"/>
      <c r="AC62" s="5"/>
      <c r="AD62" s="54">
        <v>3.6805555555555598E-2</v>
      </c>
      <c r="AL62" s="5"/>
      <c r="AM62" s="5"/>
      <c r="AN62" s="5"/>
      <c r="AQ62" s="5"/>
      <c r="AS62" s="5"/>
      <c r="AT62" s="5"/>
      <c r="AU62" s="5"/>
      <c r="AV62" s="5"/>
      <c r="AW62" s="5"/>
      <c r="BB62" s="55">
        <v>3.6805555555555598E-2</v>
      </c>
    </row>
    <row r="63" spans="2:54" x14ac:dyDescent="0.25">
      <c r="B63" s="5">
        <v>11.7</v>
      </c>
      <c r="C63" s="5">
        <v>83</v>
      </c>
      <c r="D63" s="5">
        <v>8.9</v>
      </c>
      <c r="E63" s="5">
        <v>11.7</v>
      </c>
      <c r="F63" s="5">
        <v>5.4</v>
      </c>
      <c r="G63" s="5">
        <v>13.3</v>
      </c>
      <c r="H63" s="5">
        <v>990.1</v>
      </c>
      <c r="I63" s="5">
        <v>0</v>
      </c>
      <c r="J63" s="5">
        <v>0</v>
      </c>
      <c r="K63" s="5">
        <v>0</v>
      </c>
      <c r="L63" s="5">
        <v>0</v>
      </c>
      <c r="M63" s="5">
        <v>0</v>
      </c>
      <c r="N63">
        <v>31.8</v>
      </c>
      <c r="O63">
        <v>31.8</v>
      </c>
      <c r="P63">
        <v>11</v>
      </c>
      <c r="Q63">
        <v>11.1</v>
      </c>
      <c r="R63" s="54">
        <v>3.7499999999999999E-2</v>
      </c>
      <c r="T63" s="93"/>
      <c r="U63" s="96"/>
      <c r="V63" s="92" t="str">
        <f t="shared" si="0"/>
        <v/>
      </c>
      <c r="W63" s="96"/>
      <c r="X63" s="93"/>
      <c r="Z63" s="5"/>
      <c r="AA63"/>
      <c r="AC63" s="5">
        <v>28</v>
      </c>
      <c r="AD63" s="54">
        <v>3.7499999999999999E-2</v>
      </c>
      <c r="AL63" s="5"/>
      <c r="AM63" s="5"/>
      <c r="AN63" s="5"/>
      <c r="AQ63" s="5"/>
      <c r="AS63" s="5"/>
      <c r="AT63" s="5"/>
      <c r="AU63" s="5"/>
      <c r="AV63" s="5"/>
      <c r="AW63" s="5"/>
      <c r="BB63" s="55">
        <v>3.7499999999999999E-2</v>
      </c>
    </row>
    <row r="64" spans="2:54" x14ac:dyDescent="0.25">
      <c r="B64" s="5">
        <v>11.7</v>
      </c>
      <c r="C64" s="5">
        <v>83</v>
      </c>
      <c r="D64" s="5">
        <v>8.9</v>
      </c>
      <c r="E64" s="5">
        <v>11.7</v>
      </c>
      <c r="F64" s="5">
        <v>9.6999999999999993</v>
      </c>
      <c r="G64" s="5">
        <v>13</v>
      </c>
      <c r="H64" s="5">
        <v>990.1</v>
      </c>
      <c r="I64" s="5">
        <v>0</v>
      </c>
      <c r="J64" s="5">
        <v>0</v>
      </c>
      <c r="K64" s="5">
        <v>0</v>
      </c>
      <c r="L64" s="5">
        <v>0</v>
      </c>
      <c r="M64" s="5">
        <v>0</v>
      </c>
      <c r="N64">
        <v>31.8</v>
      </c>
      <c r="O64">
        <v>31.8</v>
      </c>
      <c r="P64">
        <v>11</v>
      </c>
      <c r="Q64">
        <v>11.1</v>
      </c>
      <c r="R64" s="54">
        <v>3.8194444444444399E-2</v>
      </c>
      <c r="T64" s="93"/>
      <c r="U64" s="96"/>
      <c r="V64" s="92" t="str">
        <f t="shared" si="0"/>
        <v/>
      </c>
      <c r="W64" s="96"/>
      <c r="X64" s="93"/>
      <c r="Z64" s="5"/>
      <c r="AA64"/>
      <c r="AC64" s="5"/>
      <c r="AD64" s="54">
        <v>3.8194444444444399E-2</v>
      </c>
      <c r="AL64" s="5"/>
      <c r="AM64" s="5"/>
      <c r="AN64" s="5"/>
      <c r="AQ64" s="5"/>
      <c r="AS64" s="5"/>
      <c r="AT64" s="5"/>
      <c r="AU64" s="5"/>
      <c r="AV64" s="5"/>
      <c r="AW64" s="5"/>
      <c r="BB64" s="55">
        <v>3.8194444444444399E-2</v>
      </c>
    </row>
    <row r="65" spans="2:54" x14ac:dyDescent="0.25">
      <c r="B65" s="5">
        <v>11.7</v>
      </c>
      <c r="C65" s="5">
        <v>83</v>
      </c>
      <c r="D65" s="5">
        <v>8.9</v>
      </c>
      <c r="E65" s="5">
        <v>11.7</v>
      </c>
      <c r="F65" s="5">
        <v>8.6</v>
      </c>
      <c r="G65" s="5">
        <v>10.1</v>
      </c>
      <c r="H65" s="5">
        <v>990</v>
      </c>
      <c r="I65" s="5">
        <v>0</v>
      </c>
      <c r="J65" s="5">
        <v>0</v>
      </c>
      <c r="K65" s="5">
        <v>0</v>
      </c>
      <c r="L65" s="5">
        <v>0</v>
      </c>
      <c r="M65" s="5">
        <v>0</v>
      </c>
      <c r="N65">
        <v>31.8</v>
      </c>
      <c r="O65">
        <v>31.8</v>
      </c>
      <c r="P65">
        <v>11</v>
      </c>
      <c r="Q65">
        <v>11.1</v>
      </c>
      <c r="R65" s="54">
        <v>3.8888888888888903E-2</v>
      </c>
      <c r="T65" s="93"/>
      <c r="U65" s="96"/>
      <c r="V65" s="92" t="str">
        <f t="shared" si="0"/>
        <v/>
      </c>
      <c r="W65" s="96"/>
      <c r="X65" s="93"/>
      <c r="Z65" s="5"/>
      <c r="AA65"/>
      <c r="AC65" s="5">
        <v>29</v>
      </c>
      <c r="AD65" s="54">
        <v>3.8888888888888903E-2</v>
      </c>
      <c r="AL65" s="5"/>
      <c r="AM65" s="5"/>
      <c r="AN65" s="5"/>
      <c r="AQ65" s="5"/>
      <c r="AS65" s="5"/>
      <c r="AT65" s="5"/>
      <c r="AU65" s="5"/>
      <c r="AV65" s="5"/>
      <c r="AW65" s="5"/>
      <c r="BB65" s="55">
        <v>3.8888888888888903E-2</v>
      </c>
    </row>
    <row r="66" spans="2:54" x14ac:dyDescent="0.25">
      <c r="B66" s="5">
        <v>11.7</v>
      </c>
      <c r="C66" s="5">
        <v>83</v>
      </c>
      <c r="D66" s="5">
        <v>8.9</v>
      </c>
      <c r="E66" s="5">
        <v>11.7</v>
      </c>
      <c r="F66" s="5">
        <v>7.9</v>
      </c>
      <c r="G66" s="5">
        <v>9</v>
      </c>
      <c r="H66" s="5">
        <v>989.9</v>
      </c>
      <c r="I66" s="5">
        <v>0</v>
      </c>
      <c r="J66" s="5">
        <v>0</v>
      </c>
      <c r="K66" s="5">
        <v>0</v>
      </c>
      <c r="L66" s="5">
        <v>0</v>
      </c>
      <c r="M66" s="5">
        <v>0</v>
      </c>
      <c r="N66">
        <v>31.8</v>
      </c>
      <c r="O66">
        <v>31.8</v>
      </c>
      <c r="P66">
        <v>11</v>
      </c>
      <c r="Q66">
        <v>11.1</v>
      </c>
      <c r="R66" s="54">
        <v>3.9583333333333297E-2</v>
      </c>
      <c r="T66" s="93"/>
      <c r="U66" s="96"/>
      <c r="V66" s="92" t="str">
        <f t="shared" si="0"/>
        <v/>
      </c>
      <c r="W66" s="96"/>
      <c r="X66" s="93"/>
      <c r="Z66" s="5"/>
      <c r="AA66"/>
      <c r="AC66" s="5"/>
      <c r="AD66" s="54">
        <v>3.9583333333333297E-2</v>
      </c>
      <c r="AL66" s="5"/>
      <c r="AM66" s="5"/>
      <c r="AN66" s="5"/>
      <c r="AQ66" s="5"/>
      <c r="AS66" s="5"/>
      <c r="AT66" s="5"/>
      <c r="AU66" s="5"/>
      <c r="AV66" s="5"/>
      <c r="AW66" s="5"/>
      <c r="BB66" s="55">
        <v>3.9583333333333297E-2</v>
      </c>
    </row>
    <row r="67" spans="2:54" x14ac:dyDescent="0.25">
      <c r="B67" s="5">
        <v>11.7</v>
      </c>
      <c r="C67" s="5">
        <v>83</v>
      </c>
      <c r="D67" s="5">
        <v>8.9</v>
      </c>
      <c r="E67" s="5">
        <v>11.7</v>
      </c>
      <c r="F67" s="5">
        <v>6.8</v>
      </c>
      <c r="G67" s="5">
        <v>11.2</v>
      </c>
      <c r="H67" s="5">
        <v>989.9</v>
      </c>
      <c r="I67" s="5">
        <v>0</v>
      </c>
      <c r="J67" s="5">
        <v>0</v>
      </c>
      <c r="K67" s="5">
        <v>0</v>
      </c>
      <c r="L67" s="5">
        <v>0</v>
      </c>
      <c r="M67" s="5">
        <v>0</v>
      </c>
      <c r="N67">
        <v>31.8</v>
      </c>
      <c r="O67">
        <v>31.8</v>
      </c>
      <c r="P67">
        <v>11</v>
      </c>
      <c r="Q67">
        <v>11.1</v>
      </c>
      <c r="R67" s="54">
        <v>4.0277777777777801E-2</v>
      </c>
      <c r="T67" s="93"/>
      <c r="U67" s="96"/>
      <c r="V67" s="92" t="str">
        <f t="shared" si="0"/>
        <v/>
      </c>
      <c r="W67" s="96"/>
      <c r="X67" s="93"/>
      <c r="Z67" s="5"/>
      <c r="AA67"/>
      <c r="AC67" s="5">
        <v>30</v>
      </c>
      <c r="AD67" s="54">
        <v>4.0277777777777801E-2</v>
      </c>
      <c r="AL67" s="5"/>
      <c r="AM67" s="5"/>
      <c r="AN67" s="5"/>
      <c r="AQ67" s="5"/>
      <c r="AS67" s="5"/>
      <c r="AT67" s="5"/>
      <c r="AU67" s="5"/>
      <c r="AV67" s="5"/>
      <c r="AW67" s="5"/>
      <c r="BB67" s="55">
        <v>4.0277777777777801E-2</v>
      </c>
    </row>
    <row r="68" spans="2:54" x14ac:dyDescent="0.25">
      <c r="B68" s="5">
        <v>11.7</v>
      </c>
      <c r="C68" s="5">
        <v>83</v>
      </c>
      <c r="D68" s="5">
        <v>8.9</v>
      </c>
      <c r="E68" s="5">
        <v>11.7</v>
      </c>
      <c r="F68" s="5">
        <v>10.4</v>
      </c>
      <c r="G68" s="5">
        <v>12.6</v>
      </c>
      <c r="H68" s="5">
        <v>990</v>
      </c>
      <c r="I68" s="5">
        <v>0</v>
      </c>
      <c r="J68" s="5">
        <v>0</v>
      </c>
      <c r="K68" s="5">
        <v>0</v>
      </c>
      <c r="L68" s="5">
        <v>0</v>
      </c>
      <c r="M68" s="5">
        <v>0</v>
      </c>
      <c r="N68">
        <v>31.8</v>
      </c>
      <c r="O68">
        <v>31.8</v>
      </c>
      <c r="P68">
        <v>11.1</v>
      </c>
      <c r="Q68">
        <v>11.1</v>
      </c>
      <c r="R68" s="54">
        <v>4.0972222222222202E-2</v>
      </c>
      <c r="T68" s="93"/>
      <c r="U68" s="96"/>
      <c r="V68" s="92" t="str">
        <f t="shared" si="0"/>
        <v/>
      </c>
      <c r="W68" s="96"/>
      <c r="X68" s="93"/>
      <c r="Z68" s="5"/>
      <c r="AA68"/>
      <c r="AC68" s="5"/>
      <c r="AD68" s="54">
        <v>4.0972222222222202E-2</v>
      </c>
      <c r="AL68" s="5"/>
      <c r="AM68" s="5"/>
      <c r="AN68" s="5"/>
      <c r="AQ68" s="5"/>
      <c r="AS68" s="5"/>
      <c r="AT68" s="5"/>
      <c r="AU68" s="5"/>
      <c r="AV68" s="5"/>
      <c r="AW68" s="5"/>
      <c r="BB68" s="55">
        <v>4.0972222222222202E-2</v>
      </c>
    </row>
    <row r="69" spans="2:54" x14ac:dyDescent="0.25">
      <c r="B69" s="5">
        <v>11.7</v>
      </c>
      <c r="C69" s="5">
        <v>83</v>
      </c>
      <c r="D69" s="5">
        <v>8.9</v>
      </c>
      <c r="E69" s="5">
        <v>11.7</v>
      </c>
      <c r="F69" s="5">
        <v>4.3</v>
      </c>
      <c r="G69" s="5">
        <v>9.4</v>
      </c>
      <c r="H69" s="5">
        <v>990</v>
      </c>
      <c r="I69" s="5">
        <v>0</v>
      </c>
      <c r="J69" s="5">
        <v>0</v>
      </c>
      <c r="K69" s="5">
        <v>0</v>
      </c>
      <c r="L69" s="5">
        <v>0</v>
      </c>
      <c r="M69" s="5">
        <v>0</v>
      </c>
      <c r="N69">
        <v>31.8</v>
      </c>
      <c r="O69">
        <v>31.8</v>
      </c>
      <c r="P69">
        <v>11</v>
      </c>
      <c r="Q69">
        <v>11.1</v>
      </c>
      <c r="R69" s="54">
        <v>4.1666666666666699E-2</v>
      </c>
      <c r="T69" s="93"/>
      <c r="U69" s="96"/>
      <c r="V69" s="92" t="str">
        <f t="shared" si="0"/>
        <v/>
      </c>
      <c r="W69" s="96"/>
      <c r="X69" s="93"/>
      <c r="Z69" s="5"/>
      <c r="AA69"/>
      <c r="AC69" s="5">
        <v>31</v>
      </c>
      <c r="AD69" s="54">
        <v>4.1666666666666699E-2</v>
      </c>
      <c r="AL69" s="5"/>
      <c r="AM69" s="5"/>
      <c r="AN69" s="5"/>
      <c r="AQ69" s="5"/>
      <c r="AS69" s="5"/>
      <c r="AT69" s="5"/>
      <c r="AU69" s="5"/>
      <c r="AV69" s="5"/>
      <c r="AW69" s="5"/>
      <c r="BB69" s="55">
        <v>4.1666666666666699E-2</v>
      </c>
    </row>
    <row r="70" spans="2:54" x14ac:dyDescent="0.25">
      <c r="B70" s="5">
        <v>11.7</v>
      </c>
      <c r="C70" s="5">
        <v>83</v>
      </c>
      <c r="D70" s="5">
        <v>8.9</v>
      </c>
      <c r="E70" s="5">
        <v>11.7</v>
      </c>
      <c r="F70" s="5">
        <v>12.2</v>
      </c>
      <c r="G70" s="5">
        <v>12.2</v>
      </c>
      <c r="H70" s="5">
        <v>990</v>
      </c>
      <c r="I70" s="5">
        <v>0</v>
      </c>
      <c r="J70" s="5">
        <v>0</v>
      </c>
      <c r="K70" s="5">
        <v>0</v>
      </c>
      <c r="L70" s="5">
        <v>0</v>
      </c>
      <c r="M70" s="5">
        <v>0</v>
      </c>
      <c r="N70">
        <v>31.8</v>
      </c>
      <c r="O70">
        <v>31.8</v>
      </c>
      <c r="P70">
        <v>11</v>
      </c>
      <c r="Q70">
        <v>11.1</v>
      </c>
      <c r="R70" s="54">
        <v>4.2361111111111099E-2</v>
      </c>
      <c r="T70" s="93"/>
      <c r="U70" s="96"/>
      <c r="V70" s="92" t="str">
        <f t="shared" si="0"/>
        <v/>
      </c>
      <c r="W70" s="96"/>
      <c r="X70" s="93"/>
      <c r="Z70" s="5"/>
      <c r="AA70"/>
      <c r="AC70" s="5"/>
      <c r="AD70" s="54">
        <v>4.2361111111111099E-2</v>
      </c>
      <c r="AL70" s="5"/>
      <c r="AM70" s="5"/>
      <c r="AN70" s="5"/>
      <c r="AQ70" s="5"/>
      <c r="AS70" s="5"/>
      <c r="AT70" s="5"/>
      <c r="AU70" s="5"/>
      <c r="AV70" s="5"/>
      <c r="AW70" s="5"/>
      <c r="BB70" s="55">
        <v>4.2361111111111099E-2</v>
      </c>
    </row>
    <row r="71" spans="2:54" x14ac:dyDescent="0.25">
      <c r="B71" s="5">
        <v>11.7</v>
      </c>
      <c r="C71" s="5">
        <v>83</v>
      </c>
      <c r="D71" s="5">
        <v>8.9</v>
      </c>
      <c r="E71" s="5">
        <v>11.7</v>
      </c>
      <c r="F71" s="5">
        <v>5.4</v>
      </c>
      <c r="G71" s="5">
        <v>7.9</v>
      </c>
      <c r="H71" s="5">
        <v>990</v>
      </c>
      <c r="I71" s="5">
        <v>0</v>
      </c>
      <c r="J71" s="5">
        <v>0</v>
      </c>
      <c r="K71" s="5">
        <v>0</v>
      </c>
      <c r="L71" s="5">
        <v>0</v>
      </c>
      <c r="M71" s="5">
        <v>0</v>
      </c>
      <c r="N71">
        <v>31.8</v>
      </c>
      <c r="O71">
        <v>31.8</v>
      </c>
      <c r="P71">
        <v>11</v>
      </c>
      <c r="Q71">
        <v>11.1</v>
      </c>
      <c r="R71" s="54">
        <v>4.3055555555555597E-2</v>
      </c>
      <c r="T71" s="93"/>
      <c r="U71" s="96"/>
      <c r="V71" s="92" t="str">
        <f t="shared" si="0"/>
        <v/>
      </c>
      <c r="W71" s="96"/>
      <c r="X71" s="93"/>
      <c r="Z71" s="5"/>
      <c r="AA71"/>
      <c r="AC71" s="5"/>
      <c r="AD71" s="54">
        <v>4.3055555555555597E-2</v>
      </c>
      <c r="AL71" s="5"/>
      <c r="AM71" s="5"/>
      <c r="AN71" s="5"/>
      <c r="AQ71" s="5"/>
      <c r="AS71" s="5"/>
      <c r="AT71" s="5"/>
      <c r="AU71" s="5"/>
      <c r="AV71" s="5"/>
      <c r="AW71" s="5"/>
      <c r="BB71" s="55">
        <v>4.3055555555555555E-2</v>
      </c>
    </row>
    <row r="72" spans="2:54" x14ac:dyDescent="0.25">
      <c r="B72" s="5">
        <v>11.6</v>
      </c>
      <c r="C72" s="5">
        <v>84</v>
      </c>
      <c r="D72" s="5">
        <v>9</v>
      </c>
      <c r="E72" s="5">
        <v>11.6</v>
      </c>
      <c r="F72" s="5">
        <v>6.8</v>
      </c>
      <c r="G72" s="5">
        <v>7.9</v>
      </c>
      <c r="H72" s="5">
        <v>989.9</v>
      </c>
      <c r="I72" s="5">
        <v>0</v>
      </c>
      <c r="J72" s="5">
        <v>0</v>
      </c>
      <c r="K72" s="5">
        <v>0</v>
      </c>
      <c r="L72" s="5">
        <v>0</v>
      </c>
      <c r="M72" s="5">
        <v>0</v>
      </c>
      <c r="N72">
        <v>31.8</v>
      </c>
      <c r="O72">
        <v>31.8</v>
      </c>
      <c r="P72">
        <v>11</v>
      </c>
      <c r="Q72">
        <v>11.1</v>
      </c>
      <c r="R72" s="54">
        <v>4.3749999999999997E-2</v>
      </c>
      <c r="T72" s="93"/>
      <c r="U72" s="96"/>
      <c r="V72" s="92" t="str">
        <f t="shared" si="0"/>
        <v/>
      </c>
      <c r="W72" s="96"/>
      <c r="X72" s="93"/>
      <c r="Z72" s="5"/>
      <c r="AA72"/>
      <c r="AC72" s="376"/>
      <c r="AD72" s="54">
        <v>4.3749999999999997E-2</v>
      </c>
      <c r="AL72" s="5"/>
      <c r="AM72" s="5"/>
      <c r="AN72" s="5"/>
      <c r="AQ72" s="5"/>
      <c r="AS72" s="5"/>
      <c r="AT72" s="5"/>
      <c r="AU72" s="5"/>
      <c r="AV72" s="5"/>
      <c r="AW72" s="5"/>
      <c r="BB72" s="55">
        <v>4.3749999999999997E-2</v>
      </c>
    </row>
    <row r="73" spans="2:54" x14ac:dyDescent="0.25">
      <c r="B73" s="5">
        <v>11.6</v>
      </c>
      <c r="C73" s="5">
        <v>84</v>
      </c>
      <c r="D73" s="5">
        <v>9</v>
      </c>
      <c r="E73" s="5">
        <v>11.6</v>
      </c>
      <c r="F73" s="5">
        <v>3.2</v>
      </c>
      <c r="G73" s="5">
        <v>9.4</v>
      </c>
      <c r="H73" s="5">
        <v>989.8</v>
      </c>
      <c r="I73" s="5">
        <v>0</v>
      </c>
      <c r="J73" s="5">
        <v>0</v>
      </c>
      <c r="K73" s="5">
        <v>0</v>
      </c>
      <c r="L73" s="5">
        <v>0</v>
      </c>
      <c r="M73" s="5">
        <v>0</v>
      </c>
      <c r="N73">
        <v>31.8</v>
      </c>
      <c r="O73">
        <v>31.8</v>
      </c>
      <c r="P73">
        <v>11</v>
      </c>
      <c r="Q73">
        <v>11.1</v>
      </c>
      <c r="R73" s="54">
        <v>4.4444444444444398E-2</v>
      </c>
      <c r="T73" s="93"/>
      <c r="U73" s="96"/>
      <c r="V73" s="92" t="str">
        <f t="shared" si="0"/>
        <v/>
      </c>
      <c r="W73" s="96"/>
      <c r="X73" s="93"/>
      <c r="Z73" s="5"/>
      <c r="AA73"/>
      <c r="AC73" s="376"/>
      <c r="AD73" s="54">
        <v>4.4444444444444398E-2</v>
      </c>
      <c r="AL73" s="5"/>
      <c r="AM73" s="5"/>
      <c r="AN73" s="5"/>
      <c r="AQ73" s="5"/>
      <c r="AS73" s="5"/>
      <c r="AT73" s="5"/>
      <c r="AU73" s="5"/>
      <c r="AV73" s="5"/>
      <c r="AW73" s="5"/>
      <c r="BB73" s="55">
        <v>4.4444444444444398E-2</v>
      </c>
    </row>
    <row r="74" spans="2:54" x14ac:dyDescent="0.25">
      <c r="B74" s="5">
        <v>11.6</v>
      </c>
      <c r="C74" s="5">
        <v>84</v>
      </c>
      <c r="D74" s="5">
        <v>9</v>
      </c>
      <c r="E74" s="5">
        <v>11.6</v>
      </c>
      <c r="F74" s="5">
        <v>8.3000000000000007</v>
      </c>
      <c r="G74" s="5">
        <v>11.5</v>
      </c>
      <c r="H74" s="5">
        <v>989.9</v>
      </c>
      <c r="I74" s="5">
        <v>0</v>
      </c>
      <c r="J74" s="5">
        <v>0</v>
      </c>
      <c r="K74" s="5">
        <v>0</v>
      </c>
      <c r="L74" s="5">
        <v>0</v>
      </c>
      <c r="M74" s="5">
        <v>0</v>
      </c>
      <c r="N74">
        <v>31.8</v>
      </c>
      <c r="O74">
        <v>31.8</v>
      </c>
      <c r="P74">
        <v>11</v>
      </c>
      <c r="Q74">
        <v>11.1</v>
      </c>
      <c r="R74" s="54">
        <v>4.5138888888888902E-2</v>
      </c>
      <c r="T74" s="93"/>
      <c r="U74" s="96"/>
      <c r="V74" s="92" t="str">
        <f t="shared" si="0"/>
        <v/>
      </c>
      <c r="W74" s="96"/>
      <c r="X74" s="93"/>
      <c r="Z74" s="5"/>
      <c r="AA74"/>
      <c r="AC74" s="376"/>
      <c r="AD74" s="54">
        <v>4.5138888888888902E-2</v>
      </c>
      <c r="AL74" s="5"/>
      <c r="AM74" s="5"/>
      <c r="AN74" s="5"/>
      <c r="AQ74" s="5"/>
      <c r="AS74" s="5"/>
      <c r="AT74" s="5"/>
      <c r="AU74" s="5"/>
      <c r="AV74" s="5"/>
      <c r="AW74" s="5"/>
      <c r="BB74" s="55">
        <v>4.5138888888888902E-2</v>
      </c>
    </row>
    <row r="75" spans="2:54" x14ac:dyDescent="0.25">
      <c r="B75" s="5">
        <v>11.5</v>
      </c>
      <c r="C75" s="5">
        <v>84</v>
      </c>
      <c r="D75" s="5">
        <v>8.9</v>
      </c>
      <c r="E75" s="5">
        <v>11.5</v>
      </c>
      <c r="F75" s="5">
        <v>6.8</v>
      </c>
      <c r="G75" s="5">
        <v>8.6</v>
      </c>
      <c r="H75" s="5">
        <v>989.9</v>
      </c>
      <c r="I75" s="5">
        <v>0</v>
      </c>
      <c r="J75" s="5">
        <v>0</v>
      </c>
      <c r="K75" s="5">
        <v>0</v>
      </c>
      <c r="L75" s="5">
        <v>0</v>
      </c>
      <c r="M75" s="5">
        <v>0</v>
      </c>
      <c r="N75">
        <v>31.8</v>
      </c>
      <c r="O75">
        <v>31.8</v>
      </c>
      <c r="P75">
        <v>11</v>
      </c>
      <c r="Q75">
        <v>11.1</v>
      </c>
      <c r="R75" s="54">
        <v>4.5833333333333302E-2</v>
      </c>
      <c r="T75" s="93"/>
      <c r="U75" s="96"/>
      <c r="V75" s="92" t="str">
        <f t="shared" ref="V75:V138" si="2">IF($K75&gt;0,1,"")</f>
        <v/>
      </c>
      <c r="W75" s="96"/>
      <c r="X75" s="93"/>
      <c r="Z75" s="5"/>
      <c r="AA75"/>
      <c r="AC75" s="376"/>
      <c r="AD75" s="54">
        <v>4.5833333333333302E-2</v>
      </c>
      <c r="AL75" s="5"/>
      <c r="AM75" s="5"/>
      <c r="AN75" s="5"/>
      <c r="AQ75" s="5"/>
      <c r="AS75" s="5"/>
      <c r="AT75" s="5"/>
      <c r="AU75" s="5"/>
      <c r="AV75" s="5"/>
      <c r="AW75" s="5"/>
      <c r="BB75" s="55">
        <v>4.5833333333333302E-2</v>
      </c>
    </row>
    <row r="76" spans="2:54" x14ac:dyDescent="0.25">
      <c r="B76" s="5">
        <v>11.5</v>
      </c>
      <c r="C76" s="5">
        <v>84</v>
      </c>
      <c r="D76" s="5">
        <v>8.9</v>
      </c>
      <c r="E76" s="5">
        <v>11.5</v>
      </c>
      <c r="F76" s="5">
        <v>6.8</v>
      </c>
      <c r="G76" s="5">
        <v>10.8</v>
      </c>
      <c r="H76" s="5">
        <v>990</v>
      </c>
      <c r="I76" s="5">
        <v>0</v>
      </c>
      <c r="J76" s="5">
        <v>0</v>
      </c>
      <c r="K76" s="5">
        <v>0</v>
      </c>
      <c r="L76" s="5">
        <v>0</v>
      </c>
      <c r="M76" s="5">
        <v>0</v>
      </c>
      <c r="N76">
        <v>31.8</v>
      </c>
      <c r="O76">
        <v>31.8</v>
      </c>
      <c r="P76">
        <v>11</v>
      </c>
      <c r="Q76">
        <v>11.1</v>
      </c>
      <c r="R76" s="54">
        <v>4.65277777777778E-2</v>
      </c>
      <c r="T76" s="93"/>
      <c r="U76" s="96"/>
      <c r="V76" s="92" t="str">
        <f t="shared" si="2"/>
        <v/>
      </c>
      <c r="W76" s="96"/>
      <c r="X76" s="93"/>
      <c r="Z76" s="5"/>
      <c r="AA76"/>
      <c r="AC76" s="376"/>
      <c r="AD76" s="54">
        <v>4.65277777777778E-2</v>
      </c>
      <c r="AL76" s="5"/>
      <c r="AM76" s="5"/>
      <c r="AN76" s="5"/>
      <c r="AQ76" s="5"/>
      <c r="AS76" s="5"/>
      <c r="AT76" s="5"/>
      <c r="AU76" s="5"/>
      <c r="AV76" s="5"/>
      <c r="AW76" s="5"/>
      <c r="BB76" s="55">
        <v>4.65277777777778E-2</v>
      </c>
    </row>
    <row r="77" spans="2:54" x14ac:dyDescent="0.25">
      <c r="B77" s="5">
        <v>11.5</v>
      </c>
      <c r="C77" s="5">
        <v>84</v>
      </c>
      <c r="D77" s="5">
        <v>8.9</v>
      </c>
      <c r="E77" s="5">
        <v>11.5</v>
      </c>
      <c r="F77" s="5">
        <v>12.2</v>
      </c>
      <c r="G77" s="5">
        <v>13.7</v>
      </c>
      <c r="H77" s="5">
        <v>989.8</v>
      </c>
      <c r="I77" s="5">
        <v>0</v>
      </c>
      <c r="J77" s="5">
        <v>0</v>
      </c>
      <c r="K77" s="5">
        <v>0</v>
      </c>
      <c r="L77" s="5">
        <v>0</v>
      </c>
      <c r="M77" s="5">
        <v>0</v>
      </c>
      <c r="N77">
        <v>31.8</v>
      </c>
      <c r="O77">
        <v>31.8</v>
      </c>
      <c r="P77">
        <v>11</v>
      </c>
      <c r="Q77">
        <v>11.1</v>
      </c>
      <c r="R77" s="54">
        <v>4.72222222222222E-2</v>
      </c>
      <c r="T77" s="93"/>
      <c r="U77" s="96"/>
      <c r="V77" s="92" t="str">
        <f t="shared" si="2"/>
        <v/>
      </c>
      <c r="W77" s="96"/>
      <c r="X77" s="93"/>
      <c r="Z77" s="5"/>
      <c r="AA77"/>
      <c r="AC77" s="376"/>
      <c r="AD77" s="54">
        <v>4.72222222222222E-2</v>
      </c>
      <c r="AL77" s="5"/>
      <c r="AM77" s="5"/>
      <c r="AN77" s="5"/>
      <c r="AQ77" s="5"/>
      <c r="AS77" s="5"/>
      <c r="AT77" s="5"/>
      <c r="AU77" s="5"/>
      <c r="AV77" s="5"/>
      <c r="AW77" s="5"/>
      <c r="BB77" s="55">
        <v>4.72222222222222E-2</v>
      </c>
    </row>
    <row r="78" spans="2:54" x14ac:dyDescent="0.25">
      <c r="B78" s="5">
        <v>11.5</v>
      </c>
      <c r="C78" s="5">
        <v>84</v>
      </c>
      <c r="D78" s="5">
        <v>8.9</v>
      </c>
      <c r="E78" s="5">
        <v>11.5</v>
      </c>
      <c r="F78" s="5">
        <v>5</v>
      </c>
      <c r="G78" s="5">
        <v>10.8</v>
      </c>
      <c r="H78" s="5">
        <v>989.9</v>
      </c>
      <c r="I78" s="5">
        <v>0</v>
      </c>
      <c r="J78" s="5">
        <v>0</v>
      </c>
      <c r="K78" s="5">
        <v>0</v>
      </c>
      <c r="L78" s="5">
        <v>0</v>
      </c>
      <c r="M78" s="5">
        <v>0</v>
      </c>
      <c r="N78">
        <v>31.8</v>
      </c>
      <c r="O78">
        <v>31.8</v>
      </c>
      <c r="P78">
        <v>11</v>
      </c>
      <c r="Q78">
        <v>11.1</v>
      </c>
      <c r="R78" s="54">
        <v>4.7916666666666698E-2</v>
      </c>
      <c r="T78" s="93"/>
      <c r="U78" s="96"/>
      <c r="V78" s="92" t="str">
        <f t="shared" si="2"/>
        <v/>
      </c>
      <c r="W78" s="96"/>
      <c r="X78" s="93"/>
      <c r="Z78" s="5"/>
      <c r="AA78"/>
      <c r="AC78" s="376"/>
      <c r="AD78" s="54">
        <v>4.7916666666666698E-2</v>
      </c>
      <c r="AL78" s="5"/>
      <c r="AM78" s="5"/>
      <c r="AN78" s="5"/>
      <c r="AQ78" s="5"/>
      <c r="AS78" s="5"/>
      <c r="AT78" s="5"/>
      <c r="AU78" s="5"/>
      <c r="AV78" s="5"/>
      <c r="AW78" s="5"/>
      <c r="BB78" s="55">
        <v>4.7916666666666698E-2</v>
      </c>
    </row>
    <row r="79" spans="2:54" x14ac:dyDescent="0.25">
      <c r="B79" s="5">
        <v>11.5</v>
      </c>
      <c r="C79" s="5">
        <v>84</v>
      </c>
      <c r="D79" s="5">
        <v>8.9</v>
      </c>
      <c r="E79" s="5">
        <v>11.5</v>
      </c>
      <c r="F79" s="5">
        <v>14.4</v>
      </c>
      <c r="G79" s="5">
        <v>17.600000000000001</v>
      </c>
      <c r="H79" s="5">
        <v>990</v>
      </c>
      <c r="I79" s="5">
        <v>0</v>
      </c>
      <c r="J79" s="5">
        <v>0</v>
      </c>
      <c r="K79" s="5">
        <v>0</v>
      </c>
      <c r="L79" s="5">
        <v>0</v>
      </c>
      <c r="M79" s="5">
        <v>0</v>
      </c>
      <c r="N79">
        <v>31.8</v>
      </c>
      <c r="O79">
        <v>31.8</v>
      </c>
      <c r="P79">
        <v>11</v>
      </c>
      <c r="Q79">
        <v>11.1</v>
      </c>
      <c r="R79" s="54">
        <v>4.8611111111111098E-2</v>
      </c>
      <c r="T79" s="93"/>
      <c r="U79" s="96"/>
      <c r="V79" s="92" t="str">
        <f t="shared" si="2"/>
        <v/>
      </c>
      <c r="W79" s="96"/>
      <c r="X79" s="93"/>
      <c r="Z79" s="5"/>
      <c r="AA79"/>
      <c r="AC79" s="376"/>
      <c r="AD79" s="54">
        <v>4.8611111111111098E-2</v>
      </c>
      <c r="AL79" s="5"/>
      <c r="AM79" s="5"/>
      <c r="AN79" s="5"/>
      <c r="AQ79" s="5"/>
      <c r="AS79" s="5"/>
      <c r="AT79" s="5"/>
      <c r="AU79" s="5"/>
      <c r="AV79" s="5"/>
      <c r="AW79" s="5"/>
      <c r="BB79" s="55">
        <v>4.8611111111111098E-2</v>
      </c>
    </row>
    <row r="80" spans="2:54" x14ac:dyDescent="0.25">
      <c r="B80" s="5">
        <v>11.5</v>
      </c>
      <c r="C80" s="5">
        <v>84</v>
      </c>
      <c r="D80" s="5">
        <v>8.9</v>
      </c>
      <c r="E80" s="5">
        <v>11.5</v>
      </c>
      <c r="F80" s="5">
        <v>4.3</v>
      </c>
      <c r="G80" s="5">
        <v>6.5</v>
      </c>
      <c r="H80" s="5">
        <v>989.8</v>
      </c>
      <c r="I80" s="5">
        <v>0</v>
      </c>
      <c r="J80" s="5">
        <v>0</v>
      </c>
      <c r="K80" s="5">
        <v>0</v>
      </c>
      <c r="L80" s="5">
        <v>0</v>
      </c>
      <c r="M80" s="5">
        <v>0</v>
      </c>
      <c r="N80">
        <v>31.8</v>
      </c>
      <c r="O80">
        <v>31.8</v>
      </c>
      <c r="P80">
        <v>10.9</v>
      </c>
      <c r="Q80">
        <v>11.1</v>
      </c>
      <c r="R80" s="54">
        <v>4.9305555555555602E-2</v>
      </c>
      <c r="T80" s="93"/>
      <c r="U80" s="96"/>
      <c r="V80" s="92" t="str">
        <f t="shared" si="2"/>
        <v/>
      </c>
      <c r="W80" s="96"/>
      <c r="X80" s="93"/>
      <c r="Z80" s="5"/>
      <c r="AA80"/>
      <c r="AC80" s="376"/>
      <c r="AD80" s="54">
        <v>4.9305555555555602E-2</v>
      </c>
      <c r="AL80" s="5"/>
      <c r="AM80" s="5"/>
      <c r="AN80" s="5"/>
      <c r="AQ80" s="5"/>
      <c r="AS80" s="5"/>
      <c r="AT80" s="5"/>
      <c r="AU80" s="5"/>
      <c r="AV80" s="5"/>
      <c r="AW80" s="5"/>
      <c r="BB80" s="55">
        <v>4.9305555555555602E-2</v>
      </c>
    </row>
    <row r="81" spans="2:54" x14ac:dyDescent="0.25">
      <c r="B81" s="5">
        <v>11.5</v>
      </c>
      <c r="C81" s="5">
        <v>84</v>
      </c>
      <c r="D81" s="5">
        <v>8.9</v>
      </c>
      <c r="E81" s="5">
        <v>11.5</v>
      </c>
      <c r="F81" s="5">
        <v>7.6</v>
      </c>
      <c r="G81" s="5">
        <v>11.5</v>
      </c>
      <c r="H81" s="5">
        <v>989.7</v>
      </c>
      <c r="I81" s="5">
        <v>0</v>
      </c>
      <c r="J81" s="5">
        <v>0</v>
      </c>
      <c r="K81" s="5">
        <v>0</v>
      </c>
      <c r="L81" s="5">
        <v>0</v>
      </c>
      <c r="M81" s="5">
        <v>0</v>
      </c>
      <c r="N81">
        <v>31.8</v>
      </c>
      <c r="O81">
        <v>31.8</v>
      </c>
      <c r="P81">
        <v>10.9</v>
      </c>
      <c r="Q81">
        <v>11.1</v>
      </c>
      <c r="R81" s="54">
        <v>0.05</v>
      </c>
      <c r="T81" s="93"/>
      <c r="U81" s="96"/>
      <c r="V81" s="92" t="str">
        <f t="shared" si="2"/>
        <v/>
      </c>
      <c r="W81" s="96"/>
      <c r="X81" s="93"/>
      <c r="Z81" s="5"/>
      <c r="AA81"/>
      <c r="AC81" s="376"/>
      <c r="AD81" s="54">
        <v>0.05</v>
      </c>
      <c r="AL81" s="5"/>
      <c r="AM81" s="5"/>
      <c r="AN81" s="5"/>
      <c r="AQ81" s="5"/>
      <c r="AS81" s="5"/>
      <c r="AT81" s="5"/>
      <c r="AU81" s="5"/>
      <c r="AV81" s="5"/>
      <c r="AW81" s="5"/>
      <c r="BB81" s="55">
        <v>0.05</v>
      </c>
    </row>
    <row r="82" spans="2:54" x14ac:dyDescent="0.25">
      <c r="B82" s="5">
        <v>11.5</v>
      </c>
      <c r="C82" s="5">
        <v>84</v>
      </c>
      <c r="D82" s="5">
        <v>8.9</v>
      </c>
      <c r="E82" s="5">
        <v>11.5</v>
      </c>
      <c r="F82" s="5">
        <v>6.8</v>
      </c>
      <c r="G82" s="5">
        <v>8.6</v>
      </c>
      <c r="H82" s="5">
        <v>990</v>
      </c>
      <c r="I82" s="5">
        <v>0</v>
      </c>
      <c r="J82" s="5">
        <v>0</v>
      </c>
      <c r="K82" s="5">
        <v>0</v>
      </c>
      <c r="L82" s="5">
        <v>0</v>
      </c>
      <c r="M82" s="5">
        <v>0</v>
      </c>
      <c r="N82">
        <v>31.8</v>
      </c>
      <c r="O82">
        <v>31.8</v>
      </c>
      <c r="P82">
        <v>10.9</v>
      </c>
      <c r="Q82">
        <v>11</v>
      </c>
      <c r="R82" s="54">
        <v>5.0694444444444403E-2</v>
      </c>
      <c r="T82" s="93"/>
      <c r="U82" s="96"/>
      <c r="V82" s="92" t="str">
        <f t="shared" si="2"/>
        <v/>
      </c>
      <c r="W82" s="96"/>
      <c r="X82" s="93"/>
      <c r="Z82" s="5"/>
      <c r="AA82"/>
      <c r="AC82" s="376"/>
      <c r="AD82" s="54">
        <v>5.0694444444444403E-2</v>
      </c>
      <c r="AL82" s="5"/>
      <c r="AM82" s="5"/>
      <c r="AN82" s="5"/>
      <c r="AQ82" s="5"/>
      <c r="AS82" s="5"/>
      <c r="AT82" s="5"/>
      <c r="AU82" s="5"/>
      <c r="AV82" s="5"/>
      <c r="AW82" s="5"/>
      <c r="BB82" s="55">
        <v>5.0694444444444403E-2</v>
      </c>
    </row>
    <row r="83" spans="2:54" x14ac:dyDescent="0.25">
      <c r="B83" s="5">
        <v>11.5</v>
      </c>
      <c r="C83" s="5">
        <v>84</v>
      </c>
      <c r="D83" s="5">
        <v>8.9</v>
      </c>
      <c r="E83" s="5">
        <v>11.5</v>
      </c>
      <c r="F83" s="5">
        <v>6.8</v>
      </c>
      <c r="G83" s="5">
        <v>7.2</v>
      </c>
      <c r="H83" s="5">
        <v>989.6</v>
      </c>
      <c r="I83" s="5">
        <v>0</v>
      </c>
      <c r="J83" s="5">
        <v>0</v>
      </c>
      <c r="K83" s="5">
        <v>0</v>
      </c>
      <c r="L83" s="5">
        <v>0</v>
      </c>
      <c r="M83" s="5">
        <v>0</v>
      </c>
      <c r="N83">
        <v>31.8</v>
      </c>
      <c r="O83">
        <v>31.8</v>
      </c>
      <c r="P83">
        <v>10.9</v>
      </c>
      <c r="Q83">
        <v>11</v>
      </c>
      <c r="R83" s="54">
        <v>5.1388888888888901E-2</v>
      </c>
      <c r="T83" s="93"/>
      <c r="U83" s="96"/>
      <c r="V83" s="92" t="str">
        <f t="shared" si="2"/>
        <v/>
      </c>
      <c r="W83" s="96"/>
      <c r="X83" s="93"/>
      <c r="Z83" s="5"/>
      <c r="AA83"/>
      <c r="AC83" s="376"/>
      <c r="AD83" s="54">
        <v>5.1388888888888901E-2</v>
      </c>
      <c r="AL83" s="5"/>
      <c r="AM83" s="5"/>
      <c r="AN83" s="5"/>
      <c r="AQ83" s="5"/>
      <c r="AS83" s="5"/>
      <c r="AT83" s="5"/>
      <c r="AU83" s="5"/>
      <c r="AV83" s="5"/>
      <c r="AW83" s="5"/>
      <c r="BB83" s="55">
        <v>5.1388888888888901E-2</v>
      </c>
    </row>
    <row r="84" spans="2:54" x14ac:dyDescent="0.25">
      <c r="B84" s="5">
        <v>11.5</v>
      </c>
      <c r="C84" s="5">
        <v>84</v>
      </c>
      <c r="D84" s="5">
        <v>8.9</v>
      </c>
      <c r="E84" s="5">
        <v>11.5</v>
      </c>
      <c r="F84" s="5">
        <v>11.5</v>
      </c>
      <c r="G84" s="5">
        <v>12.6</v>
      </c>
      <c r="H84" s="5">
        <v>989.7</v>
      </c>
      <c r="I84" s="5">
        <v>0</v>
      </c>
      <c r="J84" s="5">
        <v>0</v>
      </c>
      <c r="K84" s="5">
        <v>0</v>
      </c>
      <c r="L84" s="5">
        <v>0</v>
      </c>
      <c r="M84" s="5">
        <v>0</v>
      </c>
      <c r="N84">
        <v>31.8</v>
      </c>
      <c r="O84">
        <v>31.8</v>
      </c>
      <c r="P84">
        <v>10.9</v>
      </c>
      <c r="Q84">
        <v>11.1</v>
      </c>
      <c r="R84" s="54">
        <v>5.2083333333333301E-2</v>
      </c>
      <c r="T84" s="93"/>
      <c r="U84" s="96"/>
      <c r="V84" s="92" t="str">
        <f t="shared" si="2"/>
        <v/>
      </c>
      <c r="W84" s="96"/>
      <c r="X84" s="93"/>
      <c r="Z84" s="5"/>
      <c r="AA84"/>
      <c r="AC84" s="376"/>
      <c r="AD84" s="54">
        <v>5.2083333333333301E-2</v>
      </c>
      <c r="AL84" s="5"/>
      <c r="AM84" s="5"/>
      <c r="AN84" s="5"/>
      <c r="AQ84" s="5"/>
      <c r="AS84" s="5"/>
      <c r="AT84" s="5"/>
      <c r="AU84" s="5"/>
      <c r="AV84" s="5"/>
      <c r="AW84" s="5"/>
      <c r="BB84" s="55">
        <v>5.2083333333333301E-2</v>
      </c>
    </row>
    <row r="85" spans="2:54" x14ac:dyDescent="0.25">
      <c r="B85" s="5">
        <v>11.6</v>
      </c>
      <c r="C85" s="5">
        <v>84</v>
      </c>
      <c r="D85" s="5">
        <v>9</v>
      </c>
      <c r="E85" s="5">
        <v>11.6</v>
      </c>
      <c r="F85" s="5">
        <v>8.6</v>
      </c>
      <c r="G85" s="5">
        <v>13.3</v>
      </c>
      <c r="H85" s="5">
        <v>989.5</v>
      </c>
      <c r="I85" s="5">
        <v>0</v>
      </c>
      <c r="J85" s="5">
        <v>0</v>
      </c>
      <c r="K85" s="5">
        <v>0</v>
      </c>
      <c r="L85" s="5">
        <v>0</v>
      </c>
      <c r="M85" s="5">
        <v>0</v>
      </c>
      <c r="N85">
        <v>31.8</v>
      </c>
      <c r="O85">
        <v>31.8</v>
      </c>
      <c r="P85">
        <v>10.9</v>
      </c>
      <c r="Q85">
        <v>11</v>
      </c>
      <c r="R85" s="54">
        <v>5.2777777777777798E-2</v>
      </c>
      <c r="T85" s="93"/>
      <c r="U85" s="96"/>
      <c r="V85" s="92" t="str">
        <f t="shared" si="2"/>
        <v/>
      </c>
      <c r="W85" s="96"/>
      <c r="X85" s="93"/>
      <c r="Z85" s="5"/>
      <c r="AA85"/>
      <c r="AC85" s="376"/>
      <c r="AD85" s="54">
        <v>5.2777777777777798E-2</v>
      </c>
      <c r="AL85" s="5"/>
      <c r="AM85" s="5"/>
      <c r="AN85" s="5"/>
      <c r="AQ85" s="5"/>
      <c r="AS85" s="5"/>
      <c r="AT85" s="5"/>
      <c r="AU85" s="5"/>
      <c r="AV85" s="5"/>
      <c r="AW85" s="5"/>
      <c r="BB85" s="55">
        <v>5.2777777777777798E-2</v>
      </c>
    </row>
    <row r="86" spans="2:54" x14ac:dyDescent="0.25">
      <c r="B86" s="5">
        <v>11.6</v>
      </c>
      <c r="C86" s="5">
        <v>84</v>
      </c>
      <c r="D86" s="5">
        <v>9</v>
      </c>
      <c r="E86" s="5">
        <v>11.6</v>
      </c>
      <c r="F86" s="5">
        <v>8.3000000000000007</v>
      </c>
      <c r="G86" s="5">
        <v>10.8</v>
      </c>
      <c r="H86" s="5">
        <v>989.8</v>
      </c>
      <c r="I86" s="5">
        <v>0</v>
      </c>
      <c r="J86" s="5">
        <v>0</v>
      </c>
      <c r="K86" s="5">
        <v>0</v>
      </c>
      <c r="L86" s="5">
        <v>0</v>
      </c>
      <c r="M86" s="5">
        <v>0</v>
      </c>
      <c r="N86">
        <v>31.8</v>
      </c>
      <c r="O86">
        <v>31.8</v>
      </c>
      <c r="P86">
        <v>10.9</v>
      </c>
      <c r="Q86">
        <v>11.1</v>
      </c>
      <c r="R86" s="54">
        <v>5.3472222222222199E-2</v>
      </c>
      <c r="T86" s="93"/>
      <c r="U86" s="96"/>
      <c r="V86" s="92" t="str">
        <f t="shared" si="2"/>
        <v/>
      </c>
      <c r="W86" s="96"/>
      <c r="X86" s="93"/>
      <c r="Z86" s="5"/>
      <c r="AA86"/>
      <c r="AC86" s="376"/>
      <c r="AD86" s="54">
        <v>5.3472222222222199E-2</v>
      </c>
      <c r="AL86" s="5"/>
      <c r="AM86" s="5"/>
      <c r="AN86" s="5"/>
      <c r="AQ86" s="5"/>
      <c r="AS86" s="5"/>
      <c r="AT86" s="5"/>
      <c r="AU86" s="5"/>
      <c r="AV86" s="5"/>
      <c r="AW86" s="5"/>
      <c r="BB86" s="55">
        <v>5.3472222222222199E-2</v>
      </c>
    </row>
    <row r="87" spans="2:54" x14ac:dyDescent="0.25">
      <c r="B87" s="5">
        <v>11.6</v>
      </c>
      <c r="C87" s="5">
        <v>84</v>
      </c>
      <c r="D87" s="5">
        <v>9</v>
      </c>
      <c r="E87" s="5">
        <v>11.6</v>
      </c>
      <c r="F87" s="5">
        <v>6.1</v>
      </c>
      <c r="G87" s="5">
        <v>10.8</v>
      </c>
      <c r="H87" s="5">
        <v>989.7</v>
      </c>
      <c r="I87" s="5">
        <v>0</v>
      </c>
      <c r="J87" s="5">
        <v>0</v>
      </c>
      <c r="K87" s="5">
        <v>0</v>
      </c>
      <c r="L87" s="5">
        <v>0</v>
      </c>
      <c r="M87" s="5">
        <v>0</v>
      </c>
      <c r="N87">
        <v>31.8</v>
      </c>
      <c r="O87">
        <v>31.8</v>
      </c>
      <c r="P87">
        <v>10.9</v>
      </c>
      <c r="Q87">
        <v>11</v>
      </c>
      <c r="R87" s="54">
        <v>5.4166666666666703E-2</v>
      </c>
      <c r="T87" s="93"/>
      <c r="U87" s="96"/>
      <c r="V87" s="92" t="str">
        <f t="shared" si="2"/>
        <v/>
      </c>
      <c r="W87" s="96"/>
      <c r="X87" s="93"/>
      <c r="Z87" s="5"/>
      <c r="AA87"/>
      <c r="AC87" s="376"/>
      <c r="AD87" s="54">
        <v>5.4166666666666703E-2</v>
      </c>
      <c r="AL87" s="5"/>
      <c r="AM87" s="5"/>
      <c r="AN87" s="5"/>
      <c r="AQ87" s="5"/>
      <c r="AS87" s="5"/>
      <c r="AT87" s="5"/>
      <c r="AU87" s="5"/>
      <c r="AV87" s="5"/>
      <c r="AW87" s="5"/>
      <c r="BB87" s="55">
        <v>5.4166666666666703E-2</v>
      </c>
    </row>
    <row r="88" spans="2:54" x14ac:dyDescent="0.25">
      <c r="B88" s="5">
        <v>11.6</v>
      </c>
      <c r="C88" s="5">
        <v>84</v>
      </c>
      <c r="D88" s="5">
        <v>9</v>
      </c>
      <c r="E88" s="5">
        <v>11.6</v>
      </c>
      <c r="F88" s="5">
        <v>7.6</v>
      </c>
      <c r="G88" s="5">
        <v>7.6</v>
      </c>
      <c r="H88" s="5">
        <v>989.6</v>
      </c>
      <c r="I88" s="5">
        <v>0</v>
      </c>
      <c r="J88" s="5">
        <v>0</v>
      </c>
      <c r="K88" s="5">
        <v>0</v>
      </c>
      <c r="L88" s="5">
        <v>0</v>
      </c>
      <c r="M88" s="5">
        <v>0</v>
      </c>
      <c r="N88">
        <v>31.8</v>
      </c>
      <c r="O88">
        <v>31.8</v>
      </c>
      <c r="P88">
        <v>10.9</v>
      </c>
      <c r="Q88">
        <v>11</v>
      </c>
      <c r="R88" s="54">
        <v>5.4861111111111097E-2</v>
      </c>
      <c r="T88" s="93"/>
      <c r="U88" s="96"/>
      <c r="V88" s="92" t="str">
        <f t="shared" si="2"/>
        <v/>
      </c>
      <c r="W88" s="96"/>
      <c r="X88" s="93"/>
      <c r="Z88" s="5"/>
      <c r="AA88"/>
      <c r="AC88" s="376"/>
      <c r="AD88" s="54">
        <v>5.4861111111111097E-2</v>
      </c>
      <c r="AL88" s="5"/>
      <c r="AM88" s="5"/>
      <c r="AN88" s="5"/>
      <c r="AQ88" s="5"/>
      <c r="AS88" s="5"/>
      <c r="AT88" s="5"/>
      <c r="AU88" s="5"/>
      <c r="AV88" s="5"/>
      <c r="AW88" s="5"/>
      <c r="BB88" s="55">
        <v>5.4861111111111097E-2</v>
      </c>
    </row>
    <row r="89" spans="2:54" x14ac:dyDescent="0.25">
      <c r="B89" s="5">
        <v>11.6</v>
      </c>
      <c r="C89" s="5">
        <v>84</v>
      </c>
      <c r="D89" s="5">
        <v>9</v>
      </c>
      <c r="E89" s="5">
        <v>11.6</v>
      </c>
      <c r="F89" s="5">
        <v>8.6</v>
      </c>
      <c r="G89" s="5">
        <v>11.2</v>
      </c>
      <c r="H89" s="5">
        <v>989.6</v>
      </c>
      <c r="I89" s="5">
        <v>0</v>
      </c>
      <c r="J89" s="5">
        <v>0</v>
      </c>
      <c r="K89" s="5">
        <v>0</v>
      </c>
      <c r="L89" s="5">
        <v>0</v>
      </c>
      <c r="M89" s="5">
        <v>0</v>
      </c>
      <c r="N89">
        <v>31.8</v>
      </c>
      <c r="O89">
        <v>31.8</v>
      </c>
      <c r="P89">
        <v>10.9</v>
      </c>
      <c r="Q89">
        <v>11</v>
      </c>
      <c r="R89" s="54">
        <v>5.5555555555555601E-2</v>
      </c>
      <c r="T89" s="93"/>
      <c r="U89" s="96"/>
      <c r="V89" s="92" t="str">
        <f t="shared" si="2"/>
        <v/>
      </c>
      <c r="W89" s="96"/>
      <c r="X89" s="93"/>
      <c r="Z89" s="5"/>
      <c r="AA89"/>
      <c r="AC89" s="376"/>
      <c r="AD89" s="54">
        <v>5.5555555555555601E-2</v>
      </c>
      <c r="AL89" s="5"/>
      <c r="AM89" s="5"/>
      <c r="AN89" s="5"/>
      <c r="AQ89" s="5"/>
      <c r="AS89" s="5"/>
      <c r="AT89" s="5"/>
      <c r="AU89" s="5"/>
      <c r="AV89" s="5"/>
      <c r="AW89" s="5"/>
      <c r="BB89" s="55">
        <v>5.5555555555555601E-2</v>
      </c>
    </row>
    <row r="90" spans="2:54" x14ac:dyDescent="0.25">
      <c r="B90" s="5">
        <v>11.7</v>
      </c>
      <c r="C90" s="5">
        <v>84</v>
      </c>
      <c r="D90" s="5">
        <v>9.1</v>
      </c>
      <c r="E90" s="5">
        <v>11.7</v>
      </c>
      <c r="F90" s="5">
        <v>9</v>
      </c>
      <c r="G90" s="5">
        <v>18</v>
      </c>
      <c r="H90" s="5">
        <v>989.7</v>
      </c>
      <c r="I90" s="5">
        <v>0</v>
      </c>
      <c r="J90" s="5">
        <v>0</v>
      </c>
      <c r="K90" s="5">
        <v>0.1</v>
      </c>
      <c r="L90" s="5">
        <v>0.1</v>
      </c>
      <c r="M90" s="5">
        <v>0.1</v>
      </c>
      <c r="N90">
        <v>31.9</v>
      </c>
      <c r="O90">
        <v>31.9</v>
      </c>
      <c r="P90">
        <v>10.9</v>
      </c>
      <c r="Q90">
        <v>11</v>
      </c>
      <c r="R90" s="54">
        <v>5.6250000000000001E-2</v>
      </c>
      <c r="T90" s="93"/>
      <c r="U90" s="96"/>
      <c r="V90" s="92">
        <f t="shared" si="2"/>
        <v>1</v>
      </c>
      <c r="W90" s="96"/>
      <c r="X90" s="93"/>
      <c r="Z90" s="5"/>
      <c r="AA90"/>
      <c r="AC90" s="376"/>
      <c r="AD90" s="54">
        <v>5.6250000000000001E-2</v>
      </c>
      <c r="AL90" s="5"/>
      <c r="AM90" s="5"/>
      <c r="AN90" s="5"/>
      <c r="AQ90" s="5"/>
      <c r="AS90" s="5"/>
      <c r="AT90" s="5"/>
      <c r="AU90" s="5"/>
      <c r="AV90" s="5"/>
      <c r="AW90" s="5"/>
      <c r="BB90" s="55">
        <v>5.6250000000000001E-2</v>
      </c>
    </row>
    <row r="91" spans="2:54" x14ac:dyDescent="0.25">
      <c r="B91" s="5">
        <v>11.7</v>
      </c>
      <c r="C91" s="5">
        <v>84</v>
      </c>
      <c r="D91" s="5">
        <v>9.1</v>
      </c>
      <c r="E91" s="5">
        <v>11.7</v>
      </c>
      <c r="F91" s="5">
        <v>9.6999999999999993</v>
      </c>
      <c r="G91" s="5">
        <v>10.8</v>
      </c>
      <c r="H91" s="5">
        <v>989.6</v>
      </c>
      <c r="I91" s="5">
        <v>0</v>
      </c>
      <c r="J91" s="5">
        <v>0</v>
      </c>
      <c r="K91" s="5">
        <v>0.1</v>
      </c>
      <c r="L91" s="5">
        <v>0.1</v>
      </c>
      <c r="M91" s="5">
        <v>0.1</v>
      </c>
      <c r="N91">
        <v>31.9</v>
      </c>
      <c r="O91">
        <v>31.9</v>
      </c>
      <c r="P91">
        <v>10.9</v>
      </c>
      <c r="Q91">
        <v>11</v>
      </c>
      <c r="R91" s="54">
        <v>5.6944444444444402E-2</v>
      </c>
      <c r="T91" s="93"/>
      <c r="U91" s="96"/>
      <c r="V91" s="92">
        <f t="shared" si="2"/>
        <v>1</v>
      </c>
      <c r="W91" s="96"/>
      <c r="X91" s="93"/>
      <c r="Z91" s="5"/>
      <c r="AA91"/>
      <c r="AC91" s="376"/>
      <c r="AD91" s="54">
        <v>5.6944444444444402E-2</v>
      </c>
      <c r="AL91" s="5"/>
      <c r="AM91" s="5"/>
      <c r="AN91" s="5"/>
      <c r="AQ91" s="5"/>
      <c r="AS91" s="5"/>
      <c r="AT91" s="5"/>
      <c r="AU91" s="5"/>
      <c r="AV91" s="5"/>
      <c r="AW91" s="5"/>
      <c r="BB91" s="55">
        <v>5.6944444444444402E-2</v>
      </c>
    </row>
    <row r="92" spans="2:54" x14ac:dyDescent="0.25">
      <c r="B92" s="5">
        <v>11.7</v>
      </c>
      <c r="C92" s="5">
        <v>84</v>
      </c>
      <c r="D92" s="5">
        <v>9.1</v>
      </c>
      <c r="E92" s="5">
        <v>11.7</v>
      </c>
      <c r="F92" s="5">
        <v>6.5</v>
      </c>
      <c r="G92" s="5">
        <v>14.4</v>
      </c>
      <c r="H92" s="5">
        <v>989.6</v>
      </c>
      <c r="I92" s="5">
        <v>0</v>
      </c>
      <c r="J92" s="5">
        <v>0</v>
      </c>
      <c r="K92" s="5">
        <v>0.1</v>
      </c>
      <c r="L92" s="5">
        <v>0.1</v>
      </c>
      <c r="M92" s="5">
        <v>0.1</v>
      </c>
      <c r="N92">
        <v>31.9</v>
      </c>
      <c r="O92">
        <v>31.9</v>
      </c>
      <c r="P92">
        <v>10.9</v>
      </c>
      <c r="Q92">
        <v>11</v>
      </c>
      <c r="R92" s="54">
        <v>5.7638888888888899E-2</v>
      </c>
      <c r="T92" s="93"/>
      <c r="U92" s="96"/>
      <c r="V92" s="92">
        <f t="shared" si="2"/>
        <v>1</v>
      </c>
      <c r="W92" s="96"/>
      <c r="X92" s="93"/>
      <c r="Z92" s="5"/>
      <c r="AA92"/>
      <c r="AC92" s="376"/>
      <c r="AD92" s="54">
        <v>5.7638888888888899E-2</v>
      </c>
      <c r="AL92" s="5"/>
      <c r="AM92" s="5"/>
      <c r="AN92" s="5"/>
      <c r="AQ92" s="5"/>
      <c r="AS92" s="5"/>
      <c r="AT92" s="5"/>
      <c r="AU92" s="5"/>
      <c r="AV92" s="5"/>
      <c r="AW92" s="5"/>
      <c r="BB92" s="55">
        <v>5.7638888888888899E-2</v>
      </c>
    </row>
    <row r="93" spans="2:54" x14ac:dyDescent="0.25">
      <c r="B93" s="5">
        <v>11.7</v>
      </c>
      <c r="C93" s="5">
        <v>84</v>
      </c>
      <c r="D93" s="5">
        <v>9.1</v>
      </c>
      <c r="E93" s="5">
        <v>11.7</v>
      </c>
      <c r="F93" s="5">
        <v>3.6</v>
      </c>
      <c r="G93" s="5">
        <v>13.3</v>
      </c>
      <c r="H93" s="5">
        <v>989.5</v>
      </c>
      <c r="I93" s="5">
        <v>0</v>
      </c>
      <c r="J93" s="5">
        <v>0</v>
      </c>
      <c r="K93" s="5">
        <v>0.1</v>
      </c>
      <c r="L93" s="5">
        <v>0.1</v>
      </c>
      <c r="M93" s="5">
        <v>0.1</v>
      </c>
      <c r="N93">
        <v>31.9</v>
      </c>
      <c r="O93">
        <v>31.9</v>
      </c>
      <c r="P93">
        <v>10.9</v>
      </c>
      <c r="Q93">
        <v>11.1</v>
      </c>
      <c r="R93" s="54">
        <v>5.83333333333333E-2</v>
      </c>
      <c r="T93" s="93"/>
      <c r="U93" s="96"/>
      <c r="V93" s="92">
        <f t="shared" si="2"/>
        <v>1</v>
      </c>
      <c r="W93" s="96"/>
      <c r="X93" s="93"/>
      <c r="Z93" s="5"/>
      <c r="AA93"/>
      <c r="AC93" s="376"/>
      <c r="AD93" s="54">
        <v>5.83333333333333E-2</v>
      </c>
      <c r="AL93" s="5"/>
      <c r="AM93" s="5"/>
      <c r="AN93" s="5"/>
      <c r="AQ93" s="5"/>
      <c r="AS93" s="5"/>
      <c r="AT93" s="5"/>
      <c r="AU93" s="5"/>
      <c r="AV93" s="5"/>
      <c r="AW93" s="5"/>
      <c r="BB93" s="55">
        <v>5.83333333333333E-2</v>
      </c>
    </row>
    <row r="94" spans="2:54" x14ac:dyDescent="0.25">
      <c r="B94" s="5">
        <v>11.7</v>
      </c>
      <c r="C94" s="5">
        <v>84</v>
      </c>
      <c r="D94" s="5">
        <v>9.1</v>
      </c>
      <c r="E94" s="5">
        <v>11.7</v>
      </c>
      <c r="F94" s="5">
        <v>9.4</v>
      </c>
      <c r="G94" s="5">
        <v>15.1</v>
      </c>
      <c r="H94" s="5">
        <v>989.5</v>
      </c>
      <c r="I94" s="5">
        <v>0</v>
      </c>
      <c r="J94" s="5">
        <v>0</v>
      </c>
      <c r="K94" s="5">
        <v>0.1</v>
      </c>
      <c r="L94" s="5">
        <v>0.1</v>
      </c>
      <c r="M94" s="5">
        <v>0.1</v>
      </c>
      <c r="N94">
        <v>31.9</v>
      </c>
      <c r="O94">
        <v>31.9</v>
      </c>
      <c r="P94">
        <v>10.9</v>
      </c>
      <c r="Q94">
        <v>11</v>
      </c>
      <c r="R94" s="54">
        <v>5.9027777777777797E-2</v>
      </c>
      <c r="T94" s="93"/>
      <c r="U94" s="96"/>
      <c r="V94" s="92">
        <f t="shared" si="2"/>
        <v>1</v>
      </c>
      <c r="W94" s="96"/>
      <c r="X94" s="93"/>
      <c r="Z94" s="5"/>
      <c r="AA94"/>
      <c r="AC94" s="376"/>
      <c r="AD94" s="54">
        <v>5.9027777777777797E-2</v>
      </c>
      <c r="AL94" s="5"/>
      <c r="AM94" s="5"/>
      <c r="AN94" s="5"/>
      <c r="AQ94" s="5"/>
      <c r="AS94" s="5"/>
      <c r="AT94" s="5"/>
      <c r="AU94" s="5"/>
      <c r="AV94" s="5"/>
      <c r="AW94" s="5"/>
      <c r="BB94" s="55">
        <v>5.9027777777777797E-2</v>
      </c>
    </row>
    <row r="95" spans="2:54" x14ac:dyDescent="0.25">
      <c r="B95" s="5">
        <v>11.7</v>
      </c>
      <c r="C95" s="5">
        <v>85</v>
      </c>
      <c r="D95" s="5">
        <v>9.3000000000000007</v>
      </c>
      <c r="E95" s="5">
        <v>11.7</v>
      </c>
      <c r="F95" s="5">
        <v>7.9</v>
      </c>
      <c r="G95" s="5">
        <v>14</v>
      </c>
      <c r="H95" s="5">
        <v>989.6</v>
      </c>
      <c r="I95" s="5">
        <v>0</v>
      </c>
      <c r="J95" s="5">
        <v>0</v>
      </c>
      <c r="K95" s="5">
        <v>0.1</v>
      </c>
      <c r="L95" s="5">
        <v>0.1</v>
      </c>
      <c r="M95" s="5">
        <v>0.1</v>
      </c>
      <c r="N95">
        <v>31.9</v>
      </c>
      <c r="O95">
        <v>31.9</v>
      </c>
      <c r="P95">
        <v>10.9</v>
      </c>
      <c r="Q95">
        <v>11.1</v>
      </c>
      <c r="R95" s="54">
        <v>5.9722222222222197E-2</v>
      </c>
      <c r="T95" s="93"/>
      <c r="U95" s="96"/>
      <c r="V95" s="92">
        <f t="shared" si="2"/>
        <v>1</v>
      </c>
      <c r="W95" s="96"/>
      <c r="X95" s="93"/>
      <c r="Z95" s="5"/>
      <c r="AA95"/>
      <c r="AC95" s="376"/>
      <c r="AD95" s="54">
        <v>5.9722222222222197E-2</v>
      </c>
      <c r="AL95" s="5"/>
      <c r="AM95" s="5"/>
      <c r="AN95" s="5"/>
      <c r="AQ95" s="5"/>
      <c r="AS95" s="5"/>
      <c r="AT95" s="5"/>
      <c r="AU95" s="5"/>
      <c r="AV95" s="5"/>
      <c r="AW95" s="5"/>
      <c r="BB95" s="55">
        <v>5.9722222222222197E-2</v>
      </c>
    </row>
    <row r="96" spans="2:54" x14ac:dyDescent="0.25">
      <c r="B96" s="5">
        <v>11.7</v>
      </c>
      <c r="C96" s="5">
        <v>85</v>
      </c>
      <c r="D96" s="5">
        <v>9.3000000000000007</v>
      </c>
      <c r="E96" s="5">
        <v>11.7</v>
      </c>
      <c r="F96" s="5">
        <v>16.600000000000001</v>
      </c>
      <c r="G96" s="5">
        <v>22.7</v>
      </c>
      <c r="H96" s="5">
        <v>989.6</v>
      </c>
      <c r="I96" s="5">
        <v>0</v>
      </c>
      <c r="J96" s="5">
        <v>0</v>
      </c>
      <c r="K96" s="5">
        <v>0.2</v>
      </c>
      <c r="L96" s="5">
        <v>0.2</v>
      </c>
      <c r="M96" s="5">
        <v>0.2</v>
      </c>
      <c r="N96">
        <v>32</v>
      </c>
      <c r="O96">
        <v>32</v>
      </c>
      <c r="P96">
        <v>10.9</v>
      </c>
      <c r="Q96">
        <v>11.1</v>
      </c>
      <c r="R96" s="54">
        <v>6.0416666666666702E-2</v>
      </c>
      <c r="T96" s="93"/>
      <c r="U96" s="96"/>
      <c r="V96" s="92">
        <f t="shared" si="2"/>
        <v>1</v>
      </c>
      <c r="W96" s="96"/>
      <c r="X96" s="93"/>
      <c r="Z96" s="5"/>
      <c r="AA96"/>
      <c r="AC96" s="376"/>
      <c r="AD96" s="54">
        <v>6.0416666666666702E-2</v>
      </c>
      <c r="AL96" s="5"/>
      <c r="AM96" s="5"/>
      <c r="AN96" s="5"/>
      <c r="AQ96" s="5"/>
      <c r="AS96" s="5"/>
      <c r="AT96" s="5"/>
      <c r="AU96" s="5"/>
      <c r="AV96" s="5"/>
      <c r="AW96" s="5"/>
      <c r="BB96" s="55">
        <v>6.0416666666666702E-2</v>
      </c>
    </row>
    <row r="97" spans="2:54" x14ac:dyDescent="0.25">
      <c r="B97" s="5">
        <v>11.7</v>
      </c>
      <c r="C97" s="5">
        <v>85</v>
      </c>
      <c r="D97" s="5">
        <v>9.3000000000000007</v>
      </c>
      <c r="E97" s="5">
        <v>11.7</v>
      </c>
      <c r="F97" s="5">
        <v>5.8</v>
      </c>
      <c r="G97" s="5">
        <v>10.1</v>
      </c>
      <c r="H97" s="5">
        <v>989.6</v>
      </c>
      <c r="I97" s="5">
        <v>0</v>
      </c>
      <c r="J97" s="5">
        <v>0</v>
      </c>
      <c r="K97" s="5">
        <v>0.2</v>
      </c>
      <c r="L97" s="5">
        <v>0.2</v>
      </c>
      <c r="M97" s="5">
        <v>0.2</v>
      </c>
      <c r="N97">
        <v>32</v>
      </c>
      <c r="O97">
        <v>32</v>
      </c>
      <c r="P97">
        <v>10.9</v>
      </c>
      <c r="Q97">
        <v>11.1</v>
      </c>
      <c r="R97" s="54">
        <v>6.1111111111111102E-2</v>
      </c>
      <c r="T97" s="93"/>
      <c r="U97" s="96"/>
      <c r="V97" s="92">
        <f t="shared" si="2"/>
        <v>1</v>
      </c>
      <c r="W97" s="96"/>
      <c r="X97" s="93"/>
      <c r="Z97" s="5"/>
      <c r="AA97"/>
      <c r="AC97" s="376"/>
      <c r="AD97" s="54">
        <v>6.1111111111111102E-2</v>
      </c>
      <c r="AL97" s="5"/>
      <c r="AM97" s="5"/>
      <c r="AN97" s="5"/>
      <c r="AQ97" s="5"/>
      <c r="AS97" s="5"/>
      <c r="AT97" s="5"/>
      <c r="AU97" s="5"/>
      <c r="AV97" s="5"/>
      <c r="AW97" s="5"/>
      <c r="BB97" s="55">
        <v>6.1111111111111102E-2</v>
      </c>
    </row>
    <row r="98" spans="2:54" x14ac:dyDescent="0.25">
      <c r="B98" s="5">
        <v>11.7</v>
      </c>
      <c r="C98" s="5">
        <v>85</v>
      </c>
      <c r="D98" s="5">
        <v>9.3000000000000007</v>
      </c>
      <c r="E98" s="5">
        <v>11.7</v>
      </c>
      <c r="F98" s="5">
        <v>6.8</v>
      </c>
      <c r="G98" s="5">
        <v>14.4</v>
      </c>
      <c r="H98" s="5">
        <v>989.4</v>
      </c>
      <c r="I98" s="5">
        <v>0</v>
      </c>
      <c r="J98" s="5">
        <v>0</v>
      </c>
      <c r="K98" s="5">
        <v>0.2</v>
      </c>
      <c r="L98" s="5">
        <v>0.2</v>
      </c>
      <c r="M98" s="5">
        <v>0.2</v>
      </c>
      <c r="N98">
        <v>32</v>
      </c>
      <c r="O98">
        <v>32</v>
      </c>
      <c r="P98">
        <v>10.9</v>
      </c>
      <c r="Q98">
        <v>11.1</v>
      </c>
      <c r="R98" s="54">
        <v>6.18055555555556E-2</v>
      </c>
      <c r="T98" s="93"/>
      <c r="U98" s="96"/>
      <c r="V98" s="92">
        <f t="shared" si="2"/>
        <v>1</v>
      </c>
      <c r="W98" s="96"/>
      <c r="X98" s="93"/>
      <c r="Z98" s="5"/>
      <c r="AA98"/>
      <c r="AC98" s="376"/>
      <c r="AD98" s="54">
        <v>6.18055555555556E-2</v>
      </c>
      <c r="AL98" s="5"/>
      <c r="AM98" s="5"/>
      <c r="AN98" s="5"/>
      <c r="AQ98" s="5"/>
      <c r="AS98" s="5"/>
      <c r="AT98" s="5"/>
      <c r="AU98" s="5"/>
      <c r="AV98" s="5"/>
      <c r="AW98" s="5"/>
      <c r="BB98" s="55">
        <v>6.18055555555556E-2</v>
      </c>
    </row>
    <row r="99" spans="2:54" x14ac:dyDescent="0.25">
      <c r="B99" s="5">
        <v>11.7</v>
      </c>
      <c r="C99" s="5">
        <v>86</v>
      </c>
      <c r="D99" s="5">
        <v>9.5</v>
      </c>
      <c r="E99" s="5">
        <v>11.7</v>
      </c>
      <c r="F99" s="5">
        <v>9.4</v>
      </c>
      <c r="G99" s="5">
        <v>9.4</v>
      </c>
      <c r="H99" s="5">
        <v>989.2</v>
      </c>
      <c r="I99" s="5">
        <v>0</v>
      </c>
      <c r="J99" s="5">
        <v>0</v>
      </c>
      <c r="K99" s="5">
        <v>0.2</v>
      </c>
      <c r="L99" s="5">
        <v>0.2</v>
      </c>
      <c r="M99" s="5">
        <v>0.2</v>
      </c>
      <c r="N99">
        <v>32</v>
      </c>
      <c r="O99">
        <v>32</v>
      </c>
      <c r="P99">
        <v>10.9</v>
      </c>
      <c r="Q99">
        <v>11.1</v>
      </c>
      <c r="R99" s="54">
        <v>6.25E-2</v>
      </c>
      <c r="T99" s="93"/>
      <c r="U99" s="96"/>
      <c r="V99" s="92">
        <f t="shared" si="2"/>
        <v>1</v>
      </c>
      <c r="W99" s="96"/>
      <c r="X99" s="93"/>
      <c r="Z99" s="5"/>
      <c r="AA99"/>
      <c r="AC99" s="376"/>
      <c r="AD99" s="54">
        <v>6.25E-2</v>
      </c>
      <c r="AL99" s="5"/>
      <c r="AM99" s="5"/>
      <c r="AN99" s="5"/>
      <c r="AQ99" s="5"/>
      <c r="AS99" s="5"/>
      <c r="AT99" s="5"/>
      <c r="AU99" s="5"/>
      <c r="AV99" s="5"/>
      <c r="AW99" s="5"/>
      <c r="BB99" s="55">
        <v>6.25E-2</v>
      </c>
    </row>
    <row r="100" spans="2:54" x14ac:dyDescent="0.25">
      <c r="B100" s="5">
        <v>11.6</v>
      </c>
      <c r="C100" s="5">
        <v>86</v>
      </c>
      <c r="D100" s="5">
        <v>9.4</v>
      </c>
      <c r="E100" s="5">
        <v>11.6</v>
      </c>
      <c r="F100" s="5">
        <v>7.9</v>
      </c>
      <c r="G100" s="5">
        <v>11.9</v>
      </c>
      <c r="H100" s="5">
        <v>989.4</v>
      </c>
      <c r="I100" s="5">
        <v>0</v>
      </c>
      <c r="J100" s="5">
        <v>0</v>
      </c>
      <c r="K100" s="5">
        <v>0.2</v>
      </c>
      <c r="L100" s="5">
        <v>0.2</v>
      </c>
      <c r="M100" s="5">
        <v>0.2</v>
      </c>
      <c r="N100">
        <v>32</v>
      </c>
      <c r="O100">
        <v>32</v>
      </c>
      <c r="P100">
        <v>11</v>
      </c>
      <c r="Q100">
        <v>11.1</v>
      </c>
      <c r="R100" s="54">
        <v>6.31944444444444E-2</v>
      </c>
      <c r="T100" s="93"/>
      <c r="U100" s="96"/>
      <c r="V100" s="92">
        <f t="shared" si="2"/>
        <v>1</v>
      </c>
      <c r="W100" s="96"/>
      <c r="X100" s="93"/>
      <c r="Z100" s="5"/>
      <c r="AA100"/>
      <c r="AC100" s="376"/>
      <c r="AD100" s="54">
        <v>6.31944444444444E-2</v>
      </c>
      <c r="AL100" s="5"/>
      <c r="AM100" s="5"/>
      <c r="AN100" s="5"/>
      <c r="AQ100" s="5"/>
      <c r="AS100" s="5"/>
      <c r="AT100" s="5"/>
      <c r="AU100" s="5"/>
      <c r="AV100" s="5"/>
      <c r="AW100" s="5"/>
      <c r="BB100" s="55">
        <v>6.31944444444444E-2</v>
      </c>
    </row>
    <row r="101" spans="2:54" x14ac:dyDescent="0.25">
      <c r="B101" s="5">
        <v>11.6</v>
      </c>
      <c r="C101" s="5">
        <v>86</v>
      </c>
      <c r="D101" s="5">
        <v>9.4</v>
      </c>
      <c r="E101" s="5">
        <v>11.6</v>
      </c>
      <c r="F101" s="5">
        <v>6.1</v>
      </c>
      <c r="G101" s="5">
        <v>7.2</v>
      </c>
      <c r="H101" s="5">
        <v>989.2</v>
      </c>
      <c r="I101" s="5">
        <v>0</v>
      </c>
      <c r="J101" s="5">
        <v>0</v>
      </c>
      <c r="K101" s="5">
        <v>0.2</v>
      </c>
      <c r="L101" s="5">
        <v>0.2</v>
      </c>
      <c r="M101" s="5">
        <v>0.2</v>
      </c>
      <c r="N101">
        <v>32</v>
      </c>
      <c r="O101">
        <v>32</v>
      </c>
      <c r="P101">
        <v>11</v>
      </c>
      <c r="Q101">
        <v>11.1</v>
      </c>
      <c r="R101" s="54">
        <v>6.3888888888888898E-2</v>
      </c>
      <c r="T101" s="93"/>
      <c r="U101" s="96"/>
      <c r="V101" s="92">
        <f t="shared" si="2"/>
        <v>1</v>
      </c>
      <c r="W101" s="96"/>
      <c r="X101" s="93"/>
      <c r="Z101" s="5"/>
      <c r="AA101"/>
      <c r="AC101" s="376"/>
      <c r="AD101" s="54">
        <v>6.3888888888888898E-2</v>
      </c>
      <c r="AL101" s="5"/>
      <c r="AM101" s="5"/>
      <c r="AN101" s="5"/>
      <c r="AQ101" s="5"/>
      <c r="AS101" s="5"/>
      <c r="AT101" s="5"/>
      <c r="AU101" s="5"/>
      <c r="AV101" s="5"/>
      <c r="AW101" s="5"/>
      <c r="BB101" s="55">
        <v>6.3888888888888898E-2</v>
      </c>
    </row>
    <row r="102" spans="2:54" x14ac:dyDescent="0.25">
      <c r="B102" s="5">
        <v>11.6</v>
      </c>
      <c r="C102" s="5">
        <v>86</v>
      </c>
      <c r="D102" s="5">
        <v>9.4</v>
      </c>
      <c r="E102" s="5">
        <v>11.6</v>
      </c>
      <c r="F102" s="5">
        <v>7.6</v>
      </c>
      <c r="G102" s="5">
        <v>25.6</v>
      </c>
      <c r="H102" s="5">
        <v>989.5</v>
      </c>
      <c r="I102" s="5">
        <v>0</v>
      </c>
      <c r="J102" s="5">
        <v>0</v>
      </c>
      <c r="K102" s="5">
        <v>0.3</v>
      </c>
      <c r="L102" s="5">
        <v>0.3</v>
      </c>
      <c r="M102" s="5">
        <v>0.3</v>
      </c>
      <c r="N102">
        <v>32.1</v>
      </c>
      <c r="O102">
        <v>32.1</v>
      </c>
      <c r="P102">
        <v>11</v>
      </c>
      <c r="Q102">
        <v>11.1</v>
      </c>
      <c r="R102" s="54">
        <v>6.4583333333333298E-2</v>
      </c>
      <c r="T102" s="93"/>
      <c r="U102" s="96"/>
      <c r="V102" s="92">
        <f t="shared" si="2"/>
        <v>1</v>
      </c>
      <c r="W102" s="96"/>
      <c r="X102" s="93"/>
      <c r="Z102" s="5"/>
      <c r="AA102"/>
      <c r="AC102" s="376"/>
      <c r="AD102" s="54">
        <v>6.4583333333333298E-2</v>
      </c>
      <c r="AL102" s="5"/>
      <c r="AM102" s="5"/>
      <c r="AN102" s="5"/>
      <c r="AQ102" s="5"/>
      <c r="AS102" s="5"/>
      <c r="AT102" s="5"/>
      <c r="AU102" s="5"/>
      <c r="AV102" s="5"/>
      <c r="AW102" s="5"/>
      <c r="BB102" s="55">
        <v>6.4583333333333298E-2</v>
      </c>
    </row>
    <row r="103" spans="2:54" x14ac:dyDescent="0.25">
      <c r="B103" s="5">
        <v>11.7</v>
      </c>
      <c r="C103" s="5">
        <v>86</v>
      </c>
      <c r="D103" s="5">
        <v>9.5</v>
      </c>
      <c r="E103" s="5">
        <v>11.7</v>
      </c>
      <c r="F103" s="5">
        <v>5.8</v>
      </c>
      <c r="G103" s="5">
        <v>13.3</v>
      </c>
      <c r="H103" s="5">
        <v>989.4</v>
      </c>
      <c r="I103" s="5">
        <v>0</v>
      </c>
      <c r="J103" s="5">
        <v>0</v>
      </c>
      <c r="K103" s="5">
        <v>0.3</v>
      </c>
      <c r="L103" s="5">
        <v>0.3</v>
      </c>
      <c r="M103" s="5">
        <v>0.3</v>
      </c>
      <c r="N103">
        <v>32.1</v>
      </c>
      <c r="O103">
        <v>32.1</v>
      </c>
      <c r="P103">
        <v>11</v>
      </c>
      <c r="Q103">
        <v>11.1</v>
      </c>
      <c r="R103" s="54">
        <v>6.5277777777777796E-2</v>
      </c>
      <c r="T103" s="93"/>
      <c r="U103" s="96"/>
      <c r="V103" s="92">
        <f t="shared" si="2"/>
        <v>1</v>
      </c>
      <c r="W103" s="96"/>
      <c r="X103" s="93"/>
      <c r="Z103" s="5"/>
      <c r="AA103"/>
      <c r="AC103" s="376"/>
      <c r="AD103" s="54">
        <v>6.5277777777777796E-2</v>
      </c>
      <c r="AL103" s="5"/>
      <c r="AM103" s="5"/>
      <c r="AN103" s="5"/>
      <c r="AQ103" s="5"/>
      <c r="AS103" s="5"/>
      <c r="AT103" s="5"/>
      <c r="AU103" s="5"/>
      <c r="AV103" s="5"/>
      <c r="AW103" s="5"/>
      <c r="BB103" s="55">
        <v>6.5277777777777796E-2</v>
      </c>
    </row>
    <row r="104" spans="2:54" x14ac:dyDescent="0.25">
      <c r="B104" s="5">
        <v>11.7</v>
      </c>
      <c r="C104" s="5">
        <v>86</v>
      </c>
      <c r="D104" s="5">
        <v>9.5</v>
      </c>
      <c r="E104" s="5">
        <v>11.7</v>
      </c>
      <c r="F104" s="5">
        <v>16.899999999999999</v>
      </c>
      <c r="G104" s="5">
        <v>20.9</v>
      </c>
      <c r="H104" s="5">
        <v>989.6</v>
      </c>
      <c r="I104" s="5">
        <v>0</v>
      </c>
      <c r="J104" s="5">
        <v>0</v>
      </c>
      <c r="K104" s="5">
        <v>0.3</v>
      </c>
      <c r="L104" s="5">
        <v>0.3</v>
      </c>
      <c r="M104" s="5">
        <v>0.3</v>
      </c>
      <c r="N104">
        <v>32.1</v>
      </c>
      <c r="O104">
        <v>32.1</v>
      </c>
      <c r="P104">
        <v>11</v>
      </c>
      <c r="Q104">
        <v>11.1</v>
      </c>
      <c r="R104" s="54">
        <v>6.5972222222222196E-2</v>
      </c>
      <c r="T104" s="93"/>
      <c r="U104" s="96"/>
      <c r="V104" s="92">
        <f t="shared" si="2"/>
        <v>1</v>
      </c>
      <c r="W104" s="96"/>
      <c r="X104" s="423"/>
      <c r="Z104" s="5"/>
      <c r="AA104"/>
      <c r="AC104" s="376"/>
      <c r="AD104" s="54">
        <v>6.5972222222222196E-2</v>
      </c>
      <c r="AL104" s="5"/>
      <c r="AM104" s="5"/>
      <c r="AN104" s="5"/>
      <c r="AQ104" s="5"/>
      <c r="AS104" s="5"/>
      <c r="AT104" s="5"/>
      <c r="AU104" s="5"/>
      <c r="AV104" s="5"/>
      <c r="AW104" s="5"/>
      <c r="BB104" s="55">
        <v>6.5972222222222196E-2</v>
      </c>
    </row>
    <row r="105" spans="2:54" x14ac:dyDescent="0.25">
      <c r="B105" s="5">
        <v>11.7</v>
      </c>
      <c r="C105" s="5">
        <v>86</v>
      </c>
      <c r="D105" s="5">
        <v>9.5</v>
      </c>
      <c r="E105" s="5">
        <v>11.7</v>
      </c>
      <c r="F105" s="5">
        <v>10.8</v>
      </c>
      <c r="G105" s="5">
        <v>20.9</v>
      </c>
      <c r="H105" s="5">
        <v>989.2</v>
      </c>
      <c r="I105" s="5">
        <v>0</v>
      </c>
      <c r="J105" s="5">
        <v>0</v>
      </c>
      <c r="K105" s="5">
        <v>0.3</v>
      </c>
      <c r="L105" s="5">
        <v>0.3</v>
      </c>
      <c r="M105" s="5">
        <v>0.3</v>
      </c>
      <c r="N105">
        <v>32.1</v>
      </c>
      <c r="O105">
        <v>32.1</v>
      </c>
      <c r="P105">
        <v>11</v>
      </c>
      <c r="Q105">
        <v>11.1</v>
      </c>
      <c r="R105" s="54">
        <v>6.6666666666666693E-2</v>
      </c>
      <c r="T105" s="93"/>
      <c r="U105" s="96"/>
      <c r="V105" s="92">
        <f t="shared" si="2"/>
        <v>1</v>
      </c>
      <c r="W105" s="96"/>
      <c r="X105" s="423"/>
      <c r="Z105" s="5"/>
      <c r="AA105"/>
      <c r="AC105" s="376"/>
      <c r="AD105" s="54">
        <v>6.6666666666666693E-2</v>
      </c>
      <c r="AL105" s="5"/>
      <c r="AM105" s="5"/>
      <c r="AN105" s="5"/>
      <c r="AQ105" s="5"/>
      <c r="AS105" s="5"/>
      <c r="AT105" s="5"/>
      <c r="AU105" s="5"/>
      <c r="AV105" s="5"/>
      <c r="AW105" s="5"/>
      <c r="BB105" s="55">
        <v>6.6666666666666693E-2</v>
      </c>
    </row>
    <row r="106" spans="2:54" x14ac:dyDescent="0.25">
      <c r="B106" s="5">
        <v>11.7</v>
      </c>
      <c r="C106" s="5">
        <v>86</v>
      </c>
      <c r="D106" s="5">
        <v>9.5</v>
      </c>
      <c r="E106" s="5">
        <v>11.7</v>
      </c>
      <c r="F106" s="5">
        <v>4</v>
      </c>
      <c r="G106" s="5">
        <v>10.1</v>
      </c>
      <c r="H106" s="5">
        <v>989.4</v>
      </c>
      <c r="I106" s="5">
        <v>0</v>
      </c>
      <c r="J106" s="5">
        <v>0</v>
      </c>
      <c r="K106" s="5">
        <v>0.3</v>
      </c>
      <c r="L106" s="5">
        <v>0.3</v>
      </c>
      <c r="M106" s="5">
        <v>0.3</v>
      </c>
      <c r="N106">
        <v>32.1</v>
      </c>
      <c r="O106">
        <v>32.1</v>
      </c>
      <c r="P106">
        <v>11</v>
      </c>
      <c r="Q106">
        <v>11.1</v>
      </c>
      <c r="R106" s="54">
        <v>6.7361111111111094E-2</v>
      </c>
      <c r="T106" s="93"/>
      <c r="U106" s="96"/>
      <c r="V106" s="92">
        <f t="shared" si="2"/>
        <v>1</v>
      </c>
      <c r="W106" s="96"/>
      <c r="X106" s="93"/>
      <c r="Z106" s="5"/>
      <c r="AA106"/>
      <c r="AC106" s="376"/>
      <c r="AD106" s="54">
        <v>6.7361111111111094E-2</v>
      </c>
      <c r="AL106" s="5"/>
      <c r="AM106" s="5"/>
      <c r="AN106" s="5"/>
      <c r="AQ106" s="5"/>
      <c r="AS106" s="5"/>
      <c r="AT106" s="5"/>
      <c r="AU106" s="5"/>
      <c r="AV106" s="5"/>
      <c r="AW106" s="5"/>
      <c r="BB106" s="55">
        <v>6.7361111111111094E-2</v>
      </c>
    </row>
    <row r="107" spans="2:54" x14ac:dyDescent="0.25">
      <c r="B107" s="5">
        <v>11.6</v>
      </c>
      <c r="C107" s="5">
        <v>86</v>
      </c>
      <c r="D107" s="5">
        <v>9.4</v>
      </c>
      <c r="E107" s="5">
        <v>11.6</v>
      </c>
      <c r="F107" s="5">
        <v>11.2</v>
      </c>
      <c r="G107" s="5">
        <v>11.9</v>
      </c>
      <c r="H107" s="5">
        <v>989.4</v>
      </c>
      <c r="I107" s="5">
        <v>0</v>
      </c>
      <c r="J107" s="5">
        <v>0</v>
      </c>
      <c r="K107" s="5">
        <v>0.3</v>
      </c>
      <c r="L107" s="5">
        <v>0.3</v>
      </c>
      <c r="M107" s="5">
        <v>0.3</v>
      </c>
      <c r="N107">
        <v>32.1</v>
      </c>
      <c r="O107">
        <v>32.1</v>
      </c>
      <c r="P107">
        <v>11</v>
      </c>
      <c r="Q107">
        <v>11.1</v>
      </c>
      <c r="R107" s="54">
        <v>6.8055555555555605E-2</v>
      </c>
      <c r="T107" s="93"/>
      <c r="U107" s="96"/>
      <c r="V107" s="92">
        <f t="shared" si="2"/>
        <v>1</v>
      </c>
      <c r="W107" s="96"/>
      <c r="X107" s="93"/>
      <c r="Z107" s="5"/>
      <c r="AA107"/>
      <c r="AC107" s="376"/>
      <c r="AD107" s="54">
        <v>6.8055555555555605E-2</v>
      </c>
      <c r="AL107" s="5"/>
      <c r="AM107" s="5"/>
      <c r="AN107" s="5"/>
      <c r="AQ107" s="5"/>
      <c r="AS107" s="5"/>
      <c r="AT107" s="5"/>
      <c r="AU107" s="5"/>
      <c r="AV107" s="5"/>
      <c r="AW107" s="5"/>
      <c r="BB107" s="55">
        <v>6.8055555555555605E-2</v>
      </c>
    </row>
    <row r="108" spans="2:54" x14ac:dyDescent="0.25">
      <c r="B108" s="5">
        <v>11.6</v>
      </c>
      <c r="C108" s="5">
        <v>86</v>
      </c>
      <c r="D108" s="5">
        <v>9.4</v>
      </c>
      <c r="E108" s="5">
        <v>11.6</v>
      </c>
      <c r="F108" s="5">
        <v>9.4</v>
      </c>
      <c r="G108" s="5">
        <v>13</v>
      </c>
      <c r="H108" s="5">
        <v>989.1</v>
      </c>
      <c r="I108" s="5">
        <v>0</v>
      </c>
      <c r="J108" s="5">
        <v>0</v>
      </c>
      <c r="K108" s="5">
        <v>0.3</v>
      </c>
      <c r="L108" s="5">
        <v>0.3</v>
      </c>
      <c r="M108" s="5">
        <v>0.3</v>
      </c>
      <c r="N108">
        <v>32.1</v>
      </c>
      <c r="O108">
        <v>32.1</v>
      </c>
      <c r="P108">
        <v>11</v>
      </c>
      <c r="Q108">
        <v>11.1</v>
      </c>
      <c r="R108" s="54">
        <v>6.8750000000000006E-2</v>
      </c>
      <c r="T108" s="93"/>
      <c r="U108" s="96"/>
      <c r="V108" s="92">
        <f t="shared" si="2"/>
        <v>1</v>
      </c>
      <c r="W108" s="96"/>
      <c r="X108" s="93"/>
      <c r="Z108" s="5"/>
      <c r="AA108"/>
      <c r="AC108" s="376"/>
      <c r="AD108" s="54">
        <v>6.8750000000000006E-2</v>
      </c>
      <c r="AL108" s="5"/>
      <c r="AM108" s="5"/>
      <c r="AN108" s="5"/>
      <c r="AQ108" s="5"/>
      <c r="AS108" s="5"/>
      <c r="AT108" s="5"/>
      <c r="AU108" s="5"/>
      <c r="AV108" s="5"/>
      <c r="AW108" s="5"/>
      <c r="BB108" s="55">
        <v>6.8750000000000006E-2</v>
      </c>
    </row>
    <row r="109" spans="2:54" x14ac:dyDescent="0.25">
      <c r="B109" s="5">
        <v>11.6</v>
      </c>
      <c r="C109" s="5">
        <v>86</v>
      </c>
      <c r="D109" s="5">
        <v>9.4</v>
      </c>
      <c r="E109" s="5">
        <v>11.6</v>
      </c>
      <c r="F109" s="5">
        <v>10.8</v>
      </c>
      <c r="G109" s="5">
        <v>10.8</v>
      </c>
      <c r="H109" s="5">
        <v>989.4</v>
      </c>
      <c r="I109" s="5">
        <v>0</v>
      </c>
      <c r="J109" s="5">
        <v>0</v>
      </c>
      <c r="K109" s="5">
        <v>0.3</v>
      </c>
      <c r="L109" s="5">
        <v>0.3</v>
      </c>
      <c r="M109" s="5">
        <v>0.3</v>
      </c>
      <c r="N109">
        <v>32.1</v>
      </c>
      <c r="O109">
        <v>32.1</v>
      </c>
      <c r="P109">
        <v>11</v>
      </c>
      <c r="Q109">
        <v>11.1</v>
      </c>
      <c r="R109" s="54">
        <v>6.9444444444444406E-2</v>
      </c>
      <c r="T109" s="93"/>
      <c r="U109" s="96"/>
      <c r="V109" s="92">
        <f t="shared" si="2"/>
        <v>1</v>
      </c>
      <c r="W109" s="96"/>
      <c r="X109" s="93"/>
      <c r="Z109" s="5"/>
      <c r="AA109"/>
      <c r="AC109" s="376"/>
      <c r="AD109" s="54">
        <v>6.9444444444444406E-2</v>
      </c>
      <c r="AL109" s="5"/>
      <c r="AM109" s="5"/>
      <c r="AN109" s="5"/>
      <c r="AQ109" s="5"/>
      <c r="AS109" s="5"/>
      <c r="AT109" s="5"/>
      <c r="AU109" s="5"/>
      <c r="AV109" s="5"/>
      <c r="AW109" s="5"/>
      <c r="BB109" s="55">
        <v>6.9444444444444406E-2</v>
      </c>
    </row>
    <row r="110" spans="2:54" x14ac:dyDescent="0.25">
      <c r="B110" s="5">
        <v>11.6</v>
      </c>
      <c r="C110" s="5">
        <v>86</v>
      </c>
      <c r="D110" s="5">
        <v>9.4</v>
      </c>
      <c r="E110" s="5">
        <v>11.6</v>
      </c>
      <c r="F110" s="5">
        <v>6.1</v>
      </c>
      <c r="G110" s="5">
        <v>9.4</v>
      </c>
      <c r="H110" s="5">
        <v>989.2</v>
      </c>
      <c r="I110" s="5">
        <v>0</v>
      </c>
      <c r="J110" s="5">
        <v>0</v>
      </c>
      <c r="K110" s="5">
        <v>0.3</v>
      </c>
      <c r="L110" s="5">
        <v>0.3</v>
      </c>
      <c r="M110" s="5">
        <v>0.3</v>
      </c>
      <c r="N110">
        <v>32.1</v>
      </c>
      <c r="O110">
        <v>32.1</v>
      </c>
      <c r="P110">
        <v>11</v>
      </c>
      <c r="Q110">
        <v>11.1</v>
      </c>
      <c r="R110" s="54">
        <v>7.0138888888888903E-2</v>
      </c>
      <c r="T110" s="93"/>
      <c r="U110" s="96"/>
      <c r="V110" s="92">
        <f t="shared" si="2"/>
        <v>1</v>
      </c>
      <c r="W110" s="96"/>
      <c r="X110" s="93"/>
      <c r="Z110" s="5"/>
      <c r="AA110"/>
      <c r="AC110" s="376"/>
      <c r="AD110" s="54">
        <v>7.0138888888888903E-2</v>
      </c>
      <c r="AL110" s="5"/>
      <c r="AM110" s="5"/>
      <c r="AN110" s="5"/>
      <c r="AQ110" s="5"/>
      <c r="AS110" s="5"/>
      <c r="AT110" s="5"/>
      <c r="AU110" s="5"/>
      <c r="AV110" s="5"/>
      <c r="AW110" s="5"/>
      <c r="BB110" s="55">
        <v>7.0138888888888903E-2</v>
      </c>
    </row>
    <row r="111" spans="2:54" x14ac:dyDescent="0.25">
      <c r="B111" s="5">
        <v>11.6</v>
      </c>
      <c r="C111" s="5">
        <v>86</v>
      </c>
      <c r="D111" s="5">
        <v>9.4</v>
      </c>
      <c r="E111" s="5">
        <v>11.6</v>
      </c>
      <c r="F111" s="5">
        <v>4.7</v>
      </c>
      <c r="G111" s="5">
        <v>14.8</v>
      </c>
      <c r="H111" s="5">
        <v>989.4</v>
      </c>
      <c r="I111" s="5">
        <v>0</v>
      </c>
      <c r="J111" s="5">
        <v>0</v>
      </c>
      <c r="K111" s="5">
        <v>0.3</v>
      </c>
      <c r="L111" s="5">
        <v>0.3</v>
      </c>
      <c r="M111" s="5">
        <v>0.3</v>
      </c>
      <c r="N111">
        <v>32.1</v>
      </c>
      <c r="O111">
        <v>32.1</v>
      </c>
      <c r="P111">
        <v>11</v>
      </c>
      <c r="Q111">
        <v>11.1</v>
      </c>
      <c r="R111" s="54">
        <v>7.0833333333333304E-2</v>
      </c>
      <c r="T111" s="93"/>
      <c r="U111" s="96"/>
      <c r="V111" s="92">
        <f t="shared" si="2"/>
        <v>1</v>
      </c>
      <c r="W111" s="96"/>
      <c r="X111" s="93"/>
      <c r="Z111" s="5"/>
      <c r="AA111"/>
      <c r="AC111" s="376"/>
      <c r="AD111" s="54">
        <v>7.0833333333333304E-2</v>
      </c>
      <c r="AL111" s="5"/>
      <c r="AM111" s="5"/>
      <c r="AN111" s="5"/>
      <c r="AQ111" s="5"/>
      <c r="AS111" s="5"/>
      <c r="AT111" s="5"/>
      <c r="AU111" s="5"/>
      <c r="AV111" s="5"/>
      <c r="AW111" s="5"/>
      <c r="BB111" s="55">
        <v>7.0833333333333304E-2</v>
      </c>
    </row>
    <row r="112" spans="2:54" x14ac:dyDescent="0.25">
      <c r="B112" s="5">
        <v>11.6</v>
      </c>
      <c r="C112" s="5">
        <v>86</v>
      </c>
      <c r="D112" s="5">
        <v>9.4</v>
      </c>
      <c r="E112" s="5">
        <v>11.6</v>
      </c>
      <c r="F112" s="5">
        <v>14</v>
      </c>
      <c r="G112" s="5">
        <v>16.600000000000001</v>
      </c>
      <c r="H112" s="5">
        <v>989.2</v>
      </c>
      <c r="I112" s="5">
        <v>0</v>
      </c>
      <c r="J112" s="5">
        <v>0</v>
      </c>
      <c r="K112" s="5">
        <v>0.3</v>
      </c>
      <c r="L112" s="5">
        <v>0.3</v>
      </c>
      <c r="M112" s="5">
        <v>0.3</v>
      </c>
      <c r="N112">
        <v>32.1</v>
      </c>
      <c r="O112">
        <v>32.1</v>
      </c>
      <c r="P112">
        <v>11</v>
      </c>
      <c r="Q112">
        <v>11.1</v>
      </c>
      <c r="R112" s="54">
        <v>7.1527777777777801E-2</v>
      </c>
      <c r="T112" s="93"/>
      <c r="U112" s="96"/>
      <c r="V112" s="92">
        <f t="shared" si="2"/>
        <v>1</v>
      </c>
      <c r="W112" s="96"/>
      <c r="X112" s="93"/>
      <c r="Z112" s="5"/>
      <c r="AA112"/>
      <c r="AC112" s="376"/>
      <c r="AD112" s="54">
        <v>7.1527777777777801E-2</v>
      </c>
      <c r="AL112" s="5"/>
      <c r="AM112" s="5"/>
      <c r="AN112" s="5"/>
      <c r="AQ112" s="5"/>
      <c r="AS112" s="5"/>
      <c r="AT112" s="5"/>
      <c r="AU112" s="5"/>
      <c r="AV112" s="5"/>
      <c r="AW112" s="5"/>
      <c r="BB112" s="55">
        <v>7.1527777777777801E-2</v>
      </c>
    </row>
    <row r="113" spans="2:54" x14ac:dyDescent="0.25">
      <c r="B113" s="5">
        <v>11.6</v>
      </c>
      <c r="C113" s="5">
        <v>86</v>
      </c>
      <c r="D113" s="5">
        <v>9.4</v>
      </c>
      <c r="E113" s="5">
        <v>11.6</v>
      </c>
      <c r="F113" s="5">
        <v>5</v>
      </c>
      <c r="G113" s="5">
        <v>9.4</v>
      </c>
      <c r="H113" s="5">
        <v>989.3</v>
      </c>
      <c r="I113" s="5">
        <v>0</v>
      </c>
      <c r="J113" s="5">
        <v>0</v>
      </c>
      <c r="K113" s="5">
        <v>0.3</v>
      </c>
      <c r="L113" s="5">
        <v>0.3</v>
      </c>
      <c r="M113" s="5">
        <v>0.3</v>
      </c>
      <c r="N113">
        <v>32.1</v>
      </c>
      <c r="O113">
        <v>32.1</v>
      </c>
      <c r="P113">
        <v>11</v>
      </c>
      <c r="Q113">
        <v>11.1</v>
      </c>
      <c r="R113" s="54">
        <v>7.2222222222222202E-2</v>
      </c>
      <c r="T113" s="93"/>
      <c r="U113" s="96"/>
      <c r="V113" s="92">
        <f t="shared" si="2"/>
        <v>1</v>
      </c>
      <c r="W113" s="96"/>
      <c r="X113" s="93"/>
      <c r="Z113" s="5"/>
      <c r="AA113"/>
      <c r="AC113" s="376"/>
      <c r="AD113" s="54">
        <v>7.2222222222222202E-2</v>
      </c>
      <c r="AL113" s="5"/>
      <c r="AM113" s="5"/>
      <c r="AN113" s="5"/>
      <c r="AQ113" s="5"/>
      <c r="AS113" s="5"/>
      <c r="AT113" s="5"/>
      <c r="AU113" s="5"/>
      <c r="AV113" s="5"/>
      <c r="AW113" s="5"/>
      <c r="BB113" s="55">
        <v>7.2222222222222202E-2</v>
      </c>
    </row>
    <row r="114" spans="2:54" x14ac:dyDescent="0.25">
      <c r="B114" s="5">
        <v>11.6</v>
      </c>
      <c r="C114" s="5">
        <v>86</v>
      </c>
      <c r="D114" s="5">
        <v>9.4</v>
      </c>
      <c r="E114" s="5">
        <v>11.6</v>
      </c>
      <c r="F114" s="5">
        <v>8.3000000000000007</v>
      </c>
      <c r="G114" s="5">
        <v>10.4</v>
      </c>
      <c r="H114" s="5">
        <v>989.2</v>
      </c>
      <c r="I114" s="5">
        <v>0</v>
      </c>
      <c r="J114" s="5">
        <v>0</v>
      </c>
      <c r="K114" s="5">
        <v>0.3</v>
      </c>
      <c r="L114" s="5">
        <v>0.3</v>
      </c>
      <c r="M114" s="5">
        <v>0.3</v>
      </c>
      <c r="N114">
        <v>32.1</v>
      </c>
      <c r="O114">
        <v>32.1</v>
      </c>
      <c r="P114">
        <v>11</v>
      </c>
      <c r="Q114">
        <v>11.1</v>
      </c>
      <c r="R114" s="54">
        <v>7.2916666666666699E-2</v>
      </c>
      <c r="T114" s="93"/>
      <c r="U114" s="96"/>
      <c r="V114" s="92">
        <f t="shared" si="2"/>
        <v>1</v>
      </c>
      <c r="W114" s="96"/>
      <c r="X114" s="93"/>
      <c r="Z114" s="5"/>
      <c r="AA114"/>
      <c r="AC114" s="376"/>
      <c r="AD114" s="54">
        <v>7.2916666666666699E-2</v>
      </c>
      <c r="AL114" s="5"/>
      <c r="AM114" s="5"/>
      <c r="AN114" s="5"/>
      <c r="AQ114" s="5"/>
      <c r="AS114" s="5"/>
      <c r="AT114" s="5"/>
      <c r="AU114" s="5"/>
      <c r="AV114" s="5"/>
      <c r="AW114" s="5"/>
      <c r="BB114" s="55">
        <v>7.2916666666666699E-2</v>
      </c>
    </row>
    <row r="115" spans="2:54" x14ac:dyDescent="0.25">
      <c r="B115" s="5">
        <v>11.6</v>
      </c>
      <c r="C115" s="5">
        <v>86</v>
      </c>
      <c r="D115" s="5">
        <v>9.4</v>
      </c>
      <c r="E115" s="5">
        <v>11.6</v>
      </c>
      <c r="F115" s="5">
        <v>7.2</v>
      </c>
      <c r="G115" s="5">
        <v>10.1</v>
      </c>
      <c r="H115" s="5">
        <v>989.1</v>
      </c>
      <c r="I115" s="5">
        <v>0</v>
      </c>
      <c r="J115" s="5">
        <v>0</v>
      </c>
      <c r="K115" s="5">
        <v>0.3</v>
      </c>
      <c r="L115" s="5">
        <v>0.3</v>
      </c>
      <c r="M115" s="5">
        <v>0.3</v>
      </c>
      <c r="N115">
        <v>32.1</v>
      </c>
      <c r="O115">
        <v>32.1</v>
      </c>
      <c r="P115">
        <v>11</v>
      </c>
      <c r="Q115">
        <v>11.1</v>
      </c>
      <c r="R115" s="54">
        <v>7.3611111111111099E-2</v>
      </c>
      <c r="T115" s="93"/>
      <c r="U115" s="96"/>
      <c r="V115" s="92">
        <f t="shared" si="2"/>
        <v>1</v>
      </c>
      <c r="W115" s="96"/>
      <c r="X115" s="93"/>
      <c r="Z115" s="5"/>
      <c r="AA115"/>
      <c r="AC115" s="376"/>
      <c r="AD115" s="54">
        <v>7.3611111111111099E-2</v>
      </c>
      <c r="AL115" s="5"/>
      <c r="AM115" s="5"/>
      <c r="AN115" s="5"/>
      <c r="AQ115" s="5"/>
      <c r="AS115" s="5"/>
      <c r="AT115" s="5"/>
      <c r="AU115" s="5"/>
      <c r="AV115" s="5"/>
      <c r="AW115" s="5"/>
      <c r="BB115" s="55">
        <v>7.3611111111111099E-2</v>
      </c>
    </row>
    <row r="116" spans="2:54" x14ac:dyDescent="0.25">
      <c r="B116" s="5">
        <v>11.6</v>
      </c>
      <c r="C116" s="5">
        <v>86</v>
      </c>
      <c r="D116" s="5">
        <v>9.4</v>
      </c>
      <c r="E116" s="5">
        <v>11.6</v>
      </c>
      <c r="F116" s="5">
        <v>12.6</v>
      </c>
      <c r="G116" s="5">
        <v>17.3</v>
      </c>
      <c r="H116" s="5">
        <v>989.1</v>
      </c>
      <c r="I116" s="5">
        <v>0</v>
      </c>
      <c r="J116" s="5">
        <v>0</v>
      </c>
      <c r="K116" s="5">
        <v>0.3</v>
      </c>
      <c r="L116" s="5">
        <v>0.3</v>
      </c>
      <c r="M116" s="5">
        <v>0.3</v>
      </c>
      <c r="N116">
        <v>32.1</v>
      </c>
      <c r="O116">
        <v>32.1</v>
      </c>
      <c r="P116">
        <v>11</v>
      </c>
      <c r="Q116">
        <v>11.1</v>
      </c>
      <c r="R116" s="54">
        <v>7.4305555555555597E-2</v>
      </c>
      <c r="T116" s="93"/>
      <c r="U116" s="96"/>
      <c r="V116" s="92">
        <f t="shared" si="2"/>
        <v>1</v>
      </c>
      <c r="W116" s="96"/>
      <c r="X116" s="93"/>
      <c r="Z116" s="5"/>
      <c r="AA116"/>
      <c r="AC116" s="376"/>
      <c r="AD116" s="54">
        <v>7.4305555555555597E-2</v>
      </c>
      <c r="AL116" s="5"/>
      <c r="AM116" s="5"/>
      <c r="AN116" s="5"/>
      <c r="AQ116" s="5"/>
      <c r="AS116" s="5"/>
      <c r="AT116" s="5"/>
      <c r="AU116" s="5"/>
      <c r="AV116" s="5"/>
      <c r="AW116" s="5"/>
      <c r="BB116" s="55">
        <v>7.4305555555555597E-2</v>
      </c>
    </row>
    <row r="117" spans="2:54" x14ac:dyDescent="0.25">
      <c r="B117" s="5">
        <v>11.6</v>
      </c>
      <c r="C117" s="5">
        <v>86</v>
      </c>
      <c r="D117" s="5">
        <v>9.4</v>
      </c>
      <c r="E117" s="5">
        <v>11.6</v>
      </c>
      <c r="F117" s="5">
        <v>5.8</v>
      </c>
      <c r="G117" s="5">
        <v>12.2</v>
      </c>
      <c r="H117" s="5">
        <v>989.3</v>
      </c>
      <c r="I117" s="5">
        <v>0</v>
      </c>
      <c r="J117" s="5">
        <v>0</v>
      </c>
      <c r="K117" s="5">
        <v>0.3</v>
      </c>
      <c r="L117" s="5">
        <v>0.3</v>
      </c>
      <c r="M117" s="5">
        <v>0.3</v>
      </c>
      <c r="N117">
        <v>32.1</v>
      </c>
      <c r="O117">
        <v>32.1</v>
      </c>
      <c r="P117">
        <v>11</v>
      </c>
      <c r="Q117">
        <v>11.1</v>
      </c>
      <c r="R117" s="54">
        <v>7.4999999999999997E-2</v>
      </c>
      <c r="T117" s="93"/>
      <c r="U117" s="96"/>
      <c r="V117" s="92">
        <f t="shared" si="2"/>
        <v>1</v>
      </c>
      <c r="W117" s="96"/>
      <c r="X117" s="93"/>
      <c r="Z117" s="5"/>
      <c r="AA117"/>
      <c r="AC117" s="376"/>
      <c r="AD117" s="54">
        <v>7.4999999999999997E-2</v>
      </c>
      <c r="AL117" s="5"/>
      <c r="AM117" s="5"/>
      <c r="AN117" s="5"/>
      <c r="AQ117" s="5"/>
      <c r="AS117" s="5"/>
      <c r="AT117" s="5"/>
      <c r="AU117" s="5"/>
      <c r="AV117" s="5"/>
      <c r="AW117" s="5"/>
      <c r="BB117" s="55">
        <v>7.4999999999999997E-2</v>
      </c>
    </row>
    <row r="118" spans="2:54" x14ac:dyDescent="0.25">
      <c r="B118" s="5">
        <v>11.6</v>
      </c>
      <c r="C118" s="5">
        <v>86</v>
      </c>
      <c r="D118" s="5">
        <v>9.4</v>
      </c>
      <c r="E118" s="5">
        <v>11.6</v>
      </c>
      <c r="F118" s="5">
        <v>7.6</v>
      </c>
      <c r="G118" s="5">
        <v>10.8</v>
      </c>
      <c r="H118" s="5">
        <v>989.1</v>
      </c>
      <c r="I118" s="5">
        <v>0</v>
      </c>
      <c r="J118" s="5">
        <v>0</v>
      </c>
      <c r="K118" s="5">
        <v>0.3</v>
      </c>
      <c r="L118" s="5">
        <v>0.3</v>
      </c>
      <c r="M118" s="5">
        <v>0.3</v>
      </c>
      <c r="N118">
        <v>32.1</v>
      </c>
      <c r="O118">
        <v>32.1</v>
      </c>
      <c r="P118">
        <v>11</v>
      </c>
      <c r="Q118">
        <v>11.1</v>
      </c>
      <c r="R118" s="54">
        <v>7.5694444444444495E-2</v>
      </c>
      <c r="T118" s="93"/>
      <c r="U118" s="96"/>
      <c r="V118" s="92">
        <f t="shared" si="2"/>
        <v>1</v>
      </c>
      <c r="W118" s="96"/>
      <c r="X118" s="93"/>
      <c r="Z118" s="5"/>
      <c r="AA118"/>
      <c r="AC118" s="376"/>
      <c r="AD118" s="54">
        <v>7.5694444444444495E-2</v>
      </c>
      <c r="AL118" s="5"/>
      <c r="AM118" s="5"/>
      <c r="AN118" s="5"/>
      <c r="AQ118" s="5"/>
      <c r="AS118" s="5"/>
      <c r="AT118" s="5"/>
      <c r="AU118" s="5"/>
      <c r="AV118" s="5"/>
      <c r="AW118" s="5"/>
      <c r="BB118" s="55">
        <v>7.5694444444444495E-2</v>
      </c>
    </row>
    <row r="119" spans="2:54" x14ac:dyDescent="0.25">
      <c r="B119" s="5">
        <v>11.6</v>
      </c>
      <c r="C119" s="5">
        <v>86</v>
      </c>
      <c r="D119" s="5">
        <v>9.4</v>
      </c>
      <c r="E119" s="5">
        <v>11.6</v>
      </c>
      <c r="F119" s="5">
        <v>12.2</v>
      </c>
      <c r="G119" s="5">
        <v>20.2</v>
      </c>
      <c r="H119" s="5">
        <v>989.1</v>
      </c>
      <c r="I119" s="5">
        <v>0</v>
      </c>
      <c r="J119" s="5">
        <v>0</v>
      </c>
      <c r="K119" s="5">
        <v>0.3</v>
      </c>
      <c r="L119" s="5">
        <v>0.3</v>
      </c>
      <c r="M119" s="5">
        <v>0.3</v>
      </c>
      <c r="N119">
        <v>32.1</v>
      </c>
      <c r="O119">
        <v>32.1</v>
      </c>
      <c r="P119">
        <v>10.9</v>
      </c>
      <c r="Q119">
        <v>11.1</v>
      </c>
      <c r="R119" s="54">
        <v>7.6388888888888895E-2</v>
      </c>
      <c r="T119" s="93"/>
      <c r="U119" s="96"/>
      <c r="V119" s="92">
        <f t="shared" si="2"/>
        <v>1</v>
      </c>
      <c r="W119" s="96"/>
      <c r="X119" s="93"/>
      <c r="Z119" s="5"/>
      <c r="AA119"/>
      <c r="AC119" s="376"/>
      <c r="AD119" s="54">
        <v>7.6388888888888895E-2</v>
      </c>
      <c r="AL119" s="5"/>
      <c r="AM119" s="5"/>
      <c r="AN119" s="5"/>
      <c r="AQ119" s="5"/>
      <c r="AS119" s="5"/>
      <c r="AT119" s="5"/>
      <c r="AU119" s="5"/>
      <c r="AV119" s="5"/>
      <c r="AW119" s="5"/>
      <c r="BB119" s="55">
        <v>7.6388888888888895E-2</v>
      </c>
    </row>
    <row r="120" spans="2:54" x14ac:dyDescent="0.25">
      <c r="B120" s="5">
        <v>11.7</v>
      </c>
      <c r="C120" s="5">
        <v>86</v>
      </c>
      <c r="D120" s="5">
        <v>9.5</v>
      </c>
      <c r="E120" s="5">
        <v>11.7</v>
      </c>
      <c r="F120" s="5">
        <v>9</v>
      </c>
      <c r="G120" s="5">
        <v>14.4</v>
      </c>
      <c r="H120" s="5">
        <v>989</v>
      </c>
      <c r="I120" s="5">
        <v>0</v>
      </c>
      <c r="J120" s="5">
        <v>0</v>
      </c>
      <c r="K120" s="5">
        <v>0.3</v>
      </c>
      <c r="L120" s="5">
        <v>0.3</v>
      </c>
      <c r="M120" s="5">
        <v>0.3</v>
      </c>
      <c r="N120">
        <v>32.1</v>
      </c>
      <c r="O120">
        <v>32.1</v>
      </c>
      <c r="P120">
        <v>11</v>
      </c>
      <c r="Q120">
        <v>11.1</v>
      </c>
      <c r="R120" s="54">
        <v>7.7083333333333295E-2</v>
      </c>
      <c r="T120" s="93"/>
      <c r="U120" s="96"/>
      <c r="V120" s="92">
        <f t="shared" si="2"/>
        <v>1</v>
      </c>
      <c r="W120" s="96"/>
      <c r="X120" s="93"/>
      <c r="Z120" s="5"/>
      <c r="AA120"/>
      <c r="AC120" s="376"/>
      <c r="AD120" s="54">
        <v>7.7083333333333295E-2</v>
      </c>
      <c r="AL120" s="5"/>
      <c r="AM120" s="5"/>
      <c r="AN120" s="5"/>
      <c r="AQ120" s="5"/>
      <c r="AS120" s="5"/>
      <c r="AT120" s="5"/>
      <c r="AU120" s="5"/>
      <c r="AV120" s="5"/>
      <c r="AW120" s="5"/>
      <c r="BB120" s="55">
        <v>7.7083333333333295E-2</v>
      </c>
    </row>
    <row r="121" spans="2:54" x14ac:dyDescent="0.25">
      <c r="B121" s="5">
        <v>11.7</v>
      </c>
      <c r="C121" s="5">
        <v>86</v>
      </c>
      <c r="D121" s="5">
        <v>9.5</v>
      </c>
      <c r="E121" s="5">
        <v>11.7</v>
      </c>
      <c r="F121" s="5">
        <v>14.8</v>
      </c>
      <c r="G121" s="5">
        <v>15.1</v>
      </c>
      <c r="H121" s="5">
        <v>989.3</v>
      </c>
      <c r="I121" s="5">
        <v>0</v>
      </c>
      <c r="J121" s="5">
        <v>0</v>
      </c>
      <c r="K121" s="5">
        <v>0.3</v>
      </c>
      <c r="L121" s="5">
        <v>0.3</v>
      </c>
      <c r="M121" s="5">
        <v>0.3</v>
      </c>
      <c r="N121">
        <v>32.1</v>
      </c>
      <c r="O121">
        <v>32.1</v>
      </c>
      <c r="P121">
        <v>10.9</v>
      </c>
      <c r="Q121">
        <v>11.1</v>
      </c>
      <c r="R121" s="54">
        <v>7.7777777777777807E-2</v>
      </c>
      <c r="T121" s="93"/>
      <c r="U121" s="96"/>
      <c r="V121" s="92">
        <f t="shared" si="2"/>
        <v>1</v>
      </c>
      <c r="W121" s="96"/>
      <c r="X121" s="93"/>
      <c r="Z121" s="5"/>
      <c r="AA121"/>
      <c r="AC121" s="376"/>
      <c r="AD121" s="54">
        <v>7.7777777777777807E-2</v>
      </c>
      <c r="AL121" s="5"/>
      <c r="AM121" s="5"/>
      <c r="AN121" s="5"/>
      <c r="AQ121" s="5"/>
      <c r="AS121" s="5"/>
      <c r="AT121" s="5"/>
      <c r="AU121" s="5"/>
      <c r="AV121" s="5"/>
      <c r="AW121" s="5"/>
      <c r="BB121" s="55">
        <v>7.7777777777777807E-2</v>
      </c>
    </row>
    <row r="122" spans="2:54" x14ac:dyDescent="0.25">
      <c r="B122" s="5">
        <v>11.7</v>
      </c>
      <c r="C122" s="5">
        <v>86</v>
      </c>
      <c r="D122" s="5">
        <v>9.5</v>
      </c>
      <c r="E122" s="5">
        <v>11.7</v>
      </c>
      <c r="F122" s="5">
        <v>6.8</v>
      </c>
      <c r="G122" s="5">
        <v>10.4</v>
      </c>
      <c r="H122" s="5">
        <v>989</v>
      </c>
      <c r="I122" s="5">
        <v>0</v>
      </c>
      <c r="J122" s="5">
        <v>0</v>
      </c>
      <c r="K122" s="5">
        <v>0.3</v>
      </c>
      <c r="L122" s="5">
        <v>0.3</v>
      </c>
      <c r="M122" s="5">
        <v>0.3</v>
      </c>
      <c r="N122">
        <v>32.1</v>
      </c>
      <c r="O122">
        <v>32.1</v>
      </c>
      <c r="P122">
        <v>11</v>
      </c>
      <c r="Q122">
        <v>11.1</v>
      </c>
      <c r="R122" s="54">
        <v>7.8472222222222193E-2</v>
      </c>
      <c r="T122" s="93"/>
      <c r="U122" s="96"/>
      <c r="V122" s="92">
        <f t="shared" si="2"/>
        <v>1</v>
      </c>
      <c r="W122" s="96"/>
      <c r="X122" s="93"/>
      <c r="Z122" s="5"/>
      <c r="AA122"/>
      <c r="AC122" s="376"/>
      <c r="AD122" s="54">
        <v>7.8472222222222193E-2</v>
      </c>
      <c r="AL122" s="5"/>
      <c r="AM122" s="5"/>
      <c r="AN122" s="5"/>
      <c r="AQ122" s="5"/>
      <c r="AS122" s="5"/>
      <c r="AT122" s="5"/>
      <c r="AU122" s="5"/>
      <c r="AV122" s="5"/>
      <c r="AW122" s="5"/>
      <c r="BB122" s="55">
        <v>7.8472222222222193E-2</v>
      </c>
    </row>
    <row r="123" spans="2:54" x14ac:dyDescent="0.25">
      <c r="B123" s="5">
        <v>11.7</v>
      </c>
      <c r="C123" s="5">
        <v>86</v>
      </c>
      <c r="D123" s="5">
        <v>9.5</v>
      </c>
      <c r="E123" s="5">
        <v>11.7</v>
      </c>
      <c r="F123" s="5">
        <v>7.9</v>
      </c>
      <c r="G123" s="5">
        <v>11.2</v>
      </c>
      <c r="H123" s="5">
        <v>988.9</v>
      </c>
      <c r="I123" s="5">
        <v>0</v>
      </c>
      <c r="J123" s="5">
        <v>0</v>
      </c>
      <c r="K123" s="5">
        <v>0.3</v>
      </c>
      <c r="L123" s="5">
        <v>0.3</v>
      </c>
      <c r="M123" s="5">
        <v>0.3</v>
      </c>
      <c r="N123">
        <v>32.1</v>
      </c>
      <c r="O123">
        <v>32.1</v>
      </c>
      <c r="P123">
        <v>10.9</v>
      </c>
      <c r="Q123">
        <v>11.1</v>
      </c>
      <c r="R123" s="54">
        <v>7.9166666666666705E-2</v>
      </c>
      <c r="T123" s="93"/>
      <c r="U123" s="96"/>
      <c r="V123" s="92">
        <f t="shared" si="2"/>
        <v>1</v>
      </c>
      <c r="W123" s="96"/>
      <c r="X123" s="93"/>
      <c r="Z123" s="5"/>
      <c r="AA123"/>
      <c r="AC123" s="376"/>
      <c r="AD123" s="54">
        <v>7.9166666666666705E-2</v>
      </c>
      <c r="AL123" s="5"/>
      <c r="AM123" s="5"/>
      <c r="AN123" s="5"/>
      <c r="AQ123" s="5"/>
      <c r="AS123" s="5"/>
      <c r="AT123" s="5"/>
      <c r="AU123" s="5"/>
      <c r="AV123" s="5"/>
      <c r="AW123" s="5"/>
      <c r="BB123" s="55">
        <v>7.9166666666666705E-2</v>
      </c>
    </row>
    <row r="124" spans="2:54" x14ac:dyDescent="0.25">
      <c r="B124" s="5">
        <v>11.7</v>
      </c>
      <c r="C124" s="5">
        <v>85</v>
      </c>
      <c r="D124" s="5">
        <v>9.3000000000000007</v>
      </c>
      <c r="E124" s="5">
        <v>11.7</v>
      </c>
      <c r="F124" s="5">
        <v>6.8</v>
      </c>
      <c r="G124" s="5">
        <v>11.9</v>
      </c>
      <c r="H124" s="5">
        <v>989</v>
      </c>
      <c r="I124" s="5">
        <v>0</v>
      </c>
      <c r="J124" s="5">
        <v>0</v>
      </c>
      <c r="K124" s="5">
        <v>0.3</v>
      </c>
      <c r="L124" s="5">
        <v>0.3</v>
      </c>
      <c r="M124" s="5">
        <v>0.3</v>
      </c>
      <c r="N124">
        <v>32.1</v>
      </c>
      <c r="O124">
        <v>32.1</v>
      </c>
      <c r="P124">
        <v>11</v>
      </c>
      <c r="Q124">
        <v>11</v>
      </c>
      <c r="R124" s="54">
        <v>7.9861111111111105E-2</v>
      </c>
      <c r="T124" s="93"/>
      <c r="U124" s="96"/>
      <c r="V124" s="92">
        <f t="shared" si="2"/>
        <v>1</v>
      </c>
      <c r="W124" s="96"/>
      <c r="X124" s="93"/>
      <c r="Z124" s="5"/>
      <c r="AA124"/>
      <c r="AC124" s="376"/>
      <c r="AD124" s="54">
        <v>7.9861111111111105E-2</v>
      </c>
      <c r="AL124" s="5"/>
      <c r="AM124" s="5"/>
      <c r="AN124" s="5"/>
      <c r="AQ124" s="5"/>
      <c r="AS124" s="5"/>
      <c r="AT124" s="5"/>
      <c r="AU124" s="5"/>
      <c r="AV124" s="5"/>
      <c r="AW124" s="5"/>
      <c r="BB124" s="55">
        <v>7.9861111111111105E-2</v>
      </c>
    </row>
    <row r="125" spans="2:54" x14ac:dyDescent="0.25">
      <c r="B125" s="5">
        <v>11.7</v>
      </c>
      <c r="C125" s="5">
        <v>85</v>
      </c>
      <c r="D125" s="5">
        <v>9.3000000000000007</v>
      </c>
      <c r="E125" s="5">
        <v>11.7</v>
      </c>
      <c r="F125" s="5">
        <v>13.3</v>
      </c>
      <c r="G125" s="5">
        <v>14</v>
      </c>
      <c r="H125" s="5">
        <v>989.2</v>
      </c>
      <c r="I125" s="5">
        <v>0</v>
      </c>
      <c r="J125" s="5">
        <v>0</v>
      </c>
      <c r="K125" s="5">
        <v>0.3</v>
      </c>
      <c r="L125" s="5">
        <v>0.3</v>
      </c>
      <c r="M125" s="5">
        <v>0.3</v>
      </c>
      <c r="N125">
        <v>32.1</v>
      </c>
      <c r="O125">
        <v>32.1</v>
      </c>
      <c r="P125">
        <v>11</v>
      </c>
      <c r="Q125">
        <v>11.1</v>
      </c>
      <c r="R125" s="54">
        <v>8.0555555555555602E-2</v>
      </c>
      <c r="T125" s="93"/>
      <c r="U125" s="96"/>
      <c r="V125" s="92">
        <f t="shared" si="2"/>
        <v>1</v>
      </c>
      <c r="W125" s="96"/>
      <c r="X125" s="93"/>
      <c r="Z125" s="5"/>
      <c r="AA125"/>
      <c r="AC125" s="376"/>
      <c r="AD125" s="54">
        <v>8.0555555555555602E-2</v>
      </c>
      <c r="AL125" s="5"/>
      <c r="AM125" s="5"/>
      <c r="AN125" s="5"/>
      <c r="AQ125" s="5"/>
      <c r="AS125" s="5"/>
      <c r="AT125" s="5"/>
      <c r="AU125" s="5"/>
      <c r="AV125" s="5"/>
      <c r="AW125" s="5"/>
      <c r="BB125" s="55">
        <v>8.0555555555555602E-2</v>
      </c>
    </row>
    <row r="126" spans="2:54" x14ac:dyDescent="0.25">
      <c r="B126" s="5">
        <v>11.7</v>
      </c>
      <c r="C126" s="5">
        <v>85</v>
      </c>
      <c r="D126" s="5">
        <v>9.3000000000000007</v>
      </c>
      <c r="E126" s="5">
        <v>11.7</v>
      </c>
      <c r="F126" s="5">
        <v>9.6999999999999993</v>
      </c>
      <c r="G126" s="5">
        <v>14.8</v>
      </c>
      <c r="H126" s="5">
        <v>989.4</v>
      </c>
      <c r="I126" s="5">
        <v>0</v>
      </c>
      <c r="J126" s="5">
        <v>0</v>
      </c>
      <c r="K126" s="5">
        <v>0.3</v>
      </c>
      <c r="L126" s="5">
        <v>0.3</v>
      </c>
      <c r="M126" s="5">
        <v>0.3</v>
      </c>
      <c r="N126">
        <v>32.1</v>
      </c>
      <c r="O126">
        <v>32.1</v>
      </c>
      <c r="P126">
        <v>11</v>
      </c>
      <c r="Q126">
        <v>11.1</v>
      </c>
      <c r="R126" s="54">
        <v>8.1250000000000003E-2</v>
      </c>
      <c r="T126" s="93"/>
      <c r="U126" s="96"/>
      <c r="V126" s="92">
        <f t="shared" si="2"/>
        <v>1</v>
      </c>
      <c r="W126" s="96"/>
      <c r="X126" s="93"/>
      <c r="Z126" s="5"/>
      <c r="AA126"/>
      <c r="AC126" s="376"/>
      <c r="AD126" s="54">
        <v>8.1250000000000003E-2</v>
      </c>
      <c r="AL126" s="5"/>
      <c r="AM126" s="5"/>
      <c r="AN126" s="5"/>
      <c r="AQ126" s="5"/>
      <c r="AS126" s="5"/>
      <c r="AT126" s="5"/>
      <c r="AU126" s="5"/>
      <c r="AV126" s="5"/>
      <c r="AW126" s="5"/>
      <c r="BB126" s="55">
        <v>8.1250000000000003E-2</v>
      </c>
    </row>
    <row r="127" spans="2:54" x14ac:dyDescent="0.25">
      <c r="B127" s="5">
        <v>11.7</v>
      </c>
      <c r="C127" s="5">
        <v>85</v>
      </c>
      <c r="D127" s="5">
        <v>9.3000000000000007</v>
      </c>
      <c r="E127" s="5">
        <v>11.7</v>
      </c>
      <c r="F127" s="5">
        <v>11.2</v>
      </c>
      <c r="G127" s="5">
        <v>13.7</v>
      </c>
      <c r="H127" s="5">
        <v>989.1</v>
      </c>
      <c r="I127" s="5">
        <v>0</v>
      </c>
      <c r="J127" s="5">
        <v>0</v>
      </c>
      <c r="K127" s="5">
        <v>0.3</v>
      </c>
      <c r="L127" s="5">
        <v>0.3</v>
      </c>
      <c r="M127" s="5">
        <v>0.3</v>
      </c>
      <c r="N127">
        <v>32.1</v>
      </c>
      <c r="O127">
        <v>32.1</v>
      </c>
      <c r="P127">
        <v>11</v>
      </c>
      <c r="Q127">
        <v>11</v>
      </c>
      <c r="R127" s="54">
        <v>8.1944444444444403E-2</v>
      </c>
      <c r="T127" s="93"/>
      <c r="U127" s="96"/>
      <c r="V127" s="92">
        <f t="shared" si="2"/>
        <v>1</v>
      </c>
      <c r="W127" s="96"/>
      <c r="X127" s="93"/>
      <c r="Z127" s="5"/>
      <c r="AA127"/>
      <c r="AC127" s="376"/>
      <c r="AD127" s="54">
        <v>8.1944444444444403E-2</v>
      </c>
      <c r="AL127" s="5"/>
      <c r="AM127" s="5"/>
      <c r="AN127" s="5"/>
      <c r="AQ127" s="5"/>
      <c r="AS127" s="5"/>
      <c r="AT127" s="5"/>
      <c r="AU127" s="5"/>
      <c r="AV127" s="5"/>
      <c r="AW127" s="5"/>
      <c r="BB127" s="55">
        <v>8.1944444444444403E-2</v>
      </c>
    </row>
    <row r="128" spans="2:54" x14ac:dyDescent="0.25">
      <c r="B128" s="5">
        <v>11.7</v>
      </c>
      <c r="C128" s="5">
        <v>85</v>
      </c>
      <c r="D128" s="5">
        <v>9.3000000000000007</v>
      </c>
      <c r="E128" s="5">
        <v>11.7</v>
      </c>
      <c r="F128" s="5">
        <v>6.1</v>
      </c>
      <c r="G128" s="5">
        <v>6.1</v>
      </c>
      <c r="H128" s="5">
        <v>989.1</v>
      </c>
      <c r="I128" s="5">
        <v>0</v>
      </c>
      <c r="J128" s="5">
        <v>0</v>
      </c>
      <c r="K128" s="5">
        <v>0.3</v>
      </c>
      <c r="L128" s="5">
        <v>0.3</v>
      </c>
      <c r="M128" s="5">
        <v>0.3</v>
      </c>
      <c r="N128">
        <v>32.1</v>
      </c>
      <c r="O128">
        <v>32.1</v>
      </c>
      <c r="P128">
        <v>11</v>
      </c>
      <c r="Q128">
        <v>11.1</v>
      </c>
      <c r="R128" s="54">
        <v>8.2638888888888901E-2</v>
      </c>
      <c r="T128" s="93"/>
      <c r="U128" s="96"/>
      <c r="V128" s="92">
        <f t="shared" si="2"/>
        <v>1</v>
      </c>
      <c r="W128" s="96"/>
      <c r="X128" s="93"/>
      <c r="Z128" s="5"/>
      <c r="AA128"/>
      <c r="AC128" s="376"/>
      <c r="AD128" s="54">
        <v>8.2638888888888901E-2</v>
      </c>
      <c r="AL128" s="5"/>
      <c r="AM128" s="5"/>
      <c r="AN128" s="5"/>
      <c r="AQ128" s="5"/>
      <c r="AS128" s="5"/>
      <c r="AT128" s="5"/>
      <c r="AU128" s="5"/>
      <c r="AV128" s="5"/>
      <c r="AW128" s="5"/>
      <c r="BB128" s="55">
        <v>8.2638888888888901E-2</v>
      </c>
    </row>
    <row r="129" spans="2:54" x14ac:dyDescent="0.25">
      <c r="B129" s="5">
        <v>11.7</v>
      </c>
      <c r="C129" s="5">
        <v>85</v>
      </c>
      <c r="D129" s="5">
        <v>9.3000000000000007</v>
      </c>
      <c r="E129" s="5">
        <v>11.7</v>
      </c>
      <c r="F129" s="5">
        <v>5.4</v>
      </c>
      <c r="G129" s="5">
        <v>6.8</v>
      </c>
      <c r="H129" s="5">
        <v>989</v>
      </c>
      <c r="I129" s="5">
        <v>0</v>
      </c>
      <c r="J129" s="5">
        <v>0</v>
      </c>
      <c r="K129" s="5">
        <v>0.3</v>
      </c>
      <c r="L129" s="5">
        <v>0.3</v>
      </c>
      <c r="M129" s="5">
        <v>0.3</v>
      </c>
      <c r="N129">
        <v>32.1</v>
      </c>
      <c r="O129">
        <v>32.1</v>
      </c>
      <c r="P129">
        <v>11</v>
      </c>
      <c r="Q129">
        <v>11.1</v>
      </c>
      <c r="R129" s="54">
        <v>8.3333333333333301E-2</v>
      </c>
      <c r="T129" s="93"/>
      <c r="U129" s="96"/>
      <c r="V129" s="92">
        <f t="shared" si="2"/>
        <v>1</v>
      </c>
      <c r="W129" s="96"/>
      <c r="X129" s="93"/>
      <c r="Z129" s="5"/>
      <c r="AA129"/>
      <c r="AC129" s="376"/>
      <c r="AD129" s="54">
        <v>8.3333333333333301E-2</v>
      </c>
      <c r="AL129" s="5"/>
      <c r="AM129" s="5"/>
      <c r="AN129" s="5"/>
      <c r="AQ129" s="5"/>
      <c r="AS129" s="5"/>
      <c r="AT129" s="5"/>
      <c r="AU129" s="5"/>
      <c r="AV129" s="5"/>
      <c r="AW129" s="5"/>
      <c r="BB129" s="55">
        <v>8.3333333333333301E-2</v>
      </c>
    </row>
    <row r="130" spans="2:54" x14ac:dyDescent="0.25">
      <c r="B130" s="5">
        <v>11.8</v>
      </c>
      <c r="C130" s="5">
        <v>85</v>
      </c>
      <c r="D130" s="5">
        <v>9.4</v>
      </c>
      <c r="E130" s="5">
        <v>11.8</v>
      </c>
      <c r="F130" s="5">
        <v>9.6999999999999993</v>
      </c>
      <c r="G130" s="5">
        <v>16.600000000000001</v>
      </c>
      <c r="H130" s="5">
        <v>988.9</v>
      </c>
      <c r="I130" s="5">
        <v>0</v>
      </c>
      <c r="J130" s="5">
        <v>0</v>
      </c>
      <c r="K130" s="5">
        <v>0.3</v>
      </c>
      <c r="L130" s="5">
        <v>0.3</v>
      </c>
      <c r="M130" s="5">
        <v>0.3</v>
      </c>
      <c r="N130">
        <v>32.1</v>
      </c>
      <c r="O130">
        <v>32.1</v>
      </c>
      <c r="P130">
        <v>11</v>
      </c>
      <c r="Q130">
        <v>11.1</v>
      </c>
      <c r="R130" s="54">
        <v>8.4027777777777798E-2</v>
      </c>
      <c r="T130" s="93"/>
      <c r="U130" s="96"/>
      <c r="V130" s="92">
        <f t="shared" si="2"/>
        <v>1</v>
      </c>
      <c r="W130" s="96"/>
      <c r="X130" s="93"/>
      <c r="Z130" s="5"/>
      <c r="AA130"/>
      <c r="AC130" s="376"/>
      <c r="AD130" s="54">
        <v>8.4027777777777798E-2</v>
      </c>
      <c r="AL130" s="5"/>
      <c r="AM130" s="5"/>
      <c r="AN130" s="5"/>
      <c r="AQ130" s="5"/>
      <c r="AS130" s="5"/>
      <c r="AT130" s="5"/>
      <c r="AU130" s="5"/>
      <c r="AV130" s="5"/>
      <c r="AW130" s="5"/>
      <c r="BB130" s="55">
        <v>8.4027777777777798E-2</v>
      </c>
    </row>
    <row r="131" spans="2:54" x14ac:dyDescent="0.25">
      <c r="B131" s="5">
        <v>11.8</v>
      </c>
      <c r="C131" s="5">
        <v>85</v>
      </c>
      <c r="D131" s="5">
        <v>9.4</v>
      </c>
      <c r="E131" s="5">
        <v>11.8</v>
      </c>
      <c r="F131" s="5">
        <v>5.8</v>
      </c>
      <c r="G131" s="5">
        <v>9</v>
      </c>
      <c r="H131" s="5">
        <v>989.2</v>
      </c>
      <c r="I131" s="5">
        <v>0</v>
      </c>
      <c r="J131" s="5">
        <v>0</v>
      </c>
      <c r="K131" s="5">
        <v>0.3</v>
      </c>
      <c r="L131" s="5">
        <v>0.3</v>
      </c>
      <c r="M131" s="5">
        <v>0.3</v>
      </c>
      <c r="N131">
        <v>32.1</v>
      </c>
      <c r="O131">
        <v>32.1</v>
      </c>
      <c r="P131">
        <v>11</v>
      </c>
      <c r="Q131">
        <v>11.1</v>
      </c>
      <c r="R131" s="54">
        <v>8.4722222222222199E-2</v>
      </c>
      <c r="T131" s="93"/>
      <c r="U131" s="96"/>
      <c r="V131" s="92">
        <f t="shared" si="2"/>
        <v>1</v>
      </c>
      <c r="W131" s="96"/>
      <c r="X131" s="93"/>
      <c r="Z131" s="5"/>
      <c r="AA131"/>
      <c r="AC131" s="376"/>
      <c r="AD131" s="54">
        <v>8.4722222222222199E-2</v>
      </c>
      <c r="AL131" s="5"/>
      <c r="AM131" s="5"/>
      <c r="AN131" s="5"/>
      <c r="AQ131" s="5"/>
      <c r="AS131" s="5"/>
      <c r="AT131" s="5"/>
      <c r="AU131" s="5"/>
      <c r="AV131" s="5"/>
      <c r="AW131" s="5"/>
      <c r="BB131" s="55">
        <v>8.4722222222222199E-2</v>
      </c>
    </row>
    <row r="132" spans="2:54" x14ac:dyDescent="0.25">
      <c r="B132" s="5">
        <v>11.8</v>
      </c>
      <c r="C132" s="5">
        <v>85</v>
      </c>
      <c r="D132" s="5">
        <v>9.4</v>
      </c>
      <c r="E132" s="5">
        <v>11.8</v>
      </c>
      <c r="F132" s="5">
        <v>13.7</v>
      </c>
      <c r="G132" s="5">
        <v>14</v>
      </c>
      <c r="H132" s="5">
        <v>989</v>
      </c>
      <c r="I132" s="5">
        <v>0</v>
      </c>
      <c r="J132" s="5">
        <v>0</v>
      </c>
      <c r="K132" s="5">
        <v>0.3</v>
      </c>
      <c r="L132" s="5">
        <v>0.3</v>
      </c>
      <c r="M132" s="5">
        <v>0.3</v>
      </c>
      <c r="N132">
        <v>32.1</v>
      </c>
      <c r="O132">
        <v>32.1</v>
      </c>
      <c r="P132">
        <v>11.1</v>
      </c>
      <c r="Q132">
        <v>11.1</v>
      </c>
      <c r="R132" s="54">
        <v>8.5416666666666696E-2</v>
      </c>
      <c r="T132" s="93"/>
      <c r="U132" s="96"/>
      <c r="V132" s="92">
        <f t="shared" si="2"/>
        <v>1</v>
      </c>
      <c r="W132" s="96"/>
      <c r="X132" s="93"/>
      <c r="Z132" s="5"/>
      <c r="AA132"/>
      <c r="AC132" s="376"/>
      <c r="AD132" s="54">
        <v>8.5416666666666696E-2</v>
      </c>
      <c r="AL132" s="5"/>
      <c r="AM132" s="5"/>
      <c r="AN132" s="5"/>
      <c r="AQ132" s="5"/>
      <c r="AS132" s="5"/>
      <c r="AT132" s="5"/>
      <c r="AU132" s="5"/>
      <c r="AV132" s="5"/>
      <c r="AW132" s="5"/>
      <c r="BB132" s="55">
        <v>8.5416666666666696E-2</v>
      </c>
    </row>
    <row r="133" spans="2:54" x14ac:dyDescent="0.25">
      <c r="B133" s="5">
        <v>11.8</v>
      </c>
      <c r="C133" s="5">
        <v>85</v>
      </c>
      <c r="D133" s="5">
        <v>9.4</v>
      </c>
      <c r="E133" s="5">
        <v>11.8</v>
      </c>
      <c r="F133" s="5">
        <v>12.6</v>
      </c>
      <c r="G133" s="5">
        <v>13</v>
      </c>
      <c r="H133" s="5">
        <v>989.1</v>
      </c>
      <c r="I133" s="5">
        <v>0</v>
      </c>
      <c r="J133" s="5">
        <v>0</v>
      </c>
      <c r="K133" s="5">
        <v>0.3</v>
      </c>
      <c r="L133" s="5">
        <v>0.3</v>
      </c>
      <c r="M133" s="5">
        <v>0.3</v>
      </c>
      <c r="N133">
        <v>32.1</v>
      </c>
      <c r="O133">
        <v>32.1</v>
      </c>
      <c r="P133">
        <v>11</v>
      </c>
      <c r="Q133">
        <v>11</v>
      </c>
      <c r="R133" s="54">
        <v>8.6111111111111097E-2</v>
      </c>
      <c r="T133" s="93"/>
      <c r="U133" s="96"/>
      <c r="V133" s="92">
        <f t="shared" si="2"/>
        <v>1</v>
      </c>
      <c r="W133" s="96"/>
      <c r="X133" s="93"/>
      <c r="Z133" s="5"/>
      <c r="AA133"/>
      <c r="AC133" s="376"/>
      <c r="AD133" s="54">
        <v>8.6111111111111097E-2</v>
      </c>
      <c r="AL133" s="5"/>
      <c r="AM133" s="5"/>
      <c r="AN133" s="5"/>
      <c r="AQ133" s="5"/>
      <c r="AS133" s="5"/>
      <c r="AT133" s="5"/>
      <c r="AU133" s="5"/>
      <c r="AV133" s="5"/>
      <c r="AW133" s="5"/>
      <c r="BB133" s="55">
        <v>8.6111111111111097E-2</v>
      </c>
    </row>
    <row r="134" spans="2:54" x14ac:dyDescent="0.25">
      <c r="B134" s="5">
        <v>11.8</v>
      </c>
      <c r="C134" s="5">
        <v>85</v>
      </c>
      <c r="D134" s="5">
        <v>9.4</v>
      </c>
      <c r="E134" s="5">
        <v>11.8</v>
      </c>
      <c r="F134" s="5">
        <v>11.5</v>
      </c>
      <c r="G134" s="5">
        <v>14.4</v>
      </c>
      <c r="H134" s="5">
        <v>989.1</v>
      </c>
      <c r="I134" s="5">
        <v>0</v>
      </c>
      <c r="J134" s="5">
        <v>0</v>
      </c>
      <c r="K134" s="5">
        <v>0.3</v>
      </c>
      <c r="L134" s="5">
        <v>0.3</v>
      </c>
      <c r="M134" s="5">
        <v>0.3</v>
      </c>
      <c r="N134">
        <v>32.1</v>
      </c>
      <c r="O134">
        <v>32.1</v>
      </c>
      <c r="P134">
        <v>11.1</v>
      </c>
      <c r="Q134">
        <v>11.1</v>
      </c>
      <c r="R134" s="54">
        <v>8.6805555555555594E-2</v>
      </c>
      <c r="T134" s="93"/>
      <c r="U134" s="96"/>
      <c r="V134" s="92">
        <f t="shared" si="2"/>
        <v>1</v>
      </c>
      <c r="W134" s="96"/>
      <c r="X134" s="93"/>
      <c r="Z134" s="5"/>
      <c r="AA134"/>
      <c r="AC134" s="376"/>
      <c r="AD134" s="54">
        <v>8.6805555555555594E-2</v>
      </c>
      <c r="AL134" s="5"/>
      <c r="AM134" s="5"/>
      <c r="AN134" s="5"/>
      <c r="AQ134" s="5"/>
      <c r="AS134" s="5"/>
      <c r="AT134" s="5"/>
      <c r="AU134" s="5"/>
      <c r="AV134" s="5"/>
      <c r="AW134" s="5"/>
      <c r="BB134" s="55">
        <v>8.6805555555555594E-2</v>
      </c>
    </row>
    <row r="135" spans="2:54" x14ac:dyDescent="0.25">
      <c r="B135" s="5">
        <v>11.8</v>
      </c>
      <c r="C135" s="5">
        <v>85</v>
      </c>
      <c r="D135" s="5">
        <v>9.4</v>
      </c>
      <c r="E135" s="5">
        <v>11.8</v>
      </c>
      <c r="F135" s="5">
        <v>9</v>
      </c>
      <c r="G135" s="5">
        <v>9</v>
      </c>
      <c r="H135" s="5">
        <v>988.8</v>
      </c>
      <c r="I135" s="5">
        <v>0</v>
      </c>
      <c r="J135" s="5">
        <v>0</v>
      </c>
      <c r="K135" s="5">
        <v>0.3</v>
      </c>
      <c r="L135" s="5">
        <v>0.3</v>
      </c>
      <c r="M135" s="5">
        <v>0.3</v>
      </c>
      <c r="N135">
        <v>32.1</v>
      </c>
      <c r="O135">
        <v>32.1</v>
      </c>
      <c r="P135">
        <v>11.1</v>
      </c>
      <c r="Q135">
        <v>11.1</v>
      </c>
      <c r="R135" s="54">
        <v>8.7499999999999994E-2</v>
      </c>
      <c r="T135" s="93"/>
      <c r="U135" s="96"/>
      <c r="V135" s="92">
        <f t="shared" si="2"/>
        <v>1</v>
      </c>
      <c r="W135" s="96"/>
      <c r="X135" s="93"/>
      <c r="Z135" s="5"/>
      <c r="AA135"/>
      <c r="AC135" s="376"/>
      <c r="AD135" s="54">
        <v>8.7499999999999994E-2</v>
      </c>
      <c r="AL135" s="5"/>
      <c r="AM135" s="5"/>
      <c r="AN135" s="5"/>
      <c r="AQ135" s="5"/>
      <c r="AS135" s="5"/>
      <c r="AT135" s="5"/>
      <c r="AU135" s="5"/>
      <c r="AV135" s="5"/>
      <c r="AW135" s="5"/>
      <c r="BB135" s="55">
        <v>8.7499999999999994E-2</v>
      </c>
    </row>
    <row r="136" spans="2:54" x14ac:dyDescent="0.25">
      <c r="B136" s="5">
        <v>11.8</v>
      </c>
      <c r="C136" s="5">
        <v>84</v>
      </c>
      <c r="D136" s="5">
        <v>9.1999999999999993</v>
      </c>
      <c r="E136" s="5">
        <v>11.8</v>
      </c>
      <c r="F136" s="5">
        <v>10.8</v>
      </c>
      <c r="G136" s="5">
        <v>17.3</v>
      </c>
      <c r="H136" s="5">
        <v>989.1</v>
      </c>
      <c r="I136" s="5">
        <v>0</v>
      </c>
      <c r="J136" s="5">
        <v>0</v>
      </c>
      <c r="K136" s="5">
        <v>0.3</v>
      </c>
      <c r="L136" s="5">
        <v>0.3</v>
      </c>
      <c r="M136" s="5">
        <v>0.3</v>
      </c>
      <c r="N136">
        <v>32.1</v>
      </c>
      <c r="O136">
        <v>32.1</v>
      </c>
      <c r="P136">
        <v>11.1</v>
      </c>
      <c r="Q136">
        <v>11.1</v>
      </c>
      <c r="R136" s="54">
        <v>8.8194444444444506E-2</v>
      </c>
      <c r="T136" s="93"/>
      <c r="U136" s="96"/>
      <c r="V136" s="92">
        <f t="shared" si="2"/>
        <v>1</v>
      </c>
      <c r="W136" s="96"/>
      <c r="X136" s="93"/>
      <c r="Z136" s="5"/>
      <c r="AA136"/>
      <c r="AC136" s="376"/>
      <c r="AD136" s="54">
        <v>8.8194444444444506E-2</v>
      </c>
      <c r="AL136" s="5"/>
      <c r="AM136" s="5"/>
      <c r="AN136" s="5"/>
      <c r="AQ136" s="5"/>
      <c r="AS136" s="5"/>
      <c r="AT136" s="5"/>
      <c r="AU136" s="5"/>
      <c r="AV136" s="5"/>
      <c r="AW136" s="5"/>
      <c r="BB136" s="55">
        <v>8.8194444444444506E-2</v>
      </c>
    </row>
    <row r="137" spans="2:54" x14ac:dyDescent="0.25">
      <c r="B137" s="5">
        <v>11.8</v>
      </c>
      <c r="C137" s="5">
        <v>84</v>
      </c>
      <c r="D137" s="5">
        <v>9.1999999999999993</v>
      </c>
      <c r="E137" s="5">
        <v>11.8</v>
      </c>
      <c r="F137" s="5">
        <v>9</v>
      </c>
      <c r="G137" s="5">
        <v>10.1</v>
      </c>
      <c r="H137" s="5">
        <v>989</v>
      </c>
      <c r="I137" s="5">
        <v>0</v>
      </c>
      <c r="J137" s="5">
        <v>0</v>
      </c>
      <c r="K137" s="5">
        <v>0.3</v>
      </c>
      <c r="L137" s="5">
        <v>0.3</v>
      </c>
      <c r="M137" s="5">
        <v>0.3</v>
      </c>
      <c r="N137">
        <v>32.1</v>
      </c>
      <c r="O137">
        <v>32.1</v>
      </c>
      <c r="P137">
        <v>11.1</v>
      </c>
      <c r="Q137">
        <v>11.1</v>
      </c>
      <c r="R137" s="54">
        <v>8.8888888888888906E-2</v>
      </c>
      <c r="T137" s="93"/>
      <c r="U137" s="96"/>
      <c r="V137" s="92">
        <f t="shared" si="2"/>
        <v>1</v>
      </c>
      <c r="W137" s="96"/>
      <c r="X137" s="93"/>
      <c r="Z137" s="5"/>
      <c r="AA137"/>
      <c r="AC137" s="376"/>
      <c r="AD137" s="54">
        <v>8.8888888888888906E-2</v>
      </c>
      <c r="AL137" s="5"/>
      <c r="AM137" s="5"/>
      <c r="AN137" s="5"/>
      <c r="AQ137" s="5"/>
      <c r="AS137" s="5"/>
      <c r="AT137" s="5"/>
      <c r="AU137" s="5"/>
      <c r="AV137" s="5"/>
      <c r="AW137" s="5"/>
      <c r="BB137" s="55">
        <v>8.8888888888888906E-2</v>
      </c>
    </row>
    <row r="138" spans="2:54" x14ac:dyDescent="0.25">
      <c r="B138" s="5">
        <v>11.8</v>
      </c>
      <c r="C138" s="5">
        <v>84</v>
      </c>
      <c r="D138" s="5">
        <v>9.1999999999999993</v>
      </c>
      <c r="E138" s="5">
        <v>11.8</v>
      </c>
      <c r="F138" s="5">
        <v>22.7</v>
      </c>
      <c r="G138" s="5">
        <v>23.4</v>
      </c>
      <c r="H138" s="5">
        <v>989</v>
      </c>
      <c r="I138" s="5">
        <v>0</v>
      </c>
      <c r="J138" s="5">
        <v>0</v>
      </c>
      <c r="K138" s="5">
        <v>0.3</v>
      </c>
      <c r="L138" s="5">
        <v>0.3</v>
      </c>
      <c r="M138" s="5">
        <v>0.3</v>
      </c>
      <c r="N138">
        <v>32.1</v>
      </c>
      <c r="O138">
        <v>32.1</v>
      </c>
      <c r="P138">
        <v>11.1</v>
      </c>
      <c r="Q138">
        <v>11.1</v>
      </c>
      <c r="R138" s="54">
        <v>8.9583333333333307E-2</v>
      </c>
      <c r="T138" s="93"/>
      <c r="U138" s="96"/>
      <c r="V138" s="92">
        <f t="shared" si="2"/>
        <v>1</v>
      </c>
      <c r="W138" s="96"/>
      <c r="X138" s="93"/>
      <c r="Z138" s="5"/>
      <c r="AA138"/>
      <c r="AC138" s="376"/>
      <c r="AD138" s="54">
        <v>8.9583333333333307E-2</v>
      </c>
      <c r="AL138" s="5"/>
      <c r="AM138" s="5"/>
      <c r="AN138" s="5"/>
      <c r="AQ138" s="5"/>
      <c r="AS138" s="5"/>
      <c r="AT138" s="5"/>
      <c r="AU138" s="5"/>
      <c r="AV138" s="5"/>
      <c r="AW138" s="5"/>
      <c r="BB138" s="55">
        <v>8.9583333333333307E-2</v>
      </c>
    </row>
    <row r="139" spans="2:54" x14ac:dyDescent="0.25">
      <c r="B139" s="5">
        <v>11.8</v>
      </c>
      <c r="C139" s="5">
        <v>84</v>
      </c>
      <c r="D139" s="5">
        <v>9.1999999999999993</v>
      </c>
      <c r="E139" s="5">
        <v>11.8</v>
      </c>
      <c r="F139" s="5">
        <v>7.6</v>
      </c>
      <c r="G139" s="5">
        <v>11.5</v>
      </c>
      <c r="H139" s="5">
        <v>989.1</v>
      </c>
      <c r="I139" s="5">
        <v>0</v>
      </c>
      <c r="J139" s="5">
        <v>0</v>
      </c>
      <c r="K139" s="5">
        <v>0.3</v>
      </c>
      <c r="L139" s="5">
        <v>0.3</v>
      </c>
      <c r="M139" s="5">
        <v>0.3</v>
      </c>
      <c r="N139">
        <v>32.1</v>
      </c>
      <c r="O139">
        <v>32.1</v>
      </c>
      <c r="P139">
        <v>11.2</v>
      </c>
      <c r="Q139">
        <v>11.1</v>
      </c>
      <c r="R139" s="54">
        <v>9.0277777777777804E-2</v>
      </c>
      <c r="T139" s="93"/>
      <c r="U139" s="96"/>
      <c r="V139" s="92">
        <f t="shared" ref="V139:V202" si="3">IF($K139&gt;0,1,"")</f>
        <v>1</v>
      </c>
      <c r="W139" s="96"/>
      <c r="X139" s="93"/>
      <c r="Z139" s="5"/>
      <c r="AA139"/>
      <c r="AC139" s="376"/>
      <c r="AD139" s="54">
        <v>9.0277777777777804E-2</v>
      </c>
      <c r="AL139" s="5"/>
      <c r="AM139" s="5"/>
      <c r="AN139" s="5"/>
      <c r="AQ139" s="5"/>
      <c r="AS139" s="5"/>
      <c r="AT139" s="5"/>
      <c r="AU139" s="5"/>
      <c r="AV139" s="5"/>
      <c r="AW139" s="5"/>
      <c r="BB139" s="55">
        <v>9.0277777777777804E-2</v>
      </c>
    </row>
    <row r="140" spans="2:54" x14ac:dyDescent="0.25">
      <c r="B140" s="5">
        <v>11.8</v>
      </c>
      <c r="C140" s="5">
        <v>84</v>
      </c>
      <c r="D140" s="5">
        <v>9.1999999999999993</v>
      </c>
      <c r="E140" s="5">
        <v>11.8</v>
      </c>
      <c r="F140" s="5">
        <v>10.4</v>
      </c>
      <c r="G140" s="5">
        <v>11.2</v>
      </c>
      <c r="H140" s="5">
        <v>989</v>
      </c>
      <c r="I140" s="5">
        <v>0</v>
      </c>
      <c r="J140" s="5">
        <v>0</v>
      </c>
      <c r="K140" s="5">
        <v>0.3</v>
      </c>
      <c r="L140" s="5">
        <v>0.3</v>
      </c>
      <c r="M140" s="5">
        <v>0.3</v>
      </c>
      <c r="N140">
        <v>32.1</v>
      </c>
      <c r="O140">
        <v>32.1</v>
      </c>
      <c r="P140">
        <v>11.1</v>
      </c>
      <c r="Q140">
        <v>11.1</v>
      </c>
      <c r="R140" s="54">
        <v>9.0972222222222204E-2</v>
      </c>
      <c r="T140" s="93"/>
      <c r="U140" s="96"/>
      <c r="V140" s="92">
        <f t="shared" si="3"/>
        <v>1</v>
      </c>
      <c r="W140" s="96"/>
      <c r="X140" s="93"/>
      <c r="Z140" s="5"/>
      <c r="AA140"/>
      <c r="AC140" s="376"/>
      <c r="AD140" s="54">
        <v>9.0972222222222204E-2</v>
      </c>
      <c r="AL140" s="5"/>
      <c r="AM140" s="5"/>
      <c r="AN140" s="5"/>
      <c r="AQ140" s="5"/>
      <c r="AS140" s="5"/>
      <c r="AT140" s="5"/>
      <c r="AU140" s="5"/>
      <c r="AV140" s="5"/>
      <c r="AW140" s="5"/>
      <c r="BB140" s="55">
        <v>9.0972222222222204E-2</v>
      </c>
    </row>
    <row r="141" spans="2:54" x14ac:dyDescent="0.25">
      <c r="B141" s="5">
        <v>11.8</v>
      </c>
      <c r="C141" s="5">
        <v>84</v>
      </c>
      <c r="D141" s="5">
        <v>9.1999999999999993</v>
      </c>
      <c r="E141" s="5">
        <v>11.8</v>
      </c>
      <c r="F141" s="5">
        <v>7.6</v>
      </c>
      <c r="G141" s="5">
        <v>9.6999999999999993</v>
      </c>
      <c r="H141" s="5">
        <v>989.2</v>
      </c>
      <c r="I141" s="5">
        <v>0</v>
      </c>
      <c r="J141" s="5">
        <v>0</v>
      </c>
      <c r="K141" s="5">
        <v>0.3</v>
      </c>
      <c r="L141" s="5">
        <v>0.3</v>
      </c>
      <c r="M141" s="5">
        <v>0.3</v>
      </c>
      <c r="N141">
        <v>32.1</v>
      </c>
      <c r="O141">
        <v>32.1</v>
      </c>
      <c r="P141">
        <v>11.2</v>
      </c>
      <c r="Q141">
        <v>11.1</v>
      </c>
      <c r="R141" s="54">
        <v>9.1666666666666702E-2</v>
      </c>
      <c r="T141" s="93"/>
      <c r="U141" s="96"/>
      <c r="V141" s="92">
        <f t="shared" si="3"/>
        <v>1</v>
      </c>
      <c r="W141" s="96"/>
      <c r="X141" s="93"/>
      <c r="Z141" s="5"/>
      <c r="AA141"/>
      <c r="AC141" s="376"/>
      <c r="AD141" s="54">
        <v>9.1666666666666702E-2</v>
      </c>
      <c r="AL141" s="5"/>
      <c r="AM141" s="5"/>
      <c r="AN141" s="5"/>
      <c r="AQ141" s="5"/>
      <c r="AS141" s="5"/>
      <c r="AT141" s="5"/>
      <c r="AU141" s="5"/>
      <c r="AV141" s="5"/>
      <c r="AW141" s="5"/>
      <c r="BB141" s="55">
        <v>9.1666666666666702E-2</v>
      </c>
    </row>
    <row r="142" spans="2:54" x14ac:dyDescent="0.25">
      <c r="B142" s="5">
        <v>11.8</v>
      </c>
      <c r="C142" s="5">
        <v>84</v>
      </c>
      <c r="D142" s="5">
        <v>9.1999999999999993</v>
      </c>
      <c r="E142" s="5">
        <v>11.8</v>
      </c>
      <c r="F142" s="5">
        <v>5.4</v>
      </c>
      <c r="G142" s="5">
        <v>9</v>
      </c>
      <c r="H142" s="5">
        <v>989</v>
      </c>
      <c r="I142" s="5">
        <v>0</v>
      </c>
      <c r="J142" s="5">
        <v>0</v>
      </c>
      <c r="K142" s="5">
        <v>0.3</v>
      </c>
      <c r="L142" s="5">
        <v>0.3</v>
      </c>
      <c r="M142" s="5">
        <v>0.3</v>
      </c>
      <c r="N142">
        <v>32.1</v>
      </c>
      <c r="O142">
        <v>32.1</v>
      </c>
      <c r="P142">
        <v>11.2</v>
      </c>
      <c r="Q142">
        <v>11.1</v>
      </c>
      <c r="R142" s="54">
        <v>9.2361111111111102E-2</v>
      </c>
      <c r="T142" s="93"/>
      <c r="U142" s="96"/>
      <c r="V142" s="92">
        <f t="shared" si="3"/>
        <v>1</v>
      </c>
      <c r="W142" s="96"/>
      <c r="X142" s="93"/>
      <c r="Z142" s="5"/>
      <c r="AA142"/>
      <c r="AC142" s="376"/>
      <c r="AD142" s="54">
        <v>9.2361111111111102E-2</v>
      </c>
      <c r="AL142" s="5"/>
      <c r="AM142" s="5"/>
      <c r="AN142" s="5"/>
      <c r="AQ142" s="5"/>
      <c r="AS142" s="5"/>
      <c r="AT142" s="5"/>
      <c r="AU142" s="5"/>
      <c r="AV142" s="5"/>
      <c r="AW142" s="5"/>
      <c r="BB142" s="55">
        <v>9.2361111111111102E-2</v>
      </c>
    </row>
    <row r="143" spans="2:54" x14ac:dyDescent="0.25">
      <c r="B143" s="5">
        <v>11.8</v>
      </c>
      <c r="C143" s="5">
        <v>84</v>
      </c>
      <c r="D143" s="5">
        <v>9.1999999999999993</v>
      </c>
      <c r="E143" s="5">
        <v>11.8</v>
      </c>
      <c r="F143" s="5">
        <v>12.6</v>
      </c>
      <c r="G143" s="5">
        <v>14</v>
      </c>
      <c r="H143" s="5">
        <v>989</v>
      </c>
      <c r="I143" s="5">
        <v>0</v>
      </c>
      <c r="J143" s="5">
        <v>0</v>
      </c>
      <c r="K143" s="5">
        <v>0.3</v>
      </c>
      <c r="L143" s="5">
        <v>0.3</v>
      </c>
      <c r="M143" s="5">
        <v>0.3</v>
      </c>
      <c r="N143">
        <v>32.1</v>
      </c>
      <c r="O143">
        <v>32.1</v>
      </c>
      <c r="P143">
        <v>11.2</v>
      </c>
      <c r="Q143">
        <v>11.1</v>
      </c>
      <c r="R143" s="54">
        <v>9.30555555555556E-2</v>
      </c>
      <c r="T143" s="93"/>
      <c r="U143" s="96"/>
      <c r="V143" s="92">
        <f t="shared" si="3"/>
        <v>1</v>
      </c>
      <c r="W143" s="96"/>
      <c r="X143" s="93"/>
      <c r="Z143" s="5"/>
      <c r="AA143"/>
      <c r="AC143" s="376"/>
      <c r="AD143" s="54">
        <v>9.30555555555556E-2</v>
      </c>
      <c r="AL143" s="5"/>
      <c r="AM143" s="5"/>
      <c r="AN143" s="5"/>
      <c r="AQ143" s="5"/>
      <c r="AS143" s="5"/>
      <c r="AT143" s="5"/>
      <c r="AU143" s="5"/>
      <c r="AV143" s="5"/>
      <c r="AW143" s="5"/>
      <c r="BB143" s="55">
        <v>9.30555555555556E-2</v>
      </c>
    </row>
    <row r="144" spans="2:54" x14ac:dyDescent="0.25">
      <c r="B144" s="5">
        <v>11.8</v>
      </c>
      <c r="C144" s="5">
        <v>84</v>
      </c>
      <c r="D144" s="5">
        <v>9.1999999999999993</v>
      </c>
      <c r="E144" s="5">
        <v>11.8</v>
      </c>
      <c r="F144" s="5">
        <v>10.1</v>
      </c>
      <c r="G144" s="5">
        <v>11.5</v>
      </c>
      <c r="H144" s="5">
        <v>989</v>
      </c>
      <c r="I144" s="5">
        <v>0</v>
      </c>
      <c r="J144" s="5">
        <v>0</v>
      </c>
      <c r="K144" s="5">
        <v>0.3</v>
      </c>
      <c r="L144" s="5">
        <v>0.3</v>
      </c>
      <c r="M144" s="5">
        <v>0.3</v>
      </c>
      <c r="N144">
        <v>32.1</v>
      </c>
      <c r="O144">
        <v>32.1</v>
      </c>
      <c r="P144">
        <v>11.2</v>
      </c>
      <c r="Q144">
        <v>11.1</v>
      </c>
      <c r="R144" s="54">
        <v>9.375E-2</v>
      </c>
      <c r="T144" s="93"/>
      <c r="U144" s="96"/>
      <c r="V144" s="92">
        <f t="shared" si="3"/>
        <v>1</v>
      </c>
      <c r="W144" s="96"/>
      <c r="X144" s="93"/>
      <c r="Z144" s="5"/>
      <c r="AA144"/>
      <c r="AC144" s="376"/>
      <c r="AD144" s="54">
        <v>9.375E-2</v>
      </c>
      <c r="AL144" s="5"/>
      <c r="AM144" s="5"/>
      <c r="AN144" s="5"/>
      <c r="AQ144" s="5"/>
      <c r="AS144" s="5"/>
      <c r="AT144" s="5"/>
      <c r="AU144" s="5"/>
      <c r="AV144" s="5"/>
      <c r="AW144" s="5"/>
      <c r="BB144" s="55">
        <v>9.375E-2</v>
      </c>
    </row>
    <row r="145" spans="2:54" x14ac:dyDescent="0.25">
      <c r="B145" s="5">
        <v>11.8</v>
      </c>
      <c r="C145" s="5">
        <v>84</v>
      </c>
      <c r="D145" s="5">
        <v>9.1999999999999993</v>
      </c>
      <c r="E145" s="5">
        <v>11.8</v>
      </c>
      <c r="F145" s="5">
        <v>10.4</v>
      </c>
      <c r="G145" s="5">
        <v>12.6</v>
      </c>
      <c r="H145" s="5">
        <v>989</v>
      </c>
      <c r="I145" s="5">
        <v>0</v>
      </c>
      <c r="J145" s="5">
        <v>0</v>
      </c>
      <c r="K145" s="5">
        <v>0.3</v>
      </c>
      <c r="L145" s="5">
        <v>0.3</v>
      </c>
      <c r="M145" s="5">
        <v>0.3</v>
      </c>
      <c r="N145">
        <v>32.1</v>
      </c>
      <c r="O145">
        <v>32.1</v>
      </c>
      <c r="P145">
        <v>11.2</v>
      </c>
      <c r="Q145">
        <v>11.2</v>
      </c>
      <c r="R145" s="54">
        <v>9.44444444444444E-2</v>
      </c>
      <c r="T145" s="93"/>
      <c r="U145" s="96"/>
      <c r="V145" s="92">
        <f t="shared" si="3"/>
        <v>1</v>
      </c>
      <c r="W145" s="96"/>
      <c r="X145" s="93"/>
      <c r="Z145" s="5"/>
      <c r="AA145"/>
      <c r="AC145" s="376"/>
      <c r="AD145" s="54">
        <v>9.44444444444444E-2</v>
      </c>
      <c r="AL145" s="5"/>
      <c r="AM145" s="5"/>
      <c r="AN145" s="5"/>
      <c r="AQ145" s="5"/>
      <c r="AS145" s="5"/>
      <c r="AT145" s="5"/>
      <c r="AU145" s="5"/>
      <c r="AV145" s="5"/>
      <c r="AW145" s="5"/>
      <c r="BB145" s="55">
        <v>9.44444444444444E-2</v>
      </c>
    </row>
    <row r="146" spans="2:54" x14ac:dyDescent="0.25">
      <c r="B146" s="5">
        <v>11.8</v>
      </c>
      <c r="C146" s="5">
        <v>84</v>
      </c>
      <c r="D146" s="5">
        <v>9.1999999999999993</v>
      </c>
      <c r="E146" s="5">
        <v>11.8</v>
      </c>
      <c r="F146" s="5">
        <v>13.3</v>
      </c>
      <c r="G146" s="5">
        <v>15.8</v>
      </c>
      <c r="H146" s="5">
        <v>989</v>
      </c>
      <c r="I146" s="5">
        <v>0</v>
      </c>
      <c r="J146" s="5">
        <v>0</v>
      </c>
      <c r="K146" s="5">
        <v>0.3</v>
      </c>
      <c r="L146" s="5">
        <v>0.3</v>
      </c>
      <c r="M146" s="5">
        <v>0.3</v>
      </c>
      <c r="N146">
        <v>32.1</v>
      </c>
      <c r="O146">
        <v>32.1</v>
      </c>
      <c r="P146">
        <v>11.2</v>
      </c>
      <c r="Q146">
        <v>11.2</v>
      </c>
      <c r="R146" s="54">
        <v>9.5138888888888898E-2</v>
      </c>
      <c r="T146" s="93"/>
      <c r="U146" s="96"/>
      <c r="V146" s="92">
        <f t="shared" si="3"/>
        <v>1</v>
      </c>
      <c r="W146" s="96"/>
      <c r="X146" s="93"/>
      <c r="Z146" s="5"/>
      <c r="AA146"/>
      <c r="AC146" s="376"/>
      <c r="AD146" s="54">
        <v>9.5138888888888898E-2</v>
      </c>
      <c r="AL146" s="5"/>
      <c r="AM146" s="5"/>
      <c r="AN146" s="5"/>
      <c r="AQ146" s="5"/>
      <c r="AS146" s="5"/>
      <c r="AT146" s="5"/>
      <c r="AU146" s="5"/>
      <c r="AV146" s="5"/>
      <c r="AW146" s="5"/>
      <c r="BB146" s="55">
        <v>9.5138888888888898E-2</v>
      </c>
    </row>
    <row r="147" spans="2:54" x14ac:dyDescent="0.25">
      <c r="B147" s="5">
        <v>11.8</v>
      </c>
      <c r="C147" s="5">
        <v>84</v>
      </c>
      <c r="D147" s="5">
        <v>9.1999999999999993</v>
      </c>
      <c r="E147" s="5">
        <v>11.8</v>
      </c>
      <c r="F147" s="5">
        <v>9.4</v>
      </c>
      <c r="G147" s="5">
        <v>12.2</v>
      </c>
      <c r="H147" s="5">
        <v>989</v>
      </c>
      <c r="I147" s="5">
        <v>0</v>
      </c>
      <c r="J147" s="5">
        <v>0</v>
      </c>
      <c r="K147" s="5">
        <v>0.3</v>
      </c>
      <c r="L147" s="5">
        <v>0.3</v>
      </c>
      <c r="M147" s="5">
        <v>0.3</v>
      </c>
      <c r="N147">
        <v>32.1</v>
      </c>
      <c r="O147">
        <v>32.1</v>
      </c>
      <c r="P147">
        <v>11.3</v>
      </c>
      <c r="Q147">
        <v>11.2</v>
      </c>
      <c r="R147" s="54">
        <v>9.5833333333333298E-2</v>
      </c>
      <c r="T147" s="93"/>
      <c r="U147" s="432"/>
      <c r="V147" s="92">
        <f t="shared" si="3"/>
        <v>1</v>
      </c>
      <c r="W147" s="96"/>
      <c r="X147" s="93"/>
      <c r="Z147" s="5"/>
      <c r="AA147"/>
      <c r="AC147" s="376"/>
      <c r="AD147" s="54">
        <v>9.5833333333333298E-2</v>
      </c>
      <c r="AL147" s="5"/>
      <c r="AM147" s="5"/>
      <c r="AN147" s="5"/>
      <c r="AQ147" s="5"/>
      <c r="AS147" s="5"/>
      <c r="AT147" s="5"/>
      <c r="AU147" s="5"/>
      <c r="AV147" s="5"/>
      <c r="AW147" s="5"/>
      <c r="BB147" s="55">
        <v>9.5833333333333298E-2</v>
      </c>
    </row>
    <row r="148" spans="2:54" x14ac:dyDescent="0.25">
      <c r="B148" s="5">
        <v>11.7</v>
      </c>
      <c r="C148" s="5">
        <v>84</v>
      </c>
      <c r="D148" s="5">
        <v>9.1</v>
      </c>
      <c r="E148" s="5">
        <v>11.7</v>
      </c>
      <c r="F148" s="5">
        <v>7.9</v>
      </c>
      <c r="G148" s="5">
        <v>10.1</v>
      </c>
      <c r="H148" s="5">
        <v>989</v>
      </c>
      <c r="I148" s="5">
        <v>0</v>
      </c>
      <c r="J148" s="5">
        <v>0</v>
      </c>
      <c r="K148" s="5">
        <v>0.3</v>
      </c>
      <c r="L148" s="5">
        <v>0.3</v>
      </c>
      <c r="M148" s="5">
        <v>0.3</v>
      </c>
      <c r="N148">
        <v>32.1</v>
      </c>
      <c r="O148">
        <v>32.1</v>
      </c>
      <c r="P148">
        <v>11.3</v>
      </c>
      <c r="Q148">
        <v>11.2</v>
      </c>
      <c r="R148" s="54">
        <v>9.6527777777777796E-2</v>
      </c>
      <c r="T148" s="93"/>
      <c r="U148" s="96"/>
      <c r="V148" s="92">
        <f t="shared" si="3"/>
        <v>1</v>
      </c>
      <c r="W148" s="96"/>
      <c r="X148" s="93"/>
      <c r="Z148" s="5"/>
      <c r="AA148"/>
      <c r="AC148" s="376"/>
      <c r="AD148" s="54">
        <v>9.6527777777777796E-2</v>
      </c>
      <c r="AL148" s="5"/>
      <c r="AM148" s="5"/>
      <c r="AN148" s="5"/>
      <c r="AQ148" s="5"/>
      <c r="AS148" s="5"/>
      <c r="AT148" s="5"/>
      <c r="AU148" s="5"/>
      <c r="AV148" s="5"/>
      <c r="AW148" s="5"/>
      <c r="BB148" s="55">
        <v>9.6527777777777796E-2</v>
      </c>
    </row>
    <row r="149" spans="2:54" x14ac:dyDescent="0.25">
      <c r="B149" s="5">
        <v>11.7</v>
      </c>
      <c r="C149" s="5">
        <v>84</v>
      </c>
      <c r="D149" s="5">
        <v>9.1</v>
      </c>
      <c r="E149" s="5">
        <v>11.7</v>
      </c>
      <c r="F149" s="5">
        <v>7.6</v>
      </c>
      <c r="G149" s="5">
        <v>10.1</v>
      </c>
      <c r="H149" s="5">
        <v>989</v>
      </c>
      <c r="I149" s="5">
        <v>0</v>
      </c>
      <c r="J149" s="5">
        <v>0</v>
      </c>
      <c r="K149" s="5">
        <v>0.2</v>
      </c>
      <c r="L149" s="5">
        <v>0.3</v>
      </c>
      <c r="M149" s="5">
        <v>0.3</v>
      </c>
      <c r="N149">
        <v>32.1</v>
      </c>
      <c r="O149">
        <v>32.1</v>
      </c>
      <c r="P149">
        <v>11.3</v>
      </c>
      <c r="Q149">
        <v>11.2</v>
      </c>
      <c r="R149" s="54">
        <v>9.7222222222222196E-2</v>
      </c>
      <c r="T149" s="93"/>
      <c r="U149" s="96"/>
      <c r="V149" s="92">
        <f t="shared" si="3"/>
        <v>1</v>
      </c>
      <c r="W149" s="96"/>
      <c r="X149" s="93"/>
      <c r="Z149" s="55"/>
      <c r="AA149"/>
      <c r="AC149" s="376"/>
      <c r="AD149" s="54">
        <v>9.7222222222222196E-2</v>
      </c>
      <c r="AL149" s="5"/>
      <c r="AM149" s="5"/>
      <c r="AN149" s="5"/>
      <c r="AQ149" s="5"/>
      <c r="AS149" s="5"/>
      <c r="AT149" s="5"/>
      <c r="AU149" s="5"/>
      <c r="AV149" s="5"/>
      <c r="AW149" s="5"/>
      <c r="BB149" s="55">
        <v>9.7222222222222196E-2</v>
      </c>
    </row>
    <row r="150" spans="2:54" x14ac:dyDescent="0.25">
      <c r="B150" s="5">
        <v>11.7</v>
      </c>
      <c r="C150" s="5">
        <v>84</v>
      </c>
      <c r="D150" s="5">
        <v>9.1</v>
      </c>
      <c r="E150" s="5">
        <v>11.7</v>
      </c>
      <c r="F150" s="5">
        <v>7.9</v>
      </c>
      <c r="G150" s="5">
        <v>12.6</v>
      </c>
      <c r="H150" s="5">
        <v>989</v>
      </c>
      <c r="I150" s="5">
        <v>0</v>
      </c>
      <c r="J150" s="5">
        <v>0</v>
      </c>
      <c r="K150" s="5">
        <v>0.2</v>
      </c>
      <c r="L150" s="5">
        <v>0.3</v>
      </c>
      <c r="M150" s="5">
        <v>0.3</v>
      </c>
      <c r="N150">
        <v>32.1</v>
      </c>
      <c r="O150">
        <v>32.1</v>
      </c>
      <c r="P150">
        <v>11.3</v>
      </c>
      <c r="Q150">
        <v>11.2</v>
      </c>
      <c r="R150" s="54">
        <v>9.7916666666666693E-2</v>
      </c>
      <c r="T150" s="93"/>
      <c r="U150" s="96"/>
      <c r="V150" s="92">
        <f t="shared" si="3"/>
        <v>1</v>
      </c>
      <c r="W150" s="96"/>
      <c r="X150" s="93"/>
      <c r="Z150" s="55"/>
      <c r="AA150"/>
      <c r="AC150" s="376"/>
      <c r="AD150" s="54">
        <v>9.7916666666666693E-2</v>
      </c>
      <c r="AL150" s="5"/>
      <c r="AM150" s="5"/>
      <c r="AN150" s="5"/>
      <c r="AQ150" s="5"/>
      <c r="AS150" s="5"/>
      <c r="AT150" s="5"/>
      <c r="AU150" s="5"/>
      <c r="AV150" s="5"/>
      <c r="AW150" s="5"/>
      <c r="BB150" s="55">
        <v>9.7916666666666693E-2</v>
      </c>
    </row>
    <row r="151" spans="2:54" x14ac:dyDescent="0.25">
      <c r="B151" s="5">
        <v>11.7</v>
      </c>
      <c r="C151" s="5">
        <v>84</v>
      </c>
      <c r="D151" s="5">
        <v>9.1</v>
      </c>
      <c r="E151" s="5">
        <v>11.7</v>
      </c>
      <c r="F151" s="5">
        <v>10.4</v>
      </c>
      <c r="G151" s="5">
        <v>11.9</v>
      </c>
      <c r="H151" s="5">
        <v>989.1</v>
      </c>
      <c r="I151" s="5">
        <v>0</v>
      </c>
      <c r="J151" s="5">
        <v>0</v>
      </c>
      <c r="K151" s="5">
        <v>0.2</v>
      </c>
      <c r="L151" s="5">
        <v>0.3</v>
      </c>
      <c r="M151" s="5">
        <v>0.3</v>
      </c>
      <c r="N151">
        <v>32.1</v>
      </c>
      <c r="O151">
        <v>32.1</v>
      </c>
      <c r="P151">
        <v>11.3</v>
      </c>
      <c r="Q151">
        <v>11.2</v>
      </c>
      <c r="R151" s="54">
        <v>9.8611111111111094E-2</v>
      </c>
      <c r="T151" s="93"/>
      <c r="U151" s="96"/>
      <c r="V151" s="92">
        <f t="shared" si="3"/>
        <v>1</v>
      </c>
      <c r="W151" s="96"/>
      <c r="X151" s="93"/>
      <c r="Z151" s="5"/>
      <c r="AA151"/>
      <c r="AC151" s="376"/>
      <c r="AD151" s="54">
        <v>9.8611111111111094E-2</v>
      </c>
      <c r="AL151" s="5"/>
      <c r="AM151" s="5"/>
      <c r="AN151" s="5"/>
      <c r="AQ151" s="5"/>
      <c r="AS151" s="5"/>
      <c r="AT151" s="5"/>
      <c r="AU151" s="5"/>
      <c r="AV151" s="5"/>
      <c r="AW151" s="5"/>
      <c r="BB151" s="55">
        <v>9.8611111111111094E-2</v>
      </c>
    </row>
    <row r="152" spans="2:54" x14ac:dyDescent="0.25">
      <c r="B152" s="5">
        <v>11.7</v>
      </c>
      <c r="C152" s="5">
        <v>84</v>
      </c>
      <c r="D152" s="5">
        <v>9.1</v>
      </c>
      <c r="E152" s="5">
        <v>11.7</v>
      </c>
      <c r="F152" s="5">
        <v>8.3000000000000007</v>
      </c>
      <c r="G152" s="5">
        <v>11.9</v>
      </c>
      <c r="H152" s="5">
        <v>988.9</v>
      </c>
      <c r="I152" s="5">
        <v>0</v>
      </c>
      <c r="J152" s="5">
        <v>0</v>
      </c>
      <c r="K152" s="5">
        <v>0.2</v>
      </c>
      <c r="L152" s="5">
        <v>0.3</v>
      </c>
      <c r="M152" s="5">
        <v>0.3</v>
      </c>
      <c r="N152">
        <v>32.1</v>
      </c>
      <c r="O152">
        <v>32.1</v>
      </c>
      <c r="P152">
        <v>11.3</v>
      </c>
      <c r="Q152">
        <v>11.2</v>
      </c>
      <c r="R152" s="54">
        <v>9.9305555555555605E-2</v>
      </c>
      <c r="T152" s="93"/>
      <c r="U152" s="96"/>
      <c r="V152" s="92">
        <f t="shared" si="3"/>
        <v>1</v>
      </c>
      <c r="W152" s="96"/>
      <c r="X152" s="93"/>
      <c r="Z152" s="55"/>
      <c r="AA152"/>
      <c r="AC152" s="376"/>
      <c r="AD152" s="54">
        <v>9.9305555555555605E-2</v>
      </c>
      <c r="AL152" s="5"/>
      <c r="AM152" s="5"/>
      <c r="AN152" s="5"/>
      <c r="AQ152" s="5"/>
      <c r="AS152" s="5"/>
      <c r="AT152" s="5"/>
      <c r="AU152" s="5"/>
      <c r="AV152" s="5"/>
      <c r="AW152" s="5"/>
      <c r="BB152" s="55">
        <v>9.9305555555555605E-2</v>
      </c>
    </row>
    <row r="153" spans="2:54" x14ac:dyDescent="0.25">
      <c r="B153" s="5">
        <v>11.7</v>
      </c>
      <c r="C153" s="5">
        <v>85</v>
      </c>
      <c r="D153" s="5">
        <v>9.3000000000000007</v>
      </c>
      <c r="E153" s="5">
        <v>11.7</v>
      </c>
      <c r="F153" s="5">
        <v>7.6</v>
      </c>
      <c r="G153" s="5">
        <v>10.8</v>
      </c>
      <c r="H153" s="5">
        <v>988.8</v>
      </c>
      <c r="I153" s="5">
        <v>0</v>
      </c>
      <c r="J153" s="5">
        <v>0</v>
      </c>
      <c r="K153" s="5">
        <v>0.2</v>
      </c>
      <c r="L153" s="5">
        <v>0.3</v>
      </c>
      <c r="M153" s="5">
        <v>0.3</v>
      </c>
      <c r="N153">
        <v>32.1</v>
      </c>
      <c r="O153">
        <v>32.1</v>
      </c>
      <c r="P153">
        <v>11.3</v>
      </c>
      <c r="Q153">
        <v>11.2</v>
      </c>
      <c r="R153" s="54">
        <v>0.1</v>
      </c>
      <c r="T153" s="93"/>
      <c r="U153" s="96"/>
      <c r="V153" s="92">
        <f t="shared" si="3"/>
        <v>1</v>
      </c>
      <c r="W153" s="96"/>
      <c r="X153" s="93"/>
      <c r="Z153" s="5"/>
      <c r="AA153"/>
      <c r="AC153" s="376"/>
      <c r="AD153" s="54">
        <v>0.1</v>
      </c>
      <c r="AL153" s="5"/>
      <c r="AM153" s="5"/>
      <c r="AN153" s="5"/>
      <c r="AQ153" s="5"/>
      <c r="AS153" s="5"/>
      <c r="AT153" s="5"/>
      <c r="AU153" s="5"/>
      <c r="AV153" s="5"/>
      <c r="AW153" s="5"/>
      <c r="BB153" s="55">
        <v>0.1</v>
      </c>
    </row>
    <row r="154" spans="2:54" x14ac:dyDescent="0.25">
      <c r="B154" s="5">
        <v>11.6</v>
      </c>
      <c r="C154" s="5">
        <v>85</v>
      </c>
      <c r="D154" s="5">
        <v>9.1999999999999993</v>
      </c>
      <c r="E154" s="5">
        <v>11.6</v>
      </c>
      <c r="F154" s="5">
        <v>12.2</v>
      </c>
      <c r="G154" s="5">
        <v>13.3</v>
      </c>
      <c r="H154" s="5">
        <v>988.9</v>
      </c>
      <c r="I154" s="5">
        <v>0</v>
      </c>
      <c r="J154" s="5">
        <v>0</v>
      </c>
      <c r="K154" s="5">
        <v>0.1</v>
      </c>
      <c r="L154" s="5">
        <v>0.3</v>
      </c>
      <c r="M154" s="5">
        <v>0.3</v>
      </c>
      <c r="N154">
        <v>32.1</v>
      </c>
      <c r="O154">
        <v>32.1</v>
      </c>
      <c r="P154">
        <v>11.3</v>
      </c>
      <c r="Q154">
        <v>11.3</v>
      </c>
      <c r="R154" s="54">
        <v>0.100694444444444</v>
      </c>
      <c r="T154" s="93"/>
      <c r="U154" s="96"/>
      <c r="V154" s="92">
        <f t="shared" si="3"/>
        <v>1</v>
      </c>
      <c r="W154" s="96"/>
      <c r="X154" s="93"/>
      <c r="Z154" s="5"/>
      <c r="AA154"/>
      <c r="AC154" s="376"/>
      <c r="AD154" s="54">
        <v>0.100694444444444</v>
      </c>
      <c r="AL154" s="5"/>
      <c r="AM154" s="5"/>
      <c r="AN154" s="5"/>
      <c r="AQ154" s="5"/>
      <c r="AS154" s="5"/>
      <c r="AT154" s="5"/>
      <c r="AU154" s="5"/>
      <c r="AV154" s="5"/>
      <c r="AW154" s="5"/>
      <c r="BB154" s="55">
        <v>0.100694444444444</v>
      </c>
    </row>
    <row r="155" spans="2:54" x14ac:dyDescent="0.25">
      <c r="B155" s="5">
        <v>11.6</v>
      </c>
      <c r="C155" s="5">
        <v>85</v>
      </c>
      <c r="D155" s="5">
        <v>9.1999999999999993</v>
      </c>
      <c r="E155" s="5">
        <v>11.6</v>
      </c>
      <c r="F155" s="5">
        <v>3.6</v>
      </c>
      <c r="G155" s="5">
        <v>7.9</v>
      </c>
      <c r="H155" s="5">
        <v>988.9</v>
      </c>
      <c r="I155" s="5">
        <v>0</v>
      </c>
      <c r="J155" s="5">
        <v>0</v>
      </c>
      <c r="K155" s="5">
        <v>0.1</v>
      </c>
      <c r="L155" s="5">
        <v>0.3</v>
      </c>
      <c r="M155" s="5">
        <v>0.3</v>
      </c>
      <c r="N155">
        <v>32.1</v>
      </c>
      <c r="O155">
        <v>32.1</v>
      </c>
      <c r="P155">
        <v>11.3</v>
      </c>
      <c r="Q155">
        <v>11.2</v>
      </c>
      <c r="R155" s="54">
        <v>0.101388888888889</v>
      </c>
      <c r="T155" s="93"/>
      <c r="U155" s="96"/>
      <c r="V155" s="92">
        <f t="shared" si="3"/>
        <v>1</v>
      </c>
      <c r="W155" s="96"/>
      <c r="X155" s="93"/>
      <c r="Z155" s="55"/>
      <c r="AA155"/>
      <c r="AC155" s="376"/>
      <c r="AD155" s="54">
        <v>0.101388888888889</v>
      </c>
      <c r="AL155" s="5"/>
      <c r="AM155" s="5"/>
      <c r="AN155" s="5"/>
      <c r="AQ155" s="5"/>
      <c r="AS155" s="5"/>
      <c r="AT155" s="5"/>
      <c r="AU155" s="5"/>
      <c r="AV155" s="5"/>
      <c r="AW155" s="5"/>
      <c r="BB155" s="55">
        <v>0.101388888888889</v>
      </c>
    </row>
    <row r="156" spans="2:54" x14ac:dyDescent="0.25">
      <c r="B156" s="5">
        <v>11.6</v>
      </c>
      <c r="C156" s="5">
        <v>85</v>
      </c>
      <c r="D156" s="5">
        <v>9.1999999999999993</v>
      </c>
      <c r="E156" s="5">
        <v>11.6</v>
      </c>
      <c r="F156" s="5">
        <v>2.9</v>
      </c>
      <c r="G156" s="5">
        <v>7.6</v>
      </c>
      <c r="H156" s="5">
        <v>989</v>
      </c>
      <c r="I156" s="5">
        <v>0</v>
      </c>
      <c r="J156" s="5">
        <v>0</v>
      </c>
      <c r="K156" s="5">
        <v>0.1</v>
      </c>
      <c r="L156" s="5">
        <v>0.3</v>
      </c>
      <c r="M156" s="5">
        <v>0.3</v>
      </c>
      <c r="N156">
        <v>32.1</v>
      </c>
      <c r="O156">
        <v>32.1</v>
      </c>
      <c r="P156">
        <v>11.3</v>
      </c>
      <c r="Q156">
        <v>11.2</v>
      </c>
      <c r="R156" s="54">
        <v>0.102083333333333</v>
      </c>
      <c r="T156" s="93"/>
      <c r="U156" s="96"/>
      <c r="V156" s="92">
        <f t="shared" si="3"/>
        <v>1</v>
      </c>
      <c r="W156" s="96"/>
      <c r="X156" s="93"/>
      <c r="Z156" s="55"/>
      <c r="AA156"/>
      <c r="AC156" s="376"/>
      <c r="AD156" s="54">
        <v>0.102083333333333</v>
      </c>
      <c r="AL156" s="5"/>
      <c r="AM156" s="5"/>
      <c r="AN156" s="5"/>
      <c r="AQ156" s="5"/>
      <c r="AS156" s="5"/>
      <c r="AT156" s="5"/>
      <c r="AU156" s="5"/>
      <c r="AV156" s="5"/>
      <c r="AW156" s="5"/>
      <c r="BB156" s="55">
        <v>0.102083333333333</v>
      </c>
    </row>
    <row r="157" spans="2:54" x14ac:dyDescent="0.25">
      <c r="B157" s="5">
        <v>11.6</v>
      </c>
      <c r="C157" s="5">
        <v>85</v>
      </c>
      <c r="D157" s="5">
        <v>9.1999999999999993</v>
      </c>
      <c r="E157" s="5">
        <v>11.6</v>
      </c>
      <c r="F157" s="5">
        <v>3.6</v>
      </c>
      <c r="G157" s="5">
        <v>6.5</v>
      </c>
      <c r="H157" s="5">
        <v>988.9</v>
      </c>
      <c r="I157" s="5">
        <v>0</v>
      </c>
      <c r="J157" s="5">
        <v>0</v>
      </c>
      <c r="K157" s="5">
        <v>0.1</v>
      </c>
      <c r="L157" s="5">
        <v>0.3</v>
      </c>
      <c r="M157" s="5">
        <v>0.3</v>
      </c>
      <c r="N157">
        <v>32.1</v>
      </c>
      <c r="O157">
        <v>32.1</v>
      </c>
      <c r="P157">
        <v>11.3</v>
      </c>
      <c r="Q157">
        <v>11.2</v>
      </c>
      <c r="R157" s="54">
        <v>0.102777777777778</v>
      </c>
      <c r="T157" s="93"/>
      <c r="U157" s="96"/>
      <c r="V157" s="92">
        <f t="shared" si="3"/>
        <v>1</v>
      </c>
      <c r="W157" s="96"/>
      <c r="X157" s="93"/>
      <c r="Z157" s="5"/>
      <c r="AA157"/>
      <c r="AC157" s="376"/>
      <c r="AD157" s="54">
        <v>0.102777777777778</v>
      </c>
      <c r="AL157" s="5"/>
      <c r="AM157" s="5"/>
      <c r="AN157" s="5"/>
      <c r="AQ157" s="5"/>
      <c r="AS157" s="5"/>
      <c r="AT157" s="5"/>
      <c r="AU157" s="5"/>
      <c r="AV157" s="5"/>
      <c r="AW157" s="5"/>
      <c r="BB157" s="55">
        <v>0.102777777777778</v>
      </c>
    </row>
    <row r="158" spans="2:54" x14ac:dyDescent="0.25">
      <c r="B158" s="5">
        <v>11.6</v>
      </c>
      <c r="C158" s="5">
        <v>85</v>
      </c>
      <c r="D158" s="5">
        <v>9.1999999999999993</v>
      </c>
      <c r="E158" s="5">
        <v>11.6</v>
      </c>
      <c r="F158" s="5">
        <v>6.1</v>
      </c>
      <c r="G158" s="5">
        <v>6.1</v>
      </c>
      <c r="H158" s="5">
        <v>988.8</v>
      </c>
      <c r="I158" s="5">
        <v>0</v>
      </c>
      <c r="J158" s="5">
        <v>0</v>
      </c>
      <c r="K158" s="5">
        <v>0.1</v>
      </c>
      <c r="L158" s="5">
        <v>0.3</v>
      </c>
      <c r="M158" s="5">
        <v>0.3</v>
      </c>
      <c r="N158">
        <v>32.1</v>
      </c>
      <c r="O158">
        <v>32.1</v>
      </c>
      <c r="P158">
        <v>11.3</v>
      </c>
      <c r="Q158">
        <v>11.2</v>
      </c>
      <c r="R158" s="54">
        <v>0.10347222222222199</v>
      </c>
      <c r="T158" s="93"/>
      <c r="U158" s="96"/>
      <c r="V158" s="92">
        <f t="shared" si="3"/>
        <v>1</v>
      </c>
      <c r="W158" s="96"/>
      <c r="X158" s="93"/>
      <c r="Z158" s="55"/>
      <c r="AA158"/>
      <c r="AC158" s="376"/>
      <c r="AD158" s="54">
        <v>0.10347222222222199</v>
      </c>
      <c r="AL158" s="5"/>
      <c r="AM158" s="5"/>
      <c r="AN158" s="5"/>
      <c r="AQ158" s="5"/>
      <c r="AS158" s="5"/>
      <c r="AT158" s="5"/>
      <c r="AU158" s="5"/>
      <c r="AV158" s="5"/>
      <c r="AW158" s="5"/>
      <c r="BB158" s="55">
        <v>0.10347222222222199</v>
      </c>
    </row>
    <row r="159" spans="2:54" x14ac:dyDescent="0.25">
      <c r="B159" s="5">
        <v>11.6</v>
      </c>
      <c r="C159" s="5">
        <v>85</v>
      </c>
      <c r="D159" s="5">
        <v>9.1999999999999993</v>
      </c>
      <c r="E159" s="5">
        <v>11.6</v>
      </c>
      <c r="F159" s="5">
        <v>1.8</v>
      </c>
      <c r="G159" s="5">
        <v>5.8</v>
      </c>
      <c r="H159" s="5">
        <v>988.8</v>
      </c>
      <c r="I159" s="5">
        <v>0</v>
      </c>
      <c r="J159" s="5">
        <v>0</v>
      </c>
      <c r="K159" s="5">
        <v>0</v>
      </c>
      <c r="L159" s="5">
        <v>0.3</v>
      </c>
      <c r="M159" s="5">
        <v>0.3</v>
      </c>
      <c r="N159">
        <v>32.1</v>
      </c>
      <c r="O159">
        <v>32.1</v>
      </c>
      <c r="P159">
        <v>11.2</v>
      </c>
      <c r="Q159">
        <v>11.2</v>
      </c>
      <c r="R159" s="54">
        <v>0.104166666666667</v>
      </c>
      <c r="T159" s="93"/>
      <c r="U159" s="96"/>
      <c r="V159" s="92" t="str">
        <f t="shared" si="3"/>
        <v/>
      </c>
      <c r="W159" s="96"/>
      <c r="X159" s="93"/>
      <c r="Z159" s="5"/>
      <c r="AA159"/>
      <c r="AC159" s="376"/>
      <c r="AD159" s="54">
        <v>0.104166666666667</v>
      </c>
      <c r="AL159" s="5"/>
      <c r="AM159" s="5"/>
      <c r="AN159" s="5"/>
      <c r="AQ159" s="5"/>
      <c r="AS159" s="5"/>
      <c r="AT159" s="5"/>
      <c r="AU159" s="5"/>
      <c r="AV159" s="5"/>
      <c r="AW159" s="5"/>
      <c r="BB159" s="55">
        <v>0.104166666666667</v>
      </c>
    </row>
    <row r="160" spans="2:54" x14ac:dyDescent="0.25">
      <c r="B160" s="5">
        <v>11.6</v>
      </c>
      <c r="C160" s="5">
        <v>85</v>
      </c>
      <c r="D160" s="5">
        <v>9.1999999999999993</v>
      </c>
      <c r="E160" s="5">
        <v>11.6</v>
      </c>
      <c r="F160" s="5">
        <v>6.1</v>
      </c>
      <c r="G160" s="5">
        <v>7.6</v>
      </c>
      <c r="H160" s="5">
        <v>988.8</v>
      </c>
      <c r="I160" s="5">
        <v>0</v>
      </c>
      <c r="J160" s="5">
        <v>0</v>
      </c>
      <c r="K160" s="5">
        <v>0</v>
      </c>
      <c r="L160" s="5">
        <v>0.3</v>
      </c>
      <c r="M160" s="5">
        <v>0.3</v>
      </c>
      <c r="N160">
        <v>32.1</v>
      </c>
      <c r="O160">
        <v>32.1</v>
      </c>
      <c r="P160">
        <v>11.2</v>
      </c>
      <c r="Q160">
        <v>11.2</v>
      </c>
      <c r="R160" s="54">
        <v>0.104861111111111</v>
      </c>
      <c r="T160" s="93"/>
      <c r="U160" s="96"/>
      <c r="V160" s="92" t="str">
        <f t="shared" si="3"/>
        <v/>
      </c>
      <c r="W160" s="96"/>
      <c r="X160" s="93"/>
      <c r="Z160" s="5"/>
      <c r="AA160"/>
      <c r="AC160" s="376"/>
      <c r="AD160" s="54">
        <v>0.104861111111111</v>
      </c>
      <c r="AL160" s="5"/>
      <c r="AM160" s="5"/>
      <c r="AN160" s="5"/>
      <c r="AQ160" s="5"/>
      <c r="AS160" s="5"/>
      <c r="AT160" s="5"/>
      <c r="AU160" s="5"/>
      <c r="AV160" s="5"/>
      <c r="AW160" s="5"/>
      <c r="BB160" s="55">
        <v>0.104861111111111</v>
      </c>
    </row>
    <row r="161" spans="2:54" x14ac:dyDescent="0.25">
      <c r="B161" s="5">
        <v>11.5</v>
      </c>
      <c r="C161" s="5">
        <v>85</v>
      </c>
      <c r="D161" s="5">
        <v>9.1</v>
      </c>
      <c r="E161" s="5">
        <v>11.5</v>
      </c>
      <c r="F161" s="5">
        <v>4</v>
      </c>
      <c r="G161" s="5">
        <v>6.5</v>
      </c>
      <c r="H161" s="5">
        <v>988.8</v>
      </c>
      <c r="I161" s="5">
        <v>0</v>
      </c>
      <c r="J161" s="5">
        <v>0</v>
      </c>
      <c r="K161" s="5">
        <v>0</v>
      </c>
      <c r="L161" s="5">
        <v>0.3</v>
      </c>
      <c r="M161" s="5">
        <v>0.3</v>
      </c>
      <c r="N161">
        <v>32.1</v>
      </c>
      <c r="O161">
        <v>32.1</v>
      </c>
      <c r="P161">
        <v>11.2</v>
      </c>
      <c r="Q161">
        <v>11.2</v>
      </c>
      <c r="R161" s="54">
        <v>0.105555555555556</v>
      </c>
      <c r="T161" s="93"/>
      <c r="U161" s="96"/>
      <c r="V161" s="92" t="str">
        <f t="shared" si="3"/>
        <v/>
      </c>
      <c r="W161" s="96"/>
      <c r="X161" s="93"/>
      <c r="Z161" s="5"/>
      <c r="AA161"/>
      <c r="AC161" s="376"/>
      <c r="AD161" s="54">
        <v>0.105555555555556</v>
      </c>
      <c r="AL161" s="5"/>
      <c r="AM161" s="5"/>
      <c r="AN161" s="5"/>
      <c r="AQ161" s="5"/>
      <c r="AS161" s="5"/>
      <c r="AT161" s="5"/>
      <c r="AU161" s="5"/>
      <c r="AV161" s="5"/>
      <c r="AW161" s="5"/>
      <c r="BB161" s="55">
        <v>0.105555555555556</v>
      </c>
    </row>
    <row r="162" spans="2:54" x14ac:dyDescent="0.25">
      <c r="B162" s="5">
        <v>11.5</v>
      </c>
      <c r="C162" s="5">
        <v>85</v>
      </c>
      <c r="D162" s="5">
        <v>9.1</v>
      </c>
      <c r="E162" s="5">
        <v>11.5</v>
      </c>
      <c r="F162" s="5">
        <v>11.9</v>
      </c>
      <c r="G162" s="5">
        <v>13.3</v>
      </c>
      <c r="H162" s="5">
        <v>988.7</v>
      </c>
      <c r="I162" s="5">
        <v>0</v>
      </c>
      <c r="J162" s="5">
        <v>0</v>
      </c>
      <c r="K162" s="5">
        <v>0</v>
      </c>
      <c r="L162" s="5">
        <v>0.3</v>
      </c>
      <c r="M162" s="5">
        <v>0.3</v>
      </c>
      <c r="N162">
        <v>32.1</v>
      </c>
      <c r="O162">
        <v>32.1</v>
      </c>
      <c r="P162">
        <v>11.2</v>
      </c>
      <c r="Q162">
        <v>11.2</v>
      </c>
      <c r="R162" s="54">
        <v>0.10625</v>
      </c>
      <c r="T162" s="93"/>
      <c r="U162" s="96"/>
      <c r="V162" s="92" t="str">
        <f t="shared" si="3"/>
        <v/>
      </c>
      <c r="W162" s="96"/>
      <c r="X162" s="93"/>
      <c r="Z162" s="5"/>
      <c r="AA162"/>
      <c r="AC162" s="376"/>
      <c r="AD162" s="54">
        <v>0.10625</v>
      </c>
      <c r="AL162" s="5"/>
      <c r="AM162" s="5"/>
      <c r="AN162" s="5"/>
      <c r="AQ162" s="5"/>
      <c r="AS162" s="5"/>
      <c r="AT162" s="5"/>
      <c r="AU162" s="5"/>
      <c r="AV162" s="5"/>
      <c r="AW162" s="5"/>
      <c r="BB162" s="55">
        <v>0.10625</v>
      </c>
    </row>
    <row r="163" spans="2:54" x14ac:dyDescent="0.25">
      <c r="B163" s="5">
        <v>11.5</v>
      </c>
      <c r="C163" s="5">
        <v>85</v>
      </c>
      <c r="D163" s="5">
        <v>9.1</v>
      </c>
      <c r="E163" s="5">
        <v>11.5</v>
      </c>
      <c r="F163" s="5">
        <v>9.4</v>
      </c>
      <c r="G163" s="5">
        <v>10.4</v>
      </c>
      <c r="H163" s="5">
        <v>988.7</v>
      </c>
      <c r="I163" s="5">
        <v>0</v>
      </c>
      <c r="J163" s="5">
        <v>0</v>
      </c>
      <c r="K163" s="5">
        <v>0</v>
      </c>
      <c r="L163" s="5">
        <v>0.3</v>
      </c>
      <c r="M163" s="5">
        <v>0.3</v>
      </c>
      <c r="N163">
        <v>32.1</v>
      </c>
      <c r="O163">
        <v>32.1</v>
      </c>
      <c r="P163">
        <v>11.1</v>
      </c>
      <c r="Q163">
        <v>11.2</v>
      </c>
      <c r="R163" s="54">
        <v>0.106944444444444</v>
      </c>
      <c r="T163" s="93"/>
      <c r="U163" s="96"/>
      <c r="V163" s="92" t="str">
        <f t="shared" si="3"/>
        <v/>
      </c>
      <c r="W163" s="96"/>
      <c r="X163" s="93"/>
      <c r="Z163" s="5"/>
      <c r="AA163"/>
      <c r="AC163" s="376"/>
      <c r="AD163" s="54">
        <v>0.106944444444444</v>
      </c>
      <c r="AL163" s="5"/>
      <c r="AM163" s="5"/>
      <c r="AN163" s="5"/>
      <c r="AQ163" s="5"/>
      <c r="AS163" s="5"/>
      <c r="AT163" s="5"/>
      <c r="AU163" s="5"/>
      <c r="AV163" s="5"/>
      <c r="AW163" s="5"/>
      <c r="BB163" s="55">
        <v>0.106944444444444</v>
      </c>
    </row>
    <row r="164" spans="2:54" x14ac:dyDescent="0.25">
      <c r="B164" s="5">
        <v>11.5</v>
      </c>
      <c r="C164" s="5">
        <v>85</v>
      </c>
      <c r="D164" s="5">
        <v>9.1</v>
      </c>
      <c r="E164" s="5">
        <v>11.5</v>
      </c>
      <c r="F164" s="5">
        <v>2.5</v>
      </c>
      <c r="G164" s="5">
        <v>5.4</v>
      </c>
      <c r="H164" s="5">
        <v>988.7</v>
      </c>
      <c r="I164" s="5">
        <v>0</v>
      </c>
      <c r="J164" s="5">
        <v>0</v>
      </c>
      <c r="K164" s="5">
        <v>0</v>
      </c>
      <c r="L164" s="5">
        <v>0.3</v>
      </c>
      <c r="M164" s="5">
        <v>0.3</v>
      </c>
      <c r="N164">
        <v>32.1</v>
      </c>
      <c r="O164">
        <v>32.1</v>
      </c>
      <c r="P164">
        <v>11.1</v>
      </c>
      <c r="Q164">
        <v>11.2</v>
      </c>
      <c r="R164" s="54">
        <v>0.10763888888888901</v>
      </c>
      <c r="T164" s="93"/>
      <c r="U164" s="96"/>
      <c r="V164" s="92" t="str">
        <f t="shared" si="3"/>
        <v/>
      </c>
      <c r="W164" s="96"/>
      <c r="X164" s="93"/>
      <c r="Z164" s="5"/>
      <c r="AA164"/>
      <c r="AC164" s="376"/>
      <c r="AD164" s="54">
        <v>0.10763888888888901</v>
      </c>
      <c r="AL164" s="5"/>
      <c r="AM164" s="5"/>
      <c r="AN164" s="5"/>
      <c r="AQ164" s="5"/>
      <c r="AS164" s="5"/>
      <c r="AT164" s="5"/>
      <c r="AU164" s="5"/>
      <c r="AV164" s="5"/>
      <c r="AW164" s="5"/>
      <c r="BB164" s="55">
        <v>0.10763888888888901</v>
      </c>
    </row>
    <row r="165" spans="2:54" x14ac:dyDescent="0.25">
      <c r="B165" s="5">
        <v>11.5</v>
      </c>
      <c r="C165" s="5">
        <v>85</v>
      </c>
      <c r="D165" s="5">
        <v>9.1</v>
      </c>
      <c r="E165" s="5">
        <v>11.5</v>
      </c>
      <c r="F165" s="5">
        <v>4.3</v>
      </c>
      <c r="G165" s="5">
        <v>11.2</v>
      </c>
      <c r="H165" s="5">
        <v>988.7</v>
      </c>
      <c r="I165" s="5">
        <v>0</v>
      </c>
      <c r="J165" s="5">
        <v>0</v>
      </c>
      <c r="K165" s="5">
        <v>0</v>
      </c>
      <c r="L165" s="5">
        <v>0.3</v>
      </c>
      <c r="M165" s="5">
        <v>0.3</v>
      </c>
      <c r="N165">
        <v>32.1</v>
      </c>
      <c r="O165">
        <v>32.1</v>
      </c>
      <c r="P165">
        <v>11.1</v>
      </c>
      <c r="Q165">
        <v>11.2</v>
      </c>
      <c r="R165" s="54">
        <v>0.108333333333333</v>
      </c>
      <c r="T165" s="93"/>
      <c r="U165" s="96"/>
      <c r="V165" s="92" t="str">
        <f t="shared" si="3"/>
        <v/>
      </c>
      <c r="W165" s="96"/>
      <c r="X165" s="93"/>
      <c r="Z165" s="5"/>
      <c r="AA165"/>
      <c r="AC165" s="376"/>
      <c r="AD165" s="54">
        <v>0.108333333333333</v>
      </c>
      <c r="AL165" s="5"/>
      <c r="AM165" s="5"/>
      <c r="AN165" s="5"/>
      <c r="AQ165" s="5"/>
      <c r="AS165" s="5"/>
      <c r="AT165" s="5"/>
      <c r="AU165" s="5"/>
      <c r="AV165" s="5"/>
      <c r="AW165" s="5"/>
      <c r="BB165" s="55">
        <v>0.108333333333333</v>
      </c>
    </row>
    <row r="166" spans="2:54" x14ac:dyDescent="0.25">
      <c r="B166" s="5">
        <v>11.5</v>
      </c>
      <c r="C166" s="5">
        <v>85</v>
      </c>
      <c r="D166" s="5">
        <v>9.1</v>
      </c>
      <c r="E166" s="5">
        <v>11.5</v>
      </c>
      <c r="F166" s="5">
        <v>4.7</v>
      </c>
      <c r="G166" s="5">
        <v>6.8</v>
      </c>
      <c r="H166" s="5">
        <v>988.9</v>
      </c>
      <c r="I166" s="5">
        <v>0</v>
      </c>
      <c r="J166" s="5">
        <v>0</v>
      </c>
      <c r="K166" s="5">
        <v>0</v>
      </c>
      <c r="L166" s="5">
        <v>0.3</v>
      </c>
      <c r="M166" s="5">
        <v>0.3</v>
      </c>
      <c r="N166">
        <v>32.1</v>
      </c>
      <c r="O166">
        <v>32.1</v>
      </c>
      <c r="P166">
        <v>11.1</v>
      </c>
      <c r="Q166">
        <v>11.1</v>
      </c>
      <c r="R166" s="54">
        <v>0.109027777777778</v>
      </c>
      <c r="T166" s="93"/>
      <c r="U166" s="96"/>
      <c r="V166" s="92" t="str">
        <f t="shared" si="3"/>
        <v/>
      </c>
      <c r="W166" s="96"/>
      <c r="X166" s="93"/>
      <c r="Z166" s="5"/>
      <c r="AA166"/>
      <c r="AC166" s="376"/>
      <c r="AD166" s="54">
        <v>0.109027777777778</v>
      </c>
      <c r="AL166" s="5"/>
      <c r="AM166" s="5"/>
      <c r="AN166" s="5"/>
      <c r="AQ166" s="5"/>
      <c r="AS166" s="5"/>
      <c r="AT166" s="5"/>
      <c r="AU166" s="5"/>
      <c r="AV166" s="5"/>
      <c r="AW166" s="5"/>
      <c r="BB166" s="55">
        <v>0.109027777777778</v>
      </c>
    </row>
    <row r="167" spans="2:54" x14ac:dyDescent="0.25">
      <c r="B167" s="5">
        <v>11.5</v>
      </c>
      <c r="C167" s="5">
        <v>85</v>
      </c>
      <c r="D167" s="5">
        <v>9.1</v>
      </c>
      <c r="E167" s="5">
        <v>11.5</v>
      </c>
      <c r="F167" s="5">
        <v>10.8</v>
      </c>
      <c r="G167" s="5">
        <v>12.2</v>
      </c>
      <c r="H167" s="5">
        <v>988.5</v>
      </c>
      <c r="I167" s="5">
        <v>0</v>
      </c>
      <c r="J167" s="5">
        <v>0</v>
      </c>
      <c r="K167" s="5">
        <v>0</v>
      </c>
      <c r="L167" s="5">
        <v>0.3</v>
      </c>
      <c r="M167" s="5">
        <v>0.3</v>
      </c>
      <c r="N167">
        <v>32.1</v>
      </c>
      <c r="O167">
        <v>32.1</v>
      </c>
      <c r="P167">
        <v>11.1</v>
      </c>
      <c r="Q167">
        <v>11.1</v>
      </c>
      <c r="R167" s="54">
        <v>0.109722222222222</v>
      </c>
      <c r="T167" s="93"/>
      <c r="U167" s="96"/>
      <c r="V167" s="92" t="str">
        <f t="shared" si="3"/>
        <v/>
      </c>
      <c r="W167" s="96"/>
      <c r="X167" s="93"/>
      <c r="Z167" s="5"/>
      <c r="AA167"/>
      <c r="AC167" s="376"/>
      <c r="AD167" s="54">
        <v>0.109722222222222</v>
      </c>
      <c r="AL167" s="5"/>
      <c r="AM167" s="5"/>
      <c r="AN167" s="5"/>
      <c r="AQ167" s="5"/>
      <c r="AS167" s="5"/>
      <c r="AT167" s="5"/>
      <c r="AU167" s="5"/>
      <c r="AV167" s="5"/>
      <c r="AW167" s="5"/>
      <c r="BB167" s="55">
        <v>0.109722222222222</v>
      </c>
    </row>
    <row r="168" spans="2:54" x14ac:dyDescent="0.25">
      <c r="B168" s="5">
        <v>11.5</v>
      </c>
      <c r="C168" s="5">
        <v>85</v>
      </c>
      <c r="D168" s="5">
        <v>9.1</v>
      </c>
      <c r="E168" s="5">
        <v>11.5</v>
      </c>
      <c r="F168" s="5">
        <v>2.5</v>
      </c>
      <c r="G168" s="5">
        <v>6.1</v>
      </c>
      <c r="H168" s="5">
        <v>988.7</v>
      </c>
      <c r="I168" s="5">
        <v>0</v>
      </c>
      <c r="J168" s="5">
        <v>0</v>
      </c>
      <c r="K168" s="5">
        <v>0</v>
      </c>
      <c r="L168" s="5">
        <v>0.3</v>
      </c>
      <c r="M168" s="5">
        <v>0.3</v>
      </c>
      <c r="N168">
        <v>32.1</v>
      </c>
      <c r="O168">
        <v>32.1</v>
      </c>
      <c r="P168">
        <v>11</v>
      </c>
      <c r="Q168">
        <v>11.1</v>
      </c>
      <c r="R168" s="54">
        <v>0.110416666666667</v>
      </c>
      <c r="T168" s="93"/>
      <c r="U168" s="96"/>
      <c r="V168" s="92" t="str">
        <f t="shared" si="3"/>
        <v/>
      </c>
      <c r="W168" s="96"/>
      <c r="X168" s="93"/>
      <c r="Z168" s="5"/>
      <c r="AA168"/>
      <c r="AC168" s="376"/>
      <c r="AD168" s="54">
        <v>0.110416666666667</v>
      </c>
      <c r="AL168" s="5"/>
      <c r="AM168" s="5"/>
      <c r="AN168" s="5"/>
      <c r="AQ168" s="5"/>
      <c r="AS168" s="5"/>
      <c r="AT168" s="5"/>
      <c r="AU168" s="5"/>
      <c r="AV168" s="5"/>
      <c r="AW168" s="5"/>
      <c r="BB168" s="55">
        <v>0.110416666666667</v>
      </c>
    </row>
    <row r="169" spans="2:54" x14ac:dyDescent="0.25">
      <c r="B169" s="5">
        <v>11.5</v>
      </c>
      <c r="C169" s="5">
        <v>85</v>
      </c>
      <c r="D169" s="5">
        <v>9.1</v>
      </c>
      <c r="E169" s="5">
        <v>11.5</v>
      </c>
      <c r="F169" s="5">
        <v>10.4</v>
      </c>
      <c r="G169" s="5">
        <v>11.9</v>
      </c>
      <c r="H169" s="5">
        <v>988.7</v>
      </c>
      <c r="I169" s="5">
        <v>0</v>
      </c>
      <c r="J169" s="5">
        <v>0</v>
      </c>
      <c r="K169" s="5">
        <v>0</v>
      </c>
      <c r="L169" s="5">
        <v>0.3</v>
      </c>
      <c r="M169" s="5">
        <v>0.3</v>
      </c>
      <c r="N169">
        <v>32.1</v>
      </c>
      <c r="O169">
        <v>32.1</v>
      </c>
      <c r="P169">
        <v>11</v>
      </c>
      <c r="Q169">
        <v>11.1</v>
      </c>
      <c r="R169" s="54">
        <v>0.11111111111111099</v>
      </c>
      <c r="T169" s="93"/>
      <c r="U169" s="96"/>
      <c r="V169" s="92" t="str">
        <f t="shared" si="3"/>
        <v/>
      </c>
      <c r="W169" s="96"/>
      <c r="X169" s="93"/>
      <c r="Z169" s="5"/>
      <c r="AA169"/>
      <c r="AC169" s="376"/>
      <c r="AD169" s="54">
        <v>0.11111111111111099</v>
      </c>
      <c r="AL169" s="5"/>
      <c r="AM169" s="5"/>
      <c r="AN169" s="5"/>
      <c r="AQ169" s="5"/>
      <c r="AS169" s="5"/>
      <c r="AT169" s="5"/>
      <c r="AU169" s="5"/>
      <c r="AV169" s="5"/>
      <c r="AW169" s="5"/>
      <c r="BB169" s="55">
        <v>0.11111111111111099</v>
      </c>
    </row>
    <row r="170" spans="2:54" x14ac:dyDescent="0.25">
      <c r="B170" s="5">
        <v>11.5</v>
      </c>
      <c r="C170" s="5">
        <v>85</v>
      </c>
      <c r="D170" s="5">
        <v>9.1</v>
      </c>
      <c r="E170" s="5">
        <v>11.5</v>
      </c>
      <c r="F170" s="5">
        <v>6.5</v>
      </c>
      <c r="G170" s="5">
        <v>8.6</v>
      </c>
      <c r="H170" s="5">
        <v>988.6</v>
      </c>
      <c r="I170" s="5">
        <v>0</v>
      </c>
      <c r="J170" s="5">
        <v>0</v>
      </c>
      <c r="K170" s="5">
        <v>0</v>
      </c>
      <c r="L170" s="5">
        <v>0.3</v>
      </c>
      <c r="M170" s="5">
        <v>0.3</v>
      </c>
      <c r="N170">
        <v>32.1</v>
      </c>
      <c r="O170">
        <v>32.1</v>
      </c>
      <c r="P170">
        <v>11</v>
      </c>
      <c r="Q170">
        <v>11.1</v>
      </c>
      <c r="R170" s="54">
        <v>0.111805555555556</v>
      </c>
      <c r="T170" s="93"/>
      <c r="U170" s="96"/>
      <c r="V170" s="92" t="str">
        <f t="shared" si="3"/>
        <v/>
      </c>
      <c r="W170" s="96"/>
      <c r="X170" s="93"/>
      <c r="Z170" s="5"/>
      <c r="AA170"/>
      <c r="AC170" s="376"/>
      <c r="AD170" s="54">
        <v>0.111805555555556</v>
      </c>
      <c r="AL170" s="5"/>
      <c r="AM170" s="5"/>
      <c r="AN170" s="5"/>
      <c r="AQ170" s="5"/>
      <c r="AS170" s="5"/>
      <c r="AT170" s="5"/>
      <c r="AU170" s="5"/>
      <c r="AV170" s="5"/>
      <c r="AW170" s="5"/>
      <c r="BB170" s="55">
        <v>0.111805555555556</v>
      </c>
    </row>
    <row r="171" spans="2:54" x14ac:dyDescent="0.25">
      <c r="B171" s="5">
        <v>11.5</v>
      </c>
      <c r="C171" s="5">
        <v>85</v>
      </c>
      <c r="D171" s="5">
        <v>9.1</v>
      </c>
      <c r="E171" s="5">
        <v>11.5</v>
      </c>
      <c r="F171" s="5">
        <v>3.2</v>
      </c>
      <c r="G171" s="5">
        <v>9.4</v>
      </c>
      <c r="H171" s="5">
        <v>988.5</v>
      </c>
      <c r="I171" s="5">
        <v>0</v>
      </c>
      <c r="J171" s="5">
        <v>0</v>
      </c>
      <c r="K171" s="5">
        <v>0</v>
      </c>
      <c r="L171" s="5">
        <v>0.3</v>
      </c>
      <c r="M171" s="5">
        <v>0.3</v>
      </c>
      <c r="N171">
        <v>32.1</v>
      </c>
      <c r="O171">
        <v>32.1</v>
      </c>
      <c r="P171">
        <v>11</v>
      </c>
      <c r="Q171">
        <v>11.1</v>
      </c>
      <c r="R171" s="54">
        <v>0.1125</v>
      </c>
      <c r="T171" s="93"/>
      <c r="U171" s="96"/>
      <c r="V171" s="92" t="str">
        <f t="shared" si="3"/>
        <v/>
      </c>
      <c r="W171" s="96"/>
      <c r="X171" s="93"/>
      <c r="Z171" s="5"/>
      <c r="AA171"/>
      <c r="AC171" s="376"/>
      <c r="AD171" s="54">
        <v>0.1125</v>
      </c>
      <c r="AL171" s="5"/>
      <c r="AM171" s="5"/>
      <c r="AN171" s="5"/>
      <c r="AQ171" s="5"/>
      <c r="AS171" s="5"/>
      <c r="AT171" s="5"/>
      <c r="AU171" s="5"/>
      <c r="AV171" s="5"/>
      <c r="AW171" s="5"/>
      <c r="BB171" s="55">
        <v>0.1125</v>
      </c>
    </row>
    <row r="172" spans="2:54" x14ac:dyDescent="0.25">
      <c r="B172" s="5">
        <v>11.5</v>
      </c>
      <c r="C172" s="5">
        <v>85</v>
      </c>
      <c r="D172" s="5">
        <v>9.1</v>
      </c>
      <c r="E172" s="5">
        <v>11.5</v>
      </c>
      <c r="F172" s="5">
        <v>5.8</v>
      </c>
      <c r="G172" s="5">
        <v>8.6</v>
      </c>
      <c r="H172" s="5">
        <v>988.6</v>
      </c>
      <c r="I172" s="5">
        <v>0</v>
      </c>
      <c r="J172" s="5">
        <v>0</v>
      </c>
      <c r="K172" s="5">
        <v>0</v>
      </c>
      <c r="L172" s="5">
        <v>0.3</v>
      </c>
      <c r="M172" s="5">
        <v>0.3</v>
      </c>
      <c r="N172">
        <v>32.1</v>
      </c>
      <c r="O172">
        <v>32.1</v>
      </c>
      <c r="P172">
        <v>10.9</v>
      </c>
      <c r="Q172">
        <v>11.1</v>
      </c>
      <c r="R172" s="54">
        <v>0.113194444444444</v>
      </c>
      <c r="T172" s="93"/>
      <c r="U172" s="96"/>
      <c r="V172" s="92" t="str">
        <f t="shared" si="3"/>
        <v/>
      </c>
      <c r="W172" s="96"/>
      <c r="X172" s="93"/>
      <c r="Z172" s="5"/>
      <c r="AA172"/>
      <c r="AC172" s="376"/>
      <c r="AD172" s="54">
        <v>0.113194444444444</v>
      </c>
      <c r="AL172" s="5"/>
      <c r="AM172" s="5"/>
      <c r="AN172" s="5"/>
      <c r="AQ172" s="5"/>
      <c r="AS172" s="5"/>
      <c r="AT172" s="5"/>
      <c r="AU172" s="5"/>
      <c r="AV172" s="5"/>
      <c r="AW172" s="5"/>
      <c r="BB172" s="55">
        <v>0.113194444444444</v>
      </c>
    </row>
    <row r="173" spans="2:54" x14ac:dyDescent="0.25">
      <c r="B173" s="5">
        <v>11.5</v>
      </c>
      <c r="C173" s="5">
        <v>85</v>
      </c>
      <c r="D173" s="5">
        <v>9.1</v>
      </c>
      <c r="E173" s="5">
        <v>11.5</v>
      </c>
      <c r="F173" s="5">
        <v>3.2</v>
      </c>
      <c r="G173" s="5">
        <v>6.5</v>
      </c>
      <c r="H173" s="5">
        <v>988.4</v>
      </c>
      <c r="I173" s="5">
        <v>0</v>
      </c>
      <c r="J173" s="5">
        <v>0</v>
      </c>
      <c r="K173" s="5">
        <v>0</v>
      </c>
      <c r="L173" s="5">
        <v>0.3</v>
      </c>
      <c r="M173" s="5">
        <v>0.3</v>
      </c>
      <c r="N173">
        <v>32.1</v>
      </c>
      <c r="O173">
        <v>32.1</v>
      </c>
      <c r="P173">
        <v>10.9</v>
      </c>
      <c r="Q173">
        <v>11.1</v>
      </c>
      <c r="R173" s="54">
        <v>0.113888888888889</v>
      </c>
      <c r="T173" s="93"/>
      <c r="U173" s="96"/>
      <c r="V173" s="92" t="str">
        <f t="shared" si="3"/>
        <v/>
      </c>
      <c r="W173" s="96"/>
      <c r="X173" s="93"/>
      <c r="Z173" s="5"/>
      <c r="AA173"/>
      <c r="AC173" s="376"/>
      <c r="AD173" s="54">
        <v>0.113888888888889</v>
      </c>
      <c r="AL173" s="5"/>
      <c r="AM173" s="5"/>
      <c r="AN173" s="5"/>
      <c r="AQ173" s="5"/>
      <c r="AS173" s="5"/>
      <c r="AT173" s="5"/>
      <c r="AU173" s="5"/>
      <c r="AV173" s="5"/>
      <c r="AW173" s="5"/>
      <c r="BB173" s="55">
        <v>0.113888888888889</v>
      </c>
    </row>
    <row r="174" spans="2:54" x14ac:dyDescent="0.25">
      <c r="B174" s="5">
        <v>11.5</v>
      </c>
      <c r="C174" s="5">
        <v>85</v>
      </c>
      <c r="D174" s="5">
        <v>9.1</v>
      </c>
      <c r="E174" s="5">
        <v>11.5</v>
      </c>
      <c r="F174" s="5">
        <v>5</v>
      </c>
      <c r="G174" s="5">
        <v>6.1</v>
      </c>
      <c r="H174" s="5">
        <v>988.6</v>
      </c>
      <c r="I174" s="5">
        <v>0</v>
      </c>
      <c r="J174" s="5">
        <v>0</v>
      </c>
      <c r="K174" s="5">
        <v>0</v>
      </c>
      <c r="L174" s="5">
        <v>0.3</v>
      </c>
      <c r="M174" s="5">
        <v>0.3</v>
      </c>
      <c r="N174">
        <v>32.1</v>
      </c>
      <c r="O174">
        <v>32.1</v>
      </c>
      <c r="P174">
        <v>10.9</v>
      </c>
      <c r="Q174">
        <v>11</v>
      </c>
      <c r="R174" s="54">
        <v>0.114583333333333</v>
      </c>
      <c r="T174" s="93"/>
      <c r="U174" s="96"/>
      <c r="V174" s="92" t="str">
        <f t="shared" si="3"/>
        <v/>
      </c>
      <c r="W174" s="96"/>
      <c r="X174" s="93"/>
      <c r="Z174" s="5"/>
      <c r="AA174"/>
      <c r="AC174" s="376"/>
      <c r="AD174" s="54">
        <v>0.114583333333333</v>
      </c>
      <c r="AL174" s="5"/>
      <c r="AM174" s="5"/>
      <c r="AN174" s="5"/>
      <c r="AQ174" s="5"/>
      <c r="AS174" s="5"/>
      <c r="AT174" s="5"/>
      <c r="AU174" s="5"/>
      <c r="AV174" s="5"/>
      <c r="AW174" s="5"/>
      <c r="BB174" s="55">
        <v>0.114583333333333</v>
      </c>
    </row>
    <row r="175" spans="2:54" x14ac:dyDescent="0.25">
      <c r="B175" s="5">
        <v>11.5</v>
      </c>
      <c r="C175" s="5">
        <v>85</v>
      </c>
      <c r="D175" s="5">
        <v>9.1</v>
      </c>
      <c r="E175" s="5">
        <v>11.5</v>
      </c>
      <c r="F175" s="5">
        <v>11.2</v>
      </c>
      <c r="G175" s="5">
        <v>13</v>
      </c>
      <c r="H175" s="5">
        <v>988.5</v>
      </c>
      <c r="I175" s="5">
        <v>0</v>
      </c>
      <c r="J175" s="5">
        <v>0</v>
      </c>
      <c r="K175" s="5">
        <v>0</v>
      </c>
      <c r="L175" s="5">
        <v>0.3</v>
      </c>
      <c r="M175" s="5">
        <v>0.3</v>
      </c>
      <c r="N175">
        <v>32.1</v>
      </c>
      <c r="O175">
        <v>32.1</v>
      </c>
      <c r="P175">
        <v>10.9</v>
      </c>
      <c r="Q175">
        <v>11</v>
      </c>
      <c r="R175" s="54">
        <v>0.11527777777777801</v>
      </c>
      <c r="T175" s="93"/>
      <c r="U175" s="96"/>
      <c r="V175" s="92" t="str">
        <f t="shared" si="3"/>
        <v/>
      </c>
      <c r="W175" s="96"/>
      <c r="X175" s="93"/>
      <c r="Z175" s="5"/>
      <c r="AA175"/>
      <c r="AC175" s="376"/>
      <c r="AD175" s="54">
        <v>0.11527777777777801</v>
      </c>
      <c r="AL175" s="5"/>
      <c r="AM175" s="5"/>
      <c r="AN175" s="5"/>
      <c r="AQ175" s="5"/>
      <c r="AS175" s="5"/>
      <c r="AT175" s="5"/>
      <c r="AU175" s="5"/>
      <c r="AV175" s="5"/>
      <c r="AW175" s="5"/>
      <c r="BB175" s="55">
        <v>0.11527777777777801</v>
      </c>
    </row>
    <row r="176" spans="2:54" x14ac:dyDescent="0.25">
      <c r="B176" s="5">
        <v>11.5</v>
      </c>
      <c r="C176" s="5">
        <v>85</v>
      </c>
      <c r="D176" s="5">
        <v>9.1</v>
      </c>
      <c r="E176" s="5">
        <v>11.5</v>
      </c>
      <c r="F176" s="5">
        <v>6.1</v>
      </c>
      <c r="G176" s="5">
        <v>8.6</v>
      </c>
      <c r="H176" s="5">
        <v>988.6</v>
      </c>
      <c r="I176" s="5">
        <v>0</v>
      </c>
      <c r="J176" s="5">
        <v>0</v>
      </c>
      <c r="K176" s="5">
        <v>0</v>
      </c>
      <c r="L176" s="5">
        <v>0.3</v>
      </c>
      <c r="M176" s="5">
        <v>0.3</v>
      </c>
      <c r="N176">
        <v>32.1</v>
      </c>
      <c r="O176">
        <v>32.1</v>
      </c>
      <c r="P176">
        <v>10.9</v>
      </c>
      <c r="Q176">
        <v>11</v>
      </c>
      <c r="R176" s="54">
        <v>0.115972222222222</v>
      </c>
      <c r="T176" s="93"/>
      <c r="U176" s="96"/>
      <c r="V176" s="92" t="str">
        <f t="shared" si="3"/>
        <v/>
      </c>
      <c r="W176" s="96"/>
      <c r="X176" s="93"/>
      <c r="Z176" s="5"/>
      <c r="AA176"/>
      <c r="AC176" s="376"/>
      <c r="AD176" s="54">
        <v>0.115972222222222</v>
      </c>
      <c r="AL176" s="5"/>
      <c r="AM176" s="5"/>
      <c r="AN176" s="5"/>
      <c r="AQ176" s="5"/>
      <c r="AS176" s="5"/>
      <c r="AT176" s="5"/>
      <c r="AU176" s="5"/>
      <c r="AV176" s="5"/>
      <c r="AW176" s="5"/>
      <c r="BB176" s="55">
        <v>0.115972222222222</v>
      </c>
    </row>
    <row r="177" spans="2:54" x14ac:dyDescent="0.25">
      <c r="B177" s="5">
        <v>11.5</v>
      </c>
      <c r="C177" s="5">
        <v>85</v>
      </c>
      <c r="D177" s="5">
        <v>9.1</v>
      </c>
      <c r="E177" s="5">
        <v>11.5</v>
      </c>
      <c r="F177" s="5">
        <v>12.6</v>
      </c>
      <c r="G177" s="5">
        <v>12.6</v>
      </c>
      <c r="H177" s="5">
        <v>988.5</v>
      </c>
      <c r="I177" s="5">
        <v>0</v>
      </c>
      <c r="J177" s="5">
        <v>0</v>
      </c>
      <c r="K177" s="5">
        <v>0</v>
      </c>
      <c r="L177" s="5">
        <v>0.3</v>
      </c>
      <c r="M177" s="5">
        <v>0.3</v>
      </c>
      <c r="N177">
        <v>32.1</v>
      </c>
      <c r="O177">
        <v>32.1</v>
      </c>
      <c r="P177">
        <v>10.9</v>
      </c>
      <c r="Q177">
        <v>11</v>
      </c>
      <c r="R177" s="54">
        <v>0.116666666666667</v>
      </c>
      <c r="T177" s="93"/>
      <c r="U177" s="96"/>
      <c r="V177" s="92" t="str">
        <f t="shared" si="3"/>
        <v/>
      </c>
      <c r="W177" s="96"/>
      <c r="X177" s="93"/>
      <c r="Z177" s="5"/>
      <c r="AA177"/>
      <c r="AC177" s="376"/>
      <c r="AD177" s="54">
        <v>0.116666666666667</v>
      </c>
      <c r="AL177" s="5"/>
      <c r="AM177" s="5"/>
      <c r="AN177" s="5"/>
      <c r="AQ177" s="5"/>
      <c r="AS177" s="5"/>
      <c r="AT177" s="5"/>
      <c r="AU177" s="5"/>
      <c r="AV177" s="5"/>
      <c r="AW177" s="5"/>
      <c r="BB177" s="55">
        <v>0.116666666666667</v>
      </c>
    </row>
    <row r="178" spans="2:54" x14ac:dyDescent="0.25">
      <c r="B178" s="5">
        <v>11.5</v>
      </c>
      <c r="C178" s="5">
        <v>85</v>
      </c>
      <c r="D178" s="5">
        <v>9.1</v>
      </c>
      <c r="E178" s="5">
        <v>11.5</v>
      </c>
      <c r="F178" s="5">
        <v>3.2</v>
      </c>
      <c r="G178" s="5">
        <v>5.4</v>
      </c>
      <c r="H178" s="5">
        <v>988.5</v>
      </c>
      <c r="I178" s="5">
        <v>0</v>
      </c>
      <c r="J178" s="5">
        <v>0</v>
      </c>
      <c r="K178" s="5">
        <v>0</v>
      </c>
      <c r="L178" s="5">
        <v>0.3</v>
      </c>
      <c r="M178" s="5">
        <v>0.3</v>
      </c>
      <c r="N178">
        <v>32.1</v>
      </c>
      <c r="O178">
        <v>32.1</v>
      </c>
      <c r="P178">
        <v>10.8</v>
      </c>
      <c r="Q178">
        <v>11</v>
      </c>
      <c r="R178" s="54">
        <v>0.117361111111111</v>
      </c>
      <c r="T178" s="93"/>
      <c r="U178" s="96"/>
      <c r="V178" s="92" t="str">
        <f t="shared" si="3"/>
        <v/>
      </c>
      <c r="W178" s="96"/>
      <c r="X178" s="93"/>
      <c r="Z178" s="5"/>
      <c r="AA178"/>
      <c r="AC178" s="376"/>
      <c r="AD178" s="54">
        <v>0.117361111111111</v>
      </c>
      <c r="AL178" s="5"/>
      <c r="AM178" s="5"/>
      <c r="AN178" s="5"/>
      <c r="AQ178" s="5"/>
      <c r="AS178" s="5"/>
      <c r="AT178" s="5"/>
      <c r="AU178" s="5"/>
      <c r="AV178" s="5"/>
      <c r="AW178" s="5"/>
      <c r="BB178" s="55">
        <v>0.117361111111111</v>
      </c>
    </row>
    <row r="179" spans="2:54" x14ac:dyDescent="0.25">
      <c r="B179" s="5">
        <v>11.5</v>
      </c>
      <c r="C179" s="5">
        <v>85</v>
      </c>
      <c r="D179" s="5">
        <v>9.1</v>
      </c>
      <c r="E179" s="5">
        <v>11.5</v>
      </c>
      <c r="F179" s="5">
        <v>6.1</v>
      </c>
      <c r="G179" s="5">
        <v>9.6999999999999993</v>
      </c>
      <c r="H179" s="5">
        <v>988.4</v>
      </c>
      <c r="I179" s="5">
        <v>0</v>
      </c>
      <c r="J179" s="5">
        <v>0</v>
      </c>
      <c r="K179" s="5">
        <v>0</v>
      </c>
      <c r="L179" s="5">
        <v>0.3</v>
      </c>
      <c r="M179" s="5">
        <v>0.3</v>
      </c>
      <c r="N179">
        <v>32.1</v>
      </c>
      <c r="O179">
        <v>32.1</v>
      </c>
      <c r="P179">
        <v>10.8</v>
      </c>
      <c r="Q179">
        <v>11</v>
      </c>
      <c r="R179" s="54">
        <v>0.118055555555556</v>
      </c>
      <c r="T179" s="93"/>
      <c r="U179" s="96"/>
      <c r="V179" s="92" t="str">
        <f t="shared" si="3"/>
        <v/>
      </c>
      <c r="W179" s="96"/>
      <c r="X179" s="93"/>
      <c r="Z179" s="5"/>
      <c r="AA179"/>
      <c r="AC179" s="376"/>
      <c r="AD179" s="54">
        <v>0.118055555555556</v>
      </c>
      <c r="AL179" s="5"/>
      <c r="AM179" s="5"/>
      <c r="AN179" s="5"/>
      <c r="AQ179" s="5"/>
      <c r="AS179" s="5"/>
      <c r="AT179" s="5"/>
      <c r="AU179" s="5"/>
      <c r="AV179" s="5"/>
      <c r="AW179" s="5"/>
      <c r="BB179" s="55">
        <v>0.118055555555556</v>
      </c>
    </row>
    <row r="180" spans="2:54" x14ac:dyDescent="0.25">
      <c r="B180" s="5">
        <v>11.5</v>
      </c>
      <c r="C180" s="5">
        <v>85</v>
      </c>
      <c r="D180" s="5">
        <v>9.1</v>
      </c>
      <c r="E180" s="5">
        <v>11.5</v>
      </c>
      <c r="F180" s="5">
        <v>7.9</v>
      </c>
      <c r="G180" s="5">
        <v>8.3000000000000007</v>
      </c>
      <c r="H180" s="5">
        <v>988.3</v>
      </c>
      <c r="I180" s="5">
        <v>0</v>
      </c>
      <c r="J180" s="5">
        <v>0</v>
      </c>
      <c r="K180" s="5">
        <v>0</v>
      </c>
      <c r="L180" s="5">
        <v>0.3</v>
      </c>
      <c r="M180" s="5">
        <v>0.3</v>
      </c>
      <c r="N180">
        <v>32.1</v>
      </c>
      <c r="O180">
        <v>32.1</v>
      </c>
      <c r="P180">
        <v>10.8</v>
      </c>
      <c r="Q180">
        <v>11</v>
      </c>
      <c r="R180" s="54">
        <v>0.11874999999999999</v>
      </c>
      <c r="T180" s="93"/>
      <c r="U180" s="96"/>
      <c r="V180" s="92" t="str">
        <f t="shared" si="3"/>
        <v/>
      </c>
      <c r="W180" s="96"/>
      <c r="X180" s="93"/>
      <c r="Z180" s="5"/>
      <c r="AA180"/>
      <c r="AC180" s="376"/>
      <c r="AD180" s="54">
        <v>0.11874999999999999</v>
      </c>
      <c r="AL180" s="5"/>
      <c r="AM180" s="5"/>
      <c r="AN180" s="5"/>
      <c r="AQ180" s="5"/>
      <c r="AS180" s="5"/>
      <c r="AT180" s="5"/>
      <c r="AU180" s="5"/>
      <c r="AV180" s="5"/>
      <c r="AW180" s="5"/>
      <c r="BB180" s="55">
        <v>0.11874999999999999</v>
      </c>
    </row>
    <row r="181" spans="2:54" x14ac:dyDescent="0.25">
      <c r="B181" s="5">
        <v>11.5</v>
      </c>
      <c r="C181" s="5">
        <v>85</v>
      </c>
      <c r="D181" s="5">
        <v>9.1</v>
      </c>
      <c r="E181" s="5">
        <v>11.5</v>
      </c>
      <c r="F181" s="5">
        <v>6.8</v>
      </c>
      <c r="G181" s="5">
        <v>11.2</v>
      </c>
      <c r="H181" s="5">
        <v>988.5</v>
      </c>
      <c r="I181" s="5">
        <v>0</v>
      </c>
      <c r="J181" s="5">
        <v>0</v>
      </c>
      <c r="K181" s="5">
        <v>0</v>
      </c>
      <c r="L181" s="5">
        <v>0.3</v>
      </c>
      <c r="M181" s="5">
        <v>0.3</v>
      </c>
      <c r="N181">
        <v>32.1</v>
      </c>
      <c r="O181">
        <v>32.1</v>
      </c>
      <c r="P181">
        <v>10.8</v>
      </c>
      <c r="Q181">
        <v>11</v>
      </c>
      <c r="R181" s="54">
        <v>0.11944444444444401</v>
      </c>
      <c r="T181" s="93"/>
      <c r="U181" s="96"/>
      <c r="V181" s="92" t="str">
        <f t="shared" si="3"/>
        <v/>
      </c>
      <c r="W181" s="96"/>
      <c r="X181" s="93"/>
      <c r="Z181" s="5"/>
      <c r="AA181"/>
      <c r="AC181" s="376"/>
      <c r="AD181" s="54">
        <v>0.11944444444444401</v>
      </c>
      <c r="AL181" s="5"/>
      <c r="AM181" s="5"/>
      <c r="AN181" s="5"/>
      <c r="AQ181" s="5"/>
      <c r="AS181" s="5"/>
      <c r="AT181" s="5"/>
      <c r="AU181" s="5"/>
      <c r="AV181" s="5"/>
      <c r="AW181" s="5"/>
      <c r="BB181" s="55">
        <v>0.11944444444444401</v>
      </c>
    </row>
    <row r="182" spans="2:54" x14ac:dyDescent="0.25">
      <c r="B182" s="5">
        <v>11.5</v>
      </c>
      <c r="C182" s="5">
        <v>85</v>
      </c>
      <c r="D182" s="5">
        <v>9.1</v>
      </c>
      <c r="E182" s="5">
        <v>11.5</v>
      </c>
      <c r="F182" s="5">
        <v>8.3000000000000007</v>
      </c>
      <c r="G182" s="5">
        <v>10.4</v>
      </c>
      <c r="H182" s="5">
        <v>988.5</v>
      </c>
      <c r="I182" s="5">
        <v>0</v>
      </c>
      <c r="J182" s="5">
        <v>0</v>
      </c>
      <c r="K182" s="5">
        <v>0</v>
      </c>
      <c r="L182" s="5">
        <v>0.3</v>
      </c>
      <c r="M182" s="5">
        <v>0.3</v>
      </c>
      <c r="N182">
        <v>32.1</v>
      </c>
      <c r="O182">
        <v>32.1</v>
      </c>
      <c r="P182">
        <v>10.8</v>
      </c>
      <c r="Q182">
        <v>10.9</v>
      </c>
      <c r="R182" s="54">
        <v>0.120138888888889</v>
      </c>
      <c r="T182" s="93"/>
      <c r="U182" s="96"/>
      <c r="V182" s="92" t="str">
        <f t="shared" si="3"/>
        <v/>
      </c>
      <c r="W182" s="96"/>
      <c r="X182" s="93"/>
      <c r="Z182" s="5"/>
      <c r="AA182"/>
      <c r="AC182" s="376"/>
      <c r="AD182" s="54">
        <v>0.120138888888889</v>
      </c>
      <c r="AL182" s="5"/>
      <c r="AM182" s="5"/>
      <c r="AN182" s="5"/>
      <c r="AQ182" s="5"/>
      <c r="AS182" s="5"/>
      <c r="AT182" s="5"/>
      <c r="AU182" s="5"/>
      <c r="AV182" s="5"/>
      <c r="AW182" s="5"/>
      <c r="BB182" s="55">
        <v>0.120138888888889</v>
      </c>
    </row>
    <row r="183" spans="2:54" x14ac:dyDescent="0.25">
      <c r="B183" s="5">
        <v>11.5</v>
      </c>
      <c r="C183" s="5">
        <v>85</v>
      </c>
      <c r="D183" s="5">
        <v>9.1</v>
      </c>
      <c r="E183" s="5">
        <v>11.5</v>
      </c>
      <c r="F183" s="5">
        <v>6.8</v>
      </c>
      <c r="G183" s="5">
        <v>10.4</v>
      </c>
      <c r="H183" s="5">
        <v>988.4</v>
      </c>
      <c r="I183" s="5">
        <v>0</v>
      </c>
      <c r="J183" s="5">
        <v>0</v>
      </c>
      <c r="K183" s="5">
        <v>0</v>
      </c>
      <c r="L183" s="5">
        <v>0.3</v>
      </c>
      <c r="M183" s="5">
        <v>0.3</v>
      </c>
      <c r="N183">
        <v>32.1</v>
      </c>
      <c r="O183">
        <v>32.1</v>
      </c>
      <c r="P183">
        <v>10.8</v>
      </c>
      <c r="Q183">
        <v>10.9</v>
      </c>
      <c r="R183" s="54">
        <v>0.120833333333333</v>
      </c>
      <c r="T183" s="93"/>
      <c r="U183" s="96"/>
      <c r="V183" s="92" t="str">
        <f t="shared" si="3"/>
        <v/>
      </c>
      <c r="W183" s="96"/>
      <c r="X183" s="423"/>
      <c r="Z183" s="5"/>
      <c r="AA183"/>
      <c r="AC183" s="376"/>
      <c r="AD183" s="54">
        <v>0.120833333333333</v>
      </c>
      <c r="AL183" s="5"/>
      <c r="AM183" s="5"/>
      <c r="AN183" s="5"/>
      <c r="AQ183" s="5"/>
      <c r="AS183" s="5"/>
      <c r="AT183" s="5"/>
      <c r="AU183" s="5"/>
      <c r="AV183" s="5"/>
      <c r="AW183" s="5"/>
      <c r="BB183" s="55">
        <v>0.120833333333333</v>
      </c>
    </row>
    <row r="184" spans="2:54" x14ac:dyDescent="0.25">
      <c r="B184" s="5">
        <v>11.5</v>
      </c>
      <c r="C184" s="5">
        <v>85</v>
      </c>
      <c r="D184" s="5">
        <v>9.1</v>
      </c>
      <c r="E184" s="5">
        <v>11.5</v>
      </c>
      <c r="F184" s="5">
        <v>10.8</v>
      </c>
      <c r="G184" s="5">
        <v>11.5</v>
      </c>
      <c r="H184" s="5">
        <v>988.3</v>
      </c>
      <c r="I184" s="5">
        <v>0</v>
      </c>
      <c r="J184" s="5">
        <v>0</v>
      </c>
      <c r="K184" s="5">
        <v>0</v>
      </c>
      <c r="L184" s="5">
        <v>0.3</v>
      </c>
      <c r="M184" s="5">
        <v>0.3</v>
      </c>
      <c r="N184">
        <v>32.1</v>
      </c>
      <c r="O184">
        <v>32.1</v>
      </c>
      <c r="P184">
        <v>10.8</v>
      </c>
      <c r="Q184">
        <v>10.9</v>
      </c>
      <c r="R184" s="54">
        <v>0.121527777777778</v>
      </c>
      <c r="T184" s="93"/>
      <c r="U184" s="96"/>
      <c r="V184" s="92" t="str">
        <f t="shared" si="3"/>
        <v/>
      </c>
      <c r="W184" s="96"/>
      <c r="X184" s="93"/>
      <c r="Z184" s="5"/>
      <c r="AA184"/>
      <c r="AC184" s="376"/>
      <c r="AD184" s="54">
        <v>0.121527777777778</v>
      </c>
      <c r="AL184" s="5"/>
      <c r="AM184" s="5"/>
      <c r="AN184" s="5"/>
      <c r="AQ184" s="5"/>
      <c r="AS184" s="5"/>
      <c r="AT184" s="5"/>
      <c r="AU184" s="5"/>
      <c r="AV184" s="5"/>
      <c r="AW184" s="5"/>
      <c r="BB184" s="55">
        <v>0.121527777777778</v>
      </c>
    </row>
    <row r="185" spans="2:54" x14ac:dyDescent="0.25">
      <c r="B185" s="5">
        <v>11.5</v>
      </c>
      <c r="C185" s="5">
        <v>85</v>
      </c>
      <c r="D185" s="5">
        <v>9.1</v>
      </c>
      <c r="E185" s="5">
        <v>11.5</v>
      </c>
      <c r="F185" s="5">
        <v>9.4</v>
      </c>
      <c r="G185" s="5">
        <v>10.4</v>
      </c>
      <c r="H185" s="5">
        <v>988.3</v>
      </c>
      <c r="I185" s="5">
        <v>0</v>
      </c>
      <c r="J185" s="5">
        <v>0</v>
      </c>
      <c r="K185" s="5">
        <v>0</v>
      </c>
      <c r="L185" s="5">
        <v>0.3</v>
      </c>
      <c r="M185" s="5">
        <v>0.3</v>
      </c>
      <c r="N185">
        <v>32.1</v>
      </c>
      <c r="O185">
        <v>32.1</v>
      </c>
      <c r="P185">
        <v>10.8</v>
      </c>
      <c r="Q185">
        <v>10.9</v>
      </c>
      <c r="R185" s="54">
        <v>0.122222222222222</v>
      </c>
      <c r="T185" s="93"/>
      <c r="U185" s="96"/>
      <c r="V185" s="92" t="str">
        <f t="shared" si="3"/>
        <v/>
      </c>
      <c r="W185" s="96"/>
      <c r="X185" s="93"/>
      <c r="Z185" s="5"/>
      <c r="AA185"/>
      <c r="AC185" s="376"/>
      <c r="AD185" s="54">
        <v>0.122222222222222</v>
      </c>
      <c r="AL185" s="5"/>
      <c r="AM185" s="5"/>
      <c r="AN185" s="5"/>
      <c r="AQ185" s="5"/>
      <c r="AS185" s="5"/>
      <c r="AT185" s="5"/>
      <c r="AU185" s="5"/>
      <c r="AV185" s="5"/>
      <c r="AW185" s="5"/>
      <c r="BB185" s="55">
        <v>0.122222222222222</v>
      </c>
    </row>
    <row r="186" spans="2:54" x14ac:dyDescent="0.25">
      <c r="B186" s="5">
        <v>11.5</v>
      </c>
      <c r="C186" s="5">
        <v>85</v>
      </c>
      <c r="D186" s="5">
        <v>9.1</v>
      </c>
      <c r="E186" s="5">
        <v>11.5</v>
      </c>
      <c r="F186" s="5">
        <v>6.5</v>
      </c>
      <c r="G186" s="5">
        <v>8.6</v>
      </c>
      <c r="H186" s="5">
        <v>988.4</v>
      </c>
      <c r="I186" s="5">
        <v>0</v>
      </c>
      <c r="J186" s="5">
        <v>0</v>
      </c>
      <c r="K186" s="5">
        <v>0</v>
      </c>
      <c r="L186" s="5">
        <v>0.3</v>
      </c>
      <c r="M186" s="5">
        <v>0.3</v>
      </c>
      <c r="N186">
        <v>32.1</v>
      </c>
      <c r="O186">
        <v>32.1</v>
      </c>
      <c r="P186">
        <v>10.8</v>
      </c>
      <c r="Q186">
        <v>10.9</v>
      </c>
      <c r="R186" s="54">
        <v>0.12291666666666699</v>
      </c>
      <c r="T186" s="93"/>
      <c r="U186" s="96"/>
      <c r="V186" s="92" t="str">
        <f t="shared" si="3"/>
        <v/>
      </c>
      <c r="W186" s="96"/>
      <c r="X186" s="93"/>
      <c r="Z186" s="5"/>
      <c r="AA186"/>
      <c r="AC186" s="376"/>
      <c r="AD186" s="54">
        <v>0.12291666666666699</v>
      </c>
      <c r="AL186" s="5"/>
      <c r="AM186" s="5"/>
      <c r="AN186" s="5"/>
      <c r="AQ186" s="5"/>
      <c r="AS186" s="5"/>
      <c r="AT186" s="5"/>
      <c r="AU186" s="5"/>
      <c r="AV186" s="5"/>
      <c r="AW186" s="5"/>
      <c r="BB186" s="55">
        <v>0.12291666666666699</v>
      </c>
    </row>
    <row r="187" spans="2:54" x14ac:dyDescent="0.25">
      <c r="B187" s="5">
        <v>11.5</v>
      </c>
      <c r="C187" s="5">
        <v>85</v>
      </c>
      <c r="D187" s="5">
        <v>9.1</v>
      </c>
      <c r="E187" s="5">
        <v>11.5</v>
      </c>
      <c r="F187" s="5">
        <v>6.1</v>
      </c>
      <c r="G187" s="5">
        <v>8.3000000000000007</v>
      </c>
      <c r="H187" s="5">
        <v>988.3</v>
      </c>
      <c r="I187" s="5">
        <v>0</v>
      </c>
      <c r="J187" s="5">
        <v>0</v>
      </c>
      <c r="K187" s="5">
        <v>0</v>
      </c>
      <c r="L187" s="5">
        <v>0.3</v>
      </c>
      <c r="M187" s="5">
        <v>0.3</v>
      </c>
      <c r="N187">
        <v>32.1</v>
      </c>
      <c r="O187">
        <v>32.1</v>
      </c>
      <c r="P187">
        <v>10.8</v>
      </c>
      <c r="Q187">
        <v>10.9</v>
      </c>
      <c r="R187" s="54">
        <v>0.12361111111111101</v>
      </c>
      <c r="T187" s="93"/>
      <c r="U187" s="96"/>
      <c r="V187" s="92" t="str">
        <f t="shared" si="3"/>
        <v/>
      </c>
      <c r="W187" s="96"/>
      <c r="X187" s="93"/>
      <c r="Z187" s="5"/>
      <c r="AA187"/>
      <c r="AC187" s="376"/>
      <c r="AD187" s="54">
        <v>0.12361111111111101</v>
      </c>
      <c r="AL187" s="5"/>
      <c r="AM187" s="5"/>
      <c r="AN187" s="5"/>
      <c r="AQ187" s="5"/>
      <c r="AS187" s="5"/>
      <c r="AT187" s="5"/>
      <c r="AU187" s="5"/>
      <c r="AV187" s="5"/>
      <c r="AW187" s="5"/>
      <c r="BB187" s="55">
        <v>0.12361111111111101</v>
      </c>
    </row>
    <row r="188" spans="2:54" x14ac:dyDescent="0.25">
      <c r="B188" s="5">
        <v>11.5</v>
      </c>
      <c r="C188" s="5">
        <v>85</v>
      </c>
      <c r="D188" s="5">
        <v>9.1</v>
      </c>
      <c r="E188" s="5">
        <v>11.5</v>
      </c>
      <c r="F188" s="5">
        <v>6.5</v>
      </c>
      <c r="G188" s="5">
        <v>12.2</v>
      </c>
      <c r="H188" s="5">
        <v>988.3</v>
      </c>
      <c r="I188" s="5">
        <v>0</v>
      </c>
      <c r="J188" s="5">
        <v>0</v>
      </c>
      <c r="K188" s="5">
        <v>0</v>
      </c>
      <c r="L188" s="5">
        <v>0.3</v>
      </c>
      <c r="M188" s="5">
        <v>0.3</v>
      </c>
      <c r="N188">
        <v>32.1</v>
      </c>
      <c r="O188">
        <v>32.1</v>
      </c>
      <c r="P188">
        <v>10.8</v>
      </c>
      <c r="Q188">
        <v>10.9</v>
      </c>
      <c r="R188" s="54">
        <v>0.124305555555556</v>
      </c>
      <c r="T188" s="93"/>
      <c r="U188" s="96"/>
      <c r="V188" s="92" t="str">
        <f t="shared" si="3"/>
        <v/>
      </c>
      <c r="W188" s="96"/>
      <c r="X188" s="93"/>
      <c r="Z188" s="5"/>
      <c r="AA188"/>
      <c r="AC188" s="376"/>
      <c r="AD188" s="54">
        <v>0.124305555555556</v>
      </c>
      <c r="AL188" s="5"/>
      <c r="AM188" s="5"/>
      <c r="AN188" s="5"/>
      <c r="AQ188" s="5"/>
      <c r="AS188" s="5"/>
      <c r="AT188" s="5"/>
      <c r="AU188" s="5"/>
      <c r="AV188" s="5"/>
      <c r="AW188" s="5"/>
      <c r="BB188" s="55">
        <v>0.124305555555556</v>
      </c>
    </row>
    <row r="189" spans="2:54" x14ac:dyDescent="0.25">
      <c r="B189" s="5">
        <v>11.5</v>
      </c>
      <c r="C189" s="5">
        <v>85</v>
      </c>
      <c r="D189" s="5">
        <v>9.1</v>
      </c>
      <c r="E189" s="5">
        <v>11.5</v>
      </c>
      <c r="F189" s="5">
        <v>16.2</v>
      </c>
      <c r="G189" s="5">
        <v>18.7</v>
      </c>
      <c r="H189" s="5">
        <v>988.5</v>
      </c>
      <c r="I189" s="5">
        <v>0</v>
      </c>
      <c r="J189" s="5">
        <v>0</v>
      </c>
      <c r="K189" s="5">
        <v>0</v>
      </c>
      <c r="L189" s="5">
        <v>0.3</v>
      </c>
      <c r="M189" s="5">
        <v>0.3</v>
      </c>
      <c r="N189">
        <v>32.1</v>
      </c>
      <c r="O189">
        <v>32.1</v>
      </c>
      <c r="P189">
        <v>10.8</v>
      </c>
      <c r="Q189">
        <v>10.9</v>
      </c>
      <c r="R189" s="54">
        <v>0.125</v>
      </c>
      <c r="T189" s="93"/>
      <c r="U189" s="96"/>
      <c r="V189" s="92" t="str">
        <f t="shared" si="3"/>
        <v/>
      </c>
      <c r="W189" s="96"/>
      <c r="X189" s="93"/>
      <c r="Z189" s="5"/>
      <c r="AA189"/>
      <c r="AC189" s="376"/>
      <c r="AD189" s="54">
        <v>0.125</v>
      </c>
      <c r="AL189" s="5"/>
      <c r="AM189" s="5"/>
      <c r="AN189" s="5"/>
      <c r="AQ189" s="5"/>
      <c r="AS189" s="5"/>
      <c r="AT189" s="5"/>
      <c r="AU189" s="5"/>
      <c r="AV189" s="5"/>
      <c r="AW189" s="5"/>
      <c r="BB189" s="55">
        <v>0.125</v>
      </c>
    </row>
    <row r="190" spans="2:54" x14ac:dyDescent="0.25">
      <c r="B190" s="5">
        <v>11.5</v>
      </c>
      <c r="C190" s="5">
        <v>85</v>
      </c>
      <c r="D190" s="5">
        <v>9.1</v>
      </c>
      <c r="E190" s="5">
        <v>11.5</v>
      </c>
      <c r="F190" s="5">
        <v>9</v>
      </c>
      <c r="G190" s="5">
        <v>9</v>
      </c>
      <c r="H190" s="5">
        <v>988.1</v>
      </c>
      <c r="I190" s="5">
        <v>0</v>
      </c>
      <c r="J190" s="5">
        <v>0</v>
      </c>
      <c r="K190" s="5">
        <v>0</v>
      </c>
      <c r="L190" s="5">
        <v>0.3</v>
      </c>
      <c r="M190" s="5">
        <v>0.3</v>
      </c>
      <c r="N190">
        <v>32.1</v>
      </c>
      <c r="O190">
        <v>32.1</v>
      </c>
      <c r="P190">
        <v>10.8</v>
      </c>
      <c r="Q190">
        <v>10.9</v>
      </c>
      <c r="R190" s="54">
        <v>0.125694444444444</v>
      </c>
      <c r="T190" s="93"/>
      <c r="U190" s="96"/>
      <c r="V190" s="92" t="str">
        <f t="shared" si="3"/>
        <v/>
      </c>
      <c r="W190" s="96"/>
      <c r="X190" s="93"/>
      <c r="Z190" s="5"/>
      <c r="AA190"/>
      <c r="AC190" s="376"/>
      <c r="AD190" s="54">
        <v>0.125694444444444</v>
      </c>
      <c r="AL190" s="5"/>
      <c r="AM190" s="5"/>
      <c r="AN190" s="5"/>
      <c r="AQ190" s="5"/>
      <c r="AS190" s="5"/>
      <c r="AT190" s="5"/>
      <c r="AU190" s="5"/>
      <c r="AV190" s="5"/>
      <c r="AW190" s="5"/>
      <c r="BB190" s="55">
        <v>0.125694444444444</v>
      </c>
    </row>
    <row r="191" spans="2:54" x14ac:dyDescent="0.25">
      <c r="B191" s="5">
        <v>11.5</v>
      </c>
      <c r="C191" s="5">
        <v>85</v>
      </c>
      <c r="D191" s="5">
        <v>9.1</v>
      </c>
      <c r="E191" s="5">
        <v>11.5</v>
      </c>
      <c r="F191" s="5">
        <v>12.6</v>
      </c>
      <c r="G191" s="5">
        <v>12.6</v>
      </c>
      <c r="H191" s="5">
        <v>988.3</v>
      </c>
      <c r="I191" s="5">
        <v>0</v>
      </c>
      <c r="J191" s="5">
        <v>0</v>
      </c>
      <c r="K191" s="5">
        <v>0</v>
      </c>
      <c r="L191" s="5">
        <v>0.3</v>
      </c>
      <c r="M191" s="5">
        <v>0.3</v>
      </c>
      <c r="N191">
        <v>32.1</v>
      </c>
      <c r="O191">
        <v>32.1</v>
      </c>
      <c r="P191">
        <v>10.8</v>
      </c>
      <c r="Q191">
        <v>10.9</v>
      </c>
      <c r="R191" s="54">
        <v>0.12638888888888899</v>
      </c>
      <c r="T191" s="93"/>
      <c r="U191" s="96"/>
      <c r="V191" s="92" t="str">
        <f t="shared" si="3"/>
        <v/>
      </c>
      <c r="W191" s="96"/>
      <c r="X191" s="93"/>
      <c r="Z191" s="5"/>
      <c r="AA191"/>
      <c r="AC191" s="376"/>
      <c r="AD191" s="54">
        <v>0.12638888888888899</v>
      </c>
      <c r="AL191" s="5"/>
      <c r="AM191" s="5"/>
      <c r="AN191" s="5"/>
      <c r="AQ191" s="5"/>
      <c r="AS191" s="5"/>
      <c r="AT191" s="5"/>
      <c r="AU191" s="5"/>
      <c r="AV191" s="5"/>
      <c r="AW191" s="5"/>
      <c r="BB191" s="55">
        <v>0.12638888888888899</v>
      </c>
    </row>
    <row r="192" spans="2:54" x14ac:dyDescent="0.25">
      <c r="B192" s="5">
        <v>11.5</v>
      </c>
      <c r="C192" s="5">
        <v>85</v>
      </c>
      <c r="D192" s="5">
        <v>9.1</v>
      </c>
      <c r="E192" s="5">
        <v>11.5</v>
      </c>
      <c r="F192" s="5">
        <v>6.8</v>
      </c>
      <c r="G192" s="5">
        <v>7.2</v>
      </c>
      <c r="H192" s="5">
        <v>988.4</v>
      </c>
      <c r="I192" s="5">
        <v>0</v>
      </c>
      <c r="J192" s="5">
        <v>0</v>
      </c>
      <c r="K192" s="5">
        <v>0</v>
      </c>
      <c r="L192" s="5">
        <v>0.3</v>
      </c>
      <c r="M192" s="5">
        <v>0.3</v>
      </c>
      <c r="N192">
        <v>32.1</v>
      </c>
      <c r="O192">
        <v>32.1</v>
      </c>
      <c r="P192">
        <v>10.8</v>
      </c>
      <c r="Q192">
        <v>10.9</v>
      </c>
      <c r="R192" s="54">
        <v>0.12708333333333299</v>
      </c>
      <c r="T192" s="93"/>
      <c r="U192" s="96"/>
      <c r="V192" s="92" t="str">
        <f t="shared" si="3"/>
        <v/>
      </c>
      <c r="W192" s="96"/>
      <c r="X192" s="93"/>
      <c r="Z192" s="5"/>
      <c r="AA192"/>
      <c r="AC192" s="376"/>
      <c r="AD192" s="54">
        <v>0.12708333333333299</v>
      </c>
      <c r="AL192" s="5"/>
      <c r="AM192" s="5"/>
      <c r="AN192" s="5"/>
      <c r="AQ192" s="5"/>
      <c r="AS192" s="5"/>
      <c r="AT192" s="5"/>
      <c r="AU192" s="5"/>
      <c r="AV192" s="5"/>
      <c r="AW192" s="5"/>
      <c r="BB192" s="55">
        <v>0.12708333333333299</v>
      </c>
    </row>
    <row r="193" spans="2:54" x14ac:dyDescent="0.25">
      <c r="B193" s="5">
        <v>11.4</v>
      </c>
      <c r="C193" s="5">
        <v>85</v>
      </c>
      <c r="D193" s="5">
        <v>9</v>
      </c>
      <c r="E193" s="5">
        <v>11.4</v>
      </c>
      <c r="F193" s="5">
        <v>3.2</v>
      </c>
      <c r="G193" s="5">
        <v>7.6</v>
      </c>
      <c r="H193" s="5">
        <v>988.4</v>
      </c>
      <c r="I193" s="5">
        <v>0</v>
      </c>
      <c r="J193" s="5">
        <v>0</v>
      </c>
      <c r="K193" s="5">
        <v>0</v>
      </c>
      <c r="L193" s="5">
        <v>0.3</v>
      </c>
      <c r="M193" s="5">
        <v>0.3</v>
      </c>
      <c r="N193">
        <v>32.1</v>
      </c>
      <c r="O193">
        <v>32.1</v>
      </c>
      <c r="P193">
        <v>10.8</v>
      </c>
      <c r="Q193">
        <v>10.9</v>
      </c>
      <c r="R193" s="54">
        <v>0.12777777777777799</v>
      </c>
      <c r="T193" s="93"/>
      <c r="U193" s="96"/>
      <c r="V193" s="92" t="str">
        <f t="shared" si="3"/>
        <v/>
      </c>
      <c r="W193" s="96"/>
      <c r="X193" s="93"/>
      <c r="Z193" s="5"/>
      <c r="AA193"/>
      <c r="AC193" s="376"/>
      <c r="AD193" s="54">
        <v>0.12777777777777799</v>
      </c>
      <c r="AL193" s="5"/>
      <c r="AM193" s="5"/>
      <c r="AN193" s="5"/>
      <c r="AQ193" s="5"/>
      <c r="AS193" s="5"/>
      <c r="AT193" s="5"/>
      <c r="AU193" s="5"/>
      <c r="AV193" s="5"/>
      <c r="AW193" s="5"/>
      <c r="BB193" s="55">
        <v>0.12777777777777799</v>
      </c>
    </row>
    <row r="194" spans="2:54" x14ac:dyDescent="0.25">
      <c r="B194" s="5">
        <v>11.4</v>
      </c>
      <c r="C194" s="5">
        <v>85</v>
      </c>
      <c r="D194" s="5">
        <v>9</v>
      </c>
      <c r="E194" s="5">
        <v>11.4</v>
      </c>
      <c r="F194" s="5">
        <v>9</v>
      </c>
      <c r="G194" s="5">
        <v>10.8</v>
      </c>
      <c r="H194" s="5">
        <v>988.3</v>
      </c>
      <c r="I194" s="5">
        <v>0</v>
      </c>
      <c r="J194" s="5">
        <v>0</v>
      </c>
      <c r="K194" s="5">
        <v>0</v>
      </c>
      <c r="L194" s="5">
        <v>0.3</v>
      </c>
      <c r="M194" s="5">
        <v>0.3</v>
      </c>
      <c r="N194">
        <v>32.1</v>
      </c>
      <c r="O194">
        <v>32.1</v>
      </c>
      <c r="P194">
        <v>10.8</v>
      </c>
      <c r="Q194">
        <v>10.9</v>
      </c>
      <c r="R194" s="54">
        <v>0.12847222222222199</v>
      </c>
      <c r="T194" s="93"/>
      <c r="U194" s="96"/>
      <c r="V194" s="92" t="str">
        <f t="shared" si="3"/>
        <v/>
      </c>
      <c r="W194" s="96"/>
      <c r="X194" s="93"/>
      <c r="Z194" s="5"/>
      <c r="AA194"/>
      <c r="AC194" s="376"/>
      <c r="AD194" s="54">
        <v>0.12847222222222199</v>
      </c>
      <c r="AL194" s="5"/>
      <c r="AM194" s="5"/>
      <c r="AN194" s="5"/>
      <c r="AQ194" s="5"/>
      <c r="AS194" s="5"/>
      <c r="AT194" s="5"/>
      <c r="AU194" s="5"/>
      <c r="AV194" s="5"/>
      <c r="AW194" s="5"/>
      <c r="BB194" s="55">
        <v>0.12847222222222199</v>
      </c>
    </row>
    <row r="195" spans="2:54" x14ac:dyDescent="0.25">
      <c r="B195" s="5">
        <v>11.5</v>
      </c>
      <c r="C195" s="5">
        <v>85</v>
      </c>
      <c r="D195" s="5">
        <v>9.1</v>
      </c>
      <c r="E195" s="5">
        <v>11.5</v>
      </c>
      <c r="F195" s="5">
        <v>5.8</v>
      </c>
      <c r="G195" s="5">
        <v>9</v>
      </c>
      <c r="H195" s="5">
        <v>988.2</v>
      </c>
      <c r="I195" s="5">
        <v>0</v>
      </c>
      <c r="J195" s="5">
        <v>0</v>
      </c>
      <c r="K195" s="5">
        <v>0</v>
      </c>
      <c r="L195" s="5">
        <v>0.3</v>
      </c>
      <c r="M195" s="5">
        <v>0.3</v>
      </c>
      <c r="N195">
        <v>32.1</v>
      </c>
      <c r="O195">
        <v>32.1</v>
      </c>
      <c r="P195">
        <v>10.8</v>
      </c>
      <c r="Q195">
        <v>10.9</v>
      </c>
      <c r="R195" s="54">
        <v>0.12916666666666701</v>
      </c>
      <c r="T195" s="93"/>
      <c r="U195" s="96"/>
      <c r="V195" s="92" t="str">
        <f t="shared" si="3"/>
        <v/>
      </c>
      <c r="W195" s="96"/>
      <c r="X195" s="93"/>
      <c r="Z195" s="5"/>
      <c r="AA195"/>
      <c r="AC195" s="376"/>
      <c r="AD195" s="54">
        <v>0.12916666666666701</v>
      </c>
      <c r="AL195" s="5"/>
      <c r="AM195" s="5"/>
      <c r="AN195" s="5"/>
      <c r="AQ195" s="5"/>
      <c r="AS195" s="5"/>
      <c r="AT195" s="5"/>
      <c r="AU195" s="5"/>
      <c r="AV195" s="5"/>
      <c r="AW195" s="5"/>
      <c r="BB195" s="55">
        <v>0.12916666666666701</v>
      </c>
    </row>
    <row r="196" spans="2:54" x14ac:dyDescent="0.25">
      <c r="B196" s="5">
        <v>11.4</v>
      </c>
      <c r="C196" s="5">
        <v>85</v>
      </c>
      <c r="D196" s="5">
        <v>9</v>
      </c>
      <c r="E196" s="5">
        <v>11.4</v>
      </c>
      <c r="F196" s="5">
        <v>8.3000000000000007</v>
      </c>
      <c r="G196" s="5">
        <v>10.1</v>
      </c>
      <c r="H196" s="5">
        <v>988.3</v>
      </c>
      <c r="I196" s="5">
        <v>0</v>
      </c>
      <c r="J196" s="5">
        <v>0</v>
      </c>
      <c r="K196" s="5">
        <v>0</v>
      </c>
      <c r="L196" s="5">
        <v>0.3</v>
      </c>
      <c r="M196" s="5">
        <v>0.3</v>
      </c>
      <c r="N196">
        <v>32.1</v>
      </c>
      <c r="O196">
        <v>32.1</v>
      </c>
      <c r="P196">
        <v>10.8</v>
      </c>
      <c r="Q196">
        <v>10.9</v>
      </c>
      <c r="R196" s="54">
        <v>0.12986111111111101</v>
      </c>
      <c r="T196" s="93"/>
      <c r="U196" s="96"/>
      <c r="V196" s="92" t="str">
        <f t="shared" si="3"/>
        <v/>
      </c>
      <c r="W196" s="96"/>
      <c r="X196" s="93"/>
      <c r="Z196" s="5"/>
      <c r="AA196"/>
      <c r="AC196" s="376"/>
      <c r="AD196" s="54">
        <v>0.12986111111111101</v>
      </c>
      <c r="AL196" s="5"/>
      <c r="AM196" s="5"/>
      <c r="AN196" s="5"/>
      <c r="AQ196" s="5"/>
      <c r="AS196" s="5"/>
      <c r="AT196" s="5"/>
      <c r="AU196" s="5"/>
      <c r="AV196" s="5"/>
      <c r="AW196" s="5"/>
      <c r="BB196" s="55">
        <v>0.12986111111111101</v>
      </c>
    </row>
    <row r="197" spans="2:54" x14ac:dyDescent="0.25">
      <c r="B197" s="5">
        <v>11.4</v>
      </c>
      <c r="C197" s="5">
        <v>85</v>
      </c>
      <c r="D197" s="5">
        <v>9</v>
      </c>
      <c r="E197" s="5">
        <v>11.4</v>
      </c>
      <c r="F197" s="5">
        <v>6.5</v>
      </c>
      <c r="G197" s="5">
        <v>10.1</v>
      </c>
      <c r="H197" s="5">
        <v>988.3</v>
      </c>
      <c r="I197" s="5">
        <v>0</v>
      </c>
      <c r="J197" s="5">
        <v>0</v>
      </c>
      <c r="K197" s="5">
        <v>0</v>
      </c>
      <c r="L197" s="5">
        <v>0.3</v>
      </c>
      <c r="M197" s="5">
        <v>0.3</v>
      </c>
      <c r="N197">
        <v>32.1</v>
      </c>
      <c r="O197">
        <v>32.1</v>
      </c>
      <c r="P197">
        <v>10.8</v>
      </c>
      <c r="Q197">
        <v>10.9</v>
      </c>
      <c r="R197" s="54">
        <v>0.13055555555555601</v>
      </c>
      <c r="T197" s="93"/>
      <c r="U197" s="96"/>
      <c r="V197" s="92" t="str">
        <f t="shared" si="3"/>
        <v/>
      </c>
      <c r="W197" s="96"/>
      <c r="X197" s="93"/>
      <c r="Z197" s="5"/>
      <c r="AA197"/>
      <c r="AC197" s="376"/>
      <c r="AD197" s="54">
        <v>0.13055555555555601</v>
      </c>
      <c r="AL197" s="5"/>
      <c r="AM197" s="5"/>
      <c r="AN197" s="5"/>
      <c r="AQ197" s="5"/>
      <c r="AS197" s="5"/>
      <c r="AT197" s="5"/>
      <c r="AU197" s="5"/>
      <c r="AV197" s="5"/>
      <c r="AW197" s="5"/>
      <c r="BB197" s="55">
        <v>0.13055555555555601</v>
      </c>
    </row>
    <row r="198" spans="2:54" x14ac:dyDescent="0.25">
      <c r="B198" s="5">
        <v>11.5</v>
      </c>
      <c r="C198" s="5">
        <v>85</v>
      </c>
      <c r="D198" s="5">
        <v>9.1</v>
      </c>
      <c r="E198" s="5">
        <v>11.5</v>
      </c>
      <c r="F198" s="5">
        <v>4.7</v>
      </c>
      <c r="G198" s="5">
        <v>10.1</v>
      </c>
      <c r="H198" s="5">
        <v>988.2</v>
      </c>
      <c r="I198" s="5">
        <v>0</v>
      </c>
      <c r="J198" s="5">
        <v>0</v>
      </c>
      <c r="K198" s="5">
        <v>0</v>
      </c>
      <c r="L198" s="5">
        <v>0.3</v>
      </c>
      <c r="M198" s="5">
        <v>0.3</v>
      </c>
      <c r="N198">
        <v>32.1</v>
      </c>
      <c r="O198">
        <v>32.1</v>
      </c>
      <c r="P198">
        <v>10.8</v>
      </c>
      <c r="Q198">
        <v>10.9</v>
      </c>
      <c r="R198" s="54">
        <v>0.13125000000000001</v>
      </c>
      <c r="T198" s="93"/>
      <c r="U198" s="96"/>
      <c r="V198" s="92" t="str">
        <f t="shared" si="3"/>
        <v/>
      </c>
      <c r="W198" s="96"/>
      <c r="X198" s="93"/>
      <c r="Z198" s="5"/>
      <c r="AA198"/>
      <c r="AC198" s="376"/>
      <c r="AD198" s="54">
        <v>0.13125000000000001</v>
      </c>
      <c r="AL198" s="5"/>
      <c r="AM198" s="5"/>
      <c r="AN198" s="5"/>
      <c r="AQ198" s="5"/>
      <c r="AS198" s="5"/>
      <c r="AT198" s="5"/>
      <c r="AU198" s="5"/>
      <c r="AV198" s="5"/>
      <c r="AW198" s="5"/>
      <c r="BB198" s="55">
        <v>0.13125000000000001</v>
      </c>
    </row>
    <row r="199" spans="2:54" x14ac:dyDescent="0.25">
      <c r="B199" s="5">
        <v>11.5</v>
      </c>
      <c r="C199" s="5">
        <v>85</v>
      </c>
      <c r="D199" s="5">
        <v>9.1</v>
      </c>
      <c r="E199" s="5">
        <v>11.5</v>
      </c>
      <c r="F199" s="5">
        <v>7.6</v>
      </c>
      <c r="G199" s="5">
        <v>13.7</v>
      </c>
      <c r="H199" s="5">
        <v>988.3</v>
      </c>
      <c r="I199" s="5">
        <v>0</v>
      </c>
      <c r="J199" s="5">
        <v>0</v>
      </c>
      <c r="K199" s="5">
        <v>0</v>
      </c>
      <c r="L199" s="5">
        <v>0.3</v>
      </c>
      <c r="M199" s="5">
        <v>0.3</v>
      </c>
      <c r="N199">
        <v>32.1</v>
      </c>
      <c r="O199">
        <v>32.1</v>
      </c>
      <c r="P199">
        <v>10.8</v>
      </c>
      <c r="Q199">
        <v>10.9</v>
      </c>
      <c r="R199" s="54">
        <v>0.131944444444444</v>
      </c>
      <c r="T199" s="93"/>
      <c r="U199" s="96"/>
      <c r="V199" s="92" t="str">
        <f t="shared" si="3"/>
        <v/>
      </c>
      <c r="W199" s="96"/>
      <c r="X199" s="93"/>
      <c r="Z199" s="5"/>
      <c r="AA199"/>
      <c r="AC199" s="376"/>
      <c r="AD199" s="54">
        <v>0.131944444444444</v>
      </c>
      <c r="AL199" s="5"/>
      <c r="AM199" s="5"/>
      <c r="AN199" s="5"/>
      <c r="AQ199" s="5"/>
      <c r="AS199" s="5"/>
      <c r="AT199" s="5"/>
      <c r="AU199" s="5"/>
      <c r="AV199" s="5"/>
      <c r="AW199" s="5"/>
      <c r="BB199" s="55">
        <v>0.131944444444444</v>
      </c>
    </row>
    <row r="200" spans="2:54" x14ac:dyDescent="0.25">
      <c r="B200" s="5">
        <v>11.5</v>
      </c>
      <c r="C200" s="5">
        <v>85</v>
      </c>
      <c r="D200" s="5">
        <v>9.1</v>
      </c>
      <c r="E200" s="5">
        <v>11.5</v>
      </c>
      <c r="F200" s="5">
        <v>13</v>
      </c>
      <c r="G200" s="5">
        <v>15.1</v>
      </c>
      <c r="H200" s="5">
        <v>988.2</v>
      </c>
      <c r="I200" s="5">
        <v>0</v>
      </c>
      <c r="J200" s="5">
        <v>0</v>
      </c>
      <c r="K200" s="5">
        <v>0</v>
      </c>
      <c r="L200" s="5">
        <v>0.3</v>
      </c>
      <c r="M200" s="5">
        <v>0.3</v>
      </c>
      <c r="N200">
        <v>32.1</v>
      </c>
      <c r="O200">
        <v>32.1</v>
      </c>
      <c r="P200">
        <v>10.8</v>
      </c>
      <c r="Q200">
        <v>10.8</v>
      </c>
      <c r="R200" s="54">
        <v>0.132638888888889</v>
      </c>
      <c r="T200" s="93"/>
      <c r="U200" s="96"/>
      <c r="V200" s="92" t="str">
        <f t="shared" si="3"/>
        <v/>
      </c>
      <c r="W200" s="96"/>
      <c r="X200" s="93"/>
      <c r="Z200" s="5"/>
      <c r="AA200"/>
      <c r="AC200" s="376"/>
      <c r="AD200" s="54">
        <v>0.132638888888889</v>
      </c>
      <c r="AL200" s="5"/>
      <c r="AM200" s="5"/>
      <c r="AN200" s="5"/>
      <c r="AQ200" s="5"/>
      <c r="AS200" s="5"/>
      <c r="AT200" s="5"/>
      <c r="AU200" s="5"/>
      <c r="AV200" s="5"/>
      <c r="AW200" s="5"/>
      <c r="BB200" s="55">
        <v>0.132638888888889</v>
      </c>
    </row>
    <row r="201" spans="2:54" x14ac:dyDescent="0.25">
      <c r="B201" s="5">
        <v>11.5</v>
      </c>
      <c r="C201" s="5">
        <v>85</v>
      </c>
      <c r="D201" s="5">
        <v>9.1</v>
      </c>
      <c r="E201" s="5">
        <v>11.5</v>
      </c>
      <c r="F201" s="5">
        <v>6.8</v>
      </c>
      <c r="G201" s="5">
        <v>13.3</v>
      </c>
      <c r="H201" s="5">
        <v>988.2</v>
      </c>
      <c r="I201" s="5">
        <v>0</v>
      </c>
      <c r="J201" s="5">
        <v>0</v>
      </c>
      <c r="K201" s="5">
        <v>0</v>
      </c>
      <c r="L201" s="5">
        <v>0.3</v>
      </c>
      <c r="M201" s="5">
        <v>0.3</v>
      </c>
      <c r="N201">
        <v>32.1</v>
      </c>
      <c r="O201">
        <v>32.1</v>
      </c>
      <c r="P201">
        <v>10.8</v>
      </c>
      <c r="Q201">
        <v>10.9</v>
      </c>
      <c r="R201" s="54">
        <v>0.133333333333333</v>
      </c>
      <c r="T201" s="93"/>
      <c r="U201" s="96"/>
      <c r="V201" s="92" t="str">
        <f t="shared" si="3"/>
        <v/>
      </c>
      <c r="W201" s="96"/>
      <c r="X201" s="93"/>
      <c r="Z201" s="5"/>
      <c r="AA201"/>
      <c r="AC201" s="376"/>
      <c r="AD201" s="54">
        <v>0.133333333333333</v>
      </c>
      <c r="AL201" s="5"/>
      <c r="AM201" s="5"/>
      <c r="AN201" s="5"/>
      <c r="AQ201" s="5"/>
      <c r="AS201" s="5"/>
      <c r="AT201" s="5"/>
      <c r="AU201" s="5"/>
      <c r="AV201" s="5"/>
      <c r="AW201" s="5"/>
      <c r="BB201" s="55">
        <v>0.133333333333333</v>
      </c>
    </row>
    <row r="202" spans="2:54" x14ac:dyDescent="0.25">
      <c r="B202" s="5">
        <v>11.4</v>
      </c>
      <c r="C202" s="5">
        <v>85</v>
      </c>
      <c r="D202" s="5">
        <v>9</v>
      </c>
      <c r="E202" s="5">
        <v>11.4</v>
      </c>
      <c r="F202" s="5">
        <v>2.9</v>
      </c>
      <c r="G202" s="5">
        <v>4</v>
      </c>
      <c r="H202" s="5">
        <v>988.5</v>
      </c>
      <c r="I202" s="5">
        <v>0</v>
      </c>
      <c r="J202" s="5">
        <v>0</v>
      </c>
      <c r="K202" s="5">
        <v>0</v>
      </c>
      <c r="L202" s="5">
        <v>0.3</v>
      </c>
      <c r="M202" s="5">
        <v>0.3</v>
      </c>
      <c r="N202">
        <v>32.1</v>
      </c>
      <c r="O202">
        <v>32.1</v>
      </c>
      <c r="P202">
        <v>10.8</v>
      </c>
      <c r="Q202">
        <v>10.9</v>
      </c>
      <c r="R202" s="54">
        <v>0.134027777777778</v>
      </c>
      <c r="T202" s="93"/>
      <c r="U202" s="96"/>
      <c r="V202" s="92" t="str">
        <f t="shared" si="3"/>
        <v/>
      </c>
      <c r="W202" s="96"/>
      <c r="X202" s="93"/>
      <c r="Z202" s="5"/>
      <c r="AA202"/>
      <c r="AC202" s="376"/>
      <c r="AD202" s="54">
        <v>0.134027777777778</v>
      </c>
      <c r="AL202" s="5"/>
      <c r="AM202" s="5"/>
      <c r="AN202" s="5"/>
      <c r="AQ202" s="5"/>
      <c r="AS202" s="5"/>
      <c r="AT202" s="5"/>
      <c r="AU202" s="5"/>
      <c r="AV202" s="5"/>
      <c r="AW202" s="5"/>
      <c r="BB202" s="55">
        <v>0.134027777777778</v>
      </c>
    </row>
    <row r="203" spans="2:54" x14ac:dyDescent="0.25">
      <c r="B203" s="5">
        <v>11.4</v>
      </c>
      <c r="C203" s="5">
        <v>85</v>
      </c>
      <c r="D203" s="5">
        <v>9</v>
      </c>
      <c r="E203" s="5">
        <v>11.4</v>
      </c>
      <c r="F203" s="5">
        <v>4.3</v>
      </c>
      <c r="G203" s="5">
        <v>8.6</v>
      </c>
      <c r="H203" s="5">
        <v>988.3</v>
      </c>
      <c r="I203" s="5">
        <v>0</v>
      </c>
      <c r="J203" s="5">
        <v>0</v>
      </c>
      <c r="K203" s="5">
        <v>0</v>
      </c>
      <c r="L203" s="5">
        <v>0.3</v>
      </c>
      <c r="M203" s="5">
        <v>0.3</v>
      </c>
      <c r="N203">
        <v>32.1</v>
      </c>
      <c r="O203">
        <v>32.1</v>
      </c>
      <c r="P203">
        <v>10.8</v>
      </c>
      <c r="Q203">
        <v>10.9</v>
      </c>
      <c r="R203" s="54">
        <v>0.13472222222222199</v>
      </c>
      <c r="T203" s="93"/>
      <c r="U203" s="96"/>
      <c r="V203" s="92" t="str">
        <f t="shared" ref="V203:V266" si="4">IF($K203&gt;0,1,"")</f>
        <v/>
      </c>
      <c r="W203" s="96"/>
      <c r="X203" s="93"/>
      <c r="Z203" s="5"/>
      <c r="AA203"/>
      <c r="AC203" s="376"/>
      <c r="AD203" s="54">
        <v>0.13472222222222199</v>
      </c>
      <c r="AL203" s="5"/>
      <c r="AM203" s="5"/>
      <c r="AN203" s="5"/>
      <c r="AQ203" s="5"/>
      <c r="AS203" s="5"/>
      <c r="AT203" s="5"/>
      <c r="AU203" s="5"/>
      <c r="AV203" s="5"/>
      <c r="AW203" s="5"/>
      <c r="BB203" s="55">
        <v>0.13472222222222199</v>
      </c>
    </row>
    <row r="204" spans="2:54" x14ac:dyDescent="0.25">
      <c r="B204" s="5">
        <v>11.4</v>
      </c>
      <c r="C204" s="5">
        <v>85</v>
      </c>
      <c r="D204" s="5">
        <v>9</v>
      </c>
      <c r="E204" s="5">
        <v>11.4</v>
      </c>
      <c r="F204" s="5">
        <v>13</v>
      </c>
      <c r="G204" s="5">
        <v>13.7</v>
      </c>
      <c r="H204" s="5">
        <v>988.2</v>
      </c>
      <c r="I204" s="5">
        <v>0</v>
      </c>
      <c r="J204" s="5">
        <v>0</v>
      </c>
      <c r="K204" s="5">
        <v>0</v>
      </c>
      <c r="L204" s="5">
        <v>0.3</v>
      </c>
      <c r="M204" s="5">
        <v>0.3</v>
      </c>
      <c r="N204">
        <v>32.1</v>
      </c>
      <c r="O204">
        <v>32.1</v>
      </c>
      <c r="P204">
        <v>10.8</v>
      </c>
      <c r="Q204">
        <v>10.9</v>
      </c>
      <c r="R204" s="54">
        <v>0.13541666666666699</v>
      </c>
      <c r="T204" s="93"/>
      <c r="U204" s="96"/>
      <c r="V204" s="92" t="str">
        <f t="shared" si="4"/>
        <v/>
      </c>
      <c r="W204" s="96"/>
      <c r="X204" s="93"/>
      <c r="Z204" s="5"/>
      <c r="AA204"/>
      <c r="AC204" s="376"/>
      <c r="AD204" s="54">
        <v>0.13541666666666699</v>
      </c>
      <c r="AL204" s="5"/>
      <c r="AM204" s="5"/>
      <c r="AN204" s="5"/>
      <c r="AQ204" s="5"/>
      <c r="AS204" s="5"/>
      <c r="AT204" s="5"/>
      <c r="AU204" s="5"/>
      <c r="AV204" s="5"/>
      <c r="AW204" s="5"/>
      <c r="BB204" s="55">
        <v>0.13541666666666699</v>
      </c>
    </row>
    <row r="205" spans="2:54" x14ac:dyDescent="0.25">
      <c r="B205" s="5">
        <v>11.4</v>
      </c>
      <c r="C205" s="5">
        <v>85</v>
      </c>
      <c r="D205" s="5">
        <v>9</v>
      </c>
      <c r="E205" s="5">
        <v>11.4</v>
      </c>
      <c r="F205" s="5">
        <v>6.1</v>
      </c>
      <c r="G205" s="5">
        <v>7.2</v>
      </c>
      <c r="H205" s="5">
        <v>988.1</v>
      </c>
      <c r="I205" s="5">
        <v>0</v>
      </c>
      <c r="J205" s="5">
        <v>0</v>
      </c>
      <c r="K205" s="5">
        <v>0</v>
      </c>
      <c r="L205" s="5">
        <v>0.3</v>
      </c>
      <c r="M205" s="5">
        <v>0.3</v>
      </c>
      <c r="N205">
        <v>32.1</v>
      </c>
      <c r="O205">
        <v>32.1</v>
      </c>
      <c r="P205">
        <v>10.8</v>
      </c>
      <c r="Q205">
        <v>10.9</v>
      </c>
      <c r="R205" s="54">
        <v>0.13611111111111099</v>
      </c>
      <c r="T205" s="93"/>
      <c r="U205" s="96"/>
      <c r="V205" s="92" t="str">
        <f t="shared" si="4"/>
        <v/>
      </c>
      <c r="W205" s="96"/>
      <c r="X205" s="93"/>
      <c r="Z205" s="5"/>
      <c r="AA205"/>
      <c r="AC205" s="376"/>
      <c r="AD205" s="54">
        <v>0.13611111111111099</v>
      </c>
      <c r="AL205" s="5"/>
      <c r="AM205" s="5"/>
      <c r="AN205" s="5"/>
      <c r="AQ205" s="5"/>
      <c r="AS205" s="5"/>
      <c r="AT205" s="5"/>
      <c r="AU205" s="5"/>
      <c r="AV205" s="5"/>
      <c r="AW205" s="5"/>
      <c r="BB205" s="55">
        <v>0.13611111111111099</v>
      </c>
    </row>
    <row r="206" spans="2:54" x14ac:dyDescent="0.25">
      <c r="B206" s="5">
        <v>11.4</v>
      </c>
      <c r="C206" s="5">
        <v>85</v>
      </c>
      <c r="D206" s="5">
        <v>9</v>
      </c>
      <c r="E206" s="5">
        <v>11.4</v>
      </c>
      <c r="F206" s="5">
        <v>5.8</v>
      </c>
      <c r="G206" s="5">
        <v>9.4</v>
      </c>
      <c r="H206" s="5">
        <v>988.1</v>
      </c>
      <c r="I206" s="5">
        <v>0</v>
      </c>
      <c r="J206" s="5">
        <v>0</v>
      </c>
      <c r="K206" s="5">
        <v>0</v>
      </c>
      <c r="L206" s="5">
        <v>0.3</v>
      </c>
      <c r="M206" s="5">
        <v>0.3</v>
      </c>
      <c r="N206">
        <v>32.1</v>
      </c>
      <c r="O206">
        <v>32.1</v>
      </c>
      <c r="P206">
        <v>10.8</v>
      </c>
      <c r="Q206">
        <v>10.9</v>
      </c>
      <c r="R206" s="54">
        <v>0.13680555555555601</v>
      </c>
      <c r="T206" s="93"/>
      <c r="U206" s="96"/>
      <c r="V206" s="92" t="str">
        <f t="shared" si="4"/>
        <v/>
      </c>
      <c r="W206" s="96"/>
      <c r="X206" s="93"/>
      <c r="Z206" s="5"/>
      <c r="AA206"/>
      <c r="AC206" s="376"/>
      <c r="AD206" s="54">
        <v>0.13680555555555601</v>
      </c>
      <c r="AL206" s="5"/>
      <c r="AM206" s="5"/>
      <c r="AN206" s="5"/>
      <c r="AQ206" s="5"/>
      <c r="AS206" s="5"/>
      <c r="AT206" s="5"/>
      <c r="AU206" s="5"/>
      <c r="AV206" s="5"/>
      <c r="AW206" s="5"/>
      <c r="BB206" s="55">
        <v>0.13680555555555601</v>
      </c>
    </row>
    <row r="207" spans="2:54" x14ac:dyDescent="0.25">
      <c r="B207" s="5">
        <v>11.4</v>
      </c>
      <c r="C207" s="5">
        <v>85</v>
      </c>
      <c r="D207" s="5">
        <v>9</v>
      </c>
      <c r="E207" s="5">
        <v>11.4</v>
      </c>
      <c r="F207" s="5">
        <v>7.6</v>
      </c>
      <c r="G207" s="5">
        <v>10.4</v>
      </c>
      <c r="H207" s="5">
        <v>988.1</v>
      </c>
      <c r="I207" s="5">
        <v>0</v>
      </c>
      <c r="J207" s="5">
        <v>0</v>
      </c>
      <c r="K207" s="5">
        <v>0</v>
      </c>
      <c r="L207" s="5">
        <v>0.3</v>
      </c>
      <c r="M207" s="5">
        <v>0.3</v>
      </c>
      <c r="N207">
        <v>32.1</v>
      </c>
      <c r="O207">
        <v>32.1</v>
      </c>
      <c r="P207">
        <v>10.8</v>
      </c>
      <c r="Q207">
        <v>10.8</v>
      </c>
      <c r="R207" s="54">
        <v>0.13750000000000001</v>
      </c>
      <c r="T207" s="93"/>
      <c r="U207" s="96"/>
      <c r="V207" s="92" t="str">
        <f t="shared" si="4"/>
        <v/>
      </c>
      <c r="W207" s="96"/>
      <c r="X207" s="93"/>
      <c r="Z207" s="5"/>
      <c r="AA207"/>
      <c r="AC207" s="376"/>
      <c r="AD207" s="54">
        <v>0.13750000000000001</v>
      </c>
      <c r="AL207" s="5"/>
      <c r="AM207" s="5"/>
      <c r="AN207" s="5"/>
      <c r="AQ207" s="5"/>
      <c r="AS207" s="5"/>
      <c r="AT207" s="5"/>
      <c r="AU207" s="5"/>
      <c r="AV207" s="5"/>
      <c r="AW207" s="5"/>
      <c r="BB207" s="55">
        <v>0.13750000000000001</v>
      </c>
    </row>
    <row r="208" spans="2:54" x14ac:dyDescent="0.25">
      <c r="B208" s="5">
        <v>11.4</v>
      </c>
      <c r="C208" s="5">
        <v>85</v>
      </c>
      <c r="D208" s="5">
        <v>9</v>
      </c>
      <c r="E208" s="5">
        <v>11.4</v>
      </c>
      <c r="F208" s="5">
        <v>8.6</v>
      </c>
      <c r="G208" s="5">
        <v>9.4</v>
      </c>
      <c r="H208" s="5">
        <v>988.3</v>
      </c>
      <c r="I208" s="5">
        <v>0</v>
      </c>
      <c r="J208" s="5">
        <v>0</v>
      </c>
      <c r="K208" s="5">
        <v>0</v>
      </c>
      <c r="L208" s="5">
        <v>0.3</v>
      </c>
      <c r="M208" s="5">
        <v>0.3</v>
      </c>
      <c r="N208">
        <v>32.1</v>
      </c>
      <c r="O208">
        <v>32.1</v>
      </c>
      <c r="P208">
        <v>10.8</v>
      </c>
      <c r="Q208">
        <v>10.9</v>
      </c>
      <c r="R208" s="54">
        <v>0.13819444444444401</v>
      </c>
      <c r="T208" s="93"/>
      <c r="U208" s="96"/>
      <c r="V208" s="92" t="str">
        <f t="shared" si="4"/>
        <v/>
      </c>
      <c r="W208" s="96"/>
      <c r="X208" s="93"/>
      <c r="Z208" s="5"/>
      <c r="AA208"/>
      <c r="AC208" s="376"/>
      <c r="AD208" s="54">
        <v>0.13819444444444401</v>
      </c>
      <c r="AL208" s="5"/>
      <c r="AM208" s="5"/>
      <c r="AN208" s="5"/>
      <c r="AQ208" s="5"/>
      <c r="AS208" s="5"/>
      <c r="AT208" s="5"/>
      <c r="AU208" s="5"/>
      <c r="AV208" s="5"/>
      <c r="AW208" s="5"/>
      <c r="BB208" s="55">
        <v>0.13819444444444401</v>
      </c>
    </row>
    <row r="209" spans="2:54" x14ac:dyDescent="0.25">
      <c r="B209" s="5">
        <v>11.4</v>
      </c>
      <c r="C209" s="5">
        <v>85</v>
      </c>
      <c r="D209" s="5">
        <v>9</v>
      </c>
      <c r="E209" s="5">
        <v>11.4</v>
      </c>
      <c r="F209" s="5">
        <v>5.4</v>
      </c>
      <c r="G209" s="5">
        <v>7.2</v>
      </c>
      <c r="H209" s="5">
        <v>988.2</v>
      </c>
      <c r="I209" s="5">
        <v>0</v>
      </c>
      <c r="J209" s="5">
        <v>0</v>
      </c>
      <c r="K209" s="5">
        <v>0</v>
      </c>
      <c r="L209" s="5">
        <v>0.3</v>
      </c>
      <c r="M209" s="5">
        <v>0.3</v>
      </c>
      <c r="N209">
        <v>32.1</v>
      </c>
      <c r="O209">
        <v>32.1</v>
      </c>
      <c r="P209">
        <v>10.8</v>
      </c>
      <c r="Q209">
        <v>10.9</v>
      </c>
      <c r="R209" s="54">
        <v>0.13888888888888901</v>
      </c>
      <c r="T209" s="93"/>
      <c r="U209" s="96"/>
      <c r="V209" s="92" t="str">
        <f t="shared" si="4"/>
        <v/>
      </c>
      <c r="W209" s="96"/>
      <c r="X209" s="93"/>
      <c r="Z209" s="5"/>
      <c r="AA209"/>
      <c r="AC209" s="376"/>
      <c r="AD209" s="54">
        <v>0.13888888888888901</v>
      </c>
      <c r="AL209" s="5"/>
      <c r="AM209" s="5"/>
      <c r="AN209" s="5"/>
      <c r="AQ209" s="5"/>
      <c r="AS209" s="5"/>
      <c r="AT209" s="5"/>
      <c r="AU209" s="5"/>
      <c r="AV209" s="5"/>
      <c r="AW209" s="5"/>
      <c r="BB209" s="55">
        <v>0.13888888888888901</v>
      </c>
    </row>
    <row r="210" spans="2:54" x14ac:dyDescent="0.25">
      <c r="B210" s="5">
        <v>11.4</v>
      </c>
      <c r="C210" s="5">
        <v>85</v>
      </c>
      <c r="D210" s="5">
        <v>9</v>
      </c>
      <c r="E210" s="5">
        <v>11.4</v>
      </c>
      <c r="F210" s="5">
        <v>5</v>
      </c>
      <c r="G210" s="5">
        <v>9</v>
      </c>
      <c r="H210" s="5">
        <v>988</v>
      </c>
      <c r="I210" s="5">
        <v>0</v>
      </c>
      <c r="J210" s="5">
        <v>0</v>
      </c>
      <c r="K210" s="5">
        <v>0</v>
      </c>
      <c r="L210" s="5">
        <v>0.3</v>
      </c>
      <c r="M210" s="5">
        <v>0.3</v>
      </c>
      <c r="N210">
        <v>32.1</v>
      </c>
      <c r="O210">
        <v>32.1</v>
      </c>
      <c r="P210">
        <v>10.8</v>
      </c>
      <c r="Q210">
        <v>10.9</v>
      </c>
      <c r="R210" s="54">
        <v>0.139583333333333</v>
      </c>
      <c r="T210" s="93"/>
      <c r="U210" s="96"/>
      <c r="V210" s="92" t="str">
        <f t="shared" si="4"/>
        <v/>
      </c>
      <c r="W210" s="96"/>
      <c r="X210" s="93"/>
      <c r="Z210" s="5"/>
      <c r="AA210"/>
      <c r="AC210" s="376"/>
      <c r="AD210" s="54">
        <v>0.139583333333333</v>
      </c>
      <c r="AL210" s="5"/>
      <c r="AM210" s="5"/>
      <c r="AN210" s="5"/>
      <c r="AQ210" s="5"/>
      <c r="AS210" s="5"/>
      <c r="AT210" s="5"/>
      <c r="AU210" s="5"/>
      <c r="AV210" s="5"/>
      <c r="AW210" s="5"/>
      <c r="BB210" s="55">
        <v>0.139583333333333</v>
      </c>
    </row>
    <row r="211" spans="2:54" x14ac:dyDescent="0.25">
      <c r="B211" s="5">
        <v>11.4</v>
      </c>
      <c r="C211" s="5">
        <v>85</v>
      </c>
      <c r="D211" s="5">
        <v>9</v>
      </c>
      <c r="E211" s="5">
        <v>11.4</v>
      </c>
      <c r="F211" s="5">
        <v>4</v>
      </c>
      <c r="G211" s="5">
        <v>8.3000000000000007</v>
      </c>
      <c r="H211" s="5">
        <v>988.1</v>
      </c>
      <c r="I211" s="5">
        <v>0</v>
      </c>
      <c r="J211" s="5">
        <v>0</v>
      </c>
      <c r="K211" s="5">
        <v>0</v>
      </c>
      <c r="L211" s="5">
        <v>0.3</v>
      </c>
      <c r="M211" s="5">
        <v>0.3</v>
      </c>
      <c r="N211">
        <v>32.1</v>
      </c>
      <c r="O211">
        <v>32.1</v>
      </c>
      <c r="P211">
        <v>10.8</v>
      </c>
      <c r="Q211">
        <v>10.9</v>
      </c>
      <c r="R211" s="54">
        <v>0.140277777777778</v>
      </c>
      <c r="T211" s="93"/>
      <c r="U211" s="96"/>
      <c r="V211" s="92" t="str">
        <f t="shared" si="4"/>
        <v/>
      </c>
      <c r="W211" s="96"/>
      <c r="X211" s="93"/>
      <c r="Z211" s="5"/>
      <c r="AA211"/>
      <c r="AC211" s="376"/>
      <c r="AD211" s="54">
        <v>0.140277777777778</v>
      </c>
      <c r="AL211" s="5"/>
      <c r="AM211" s="5"/>
      <c r="AN211" s="5"/>
      <c r="AQ211" s="5"/>
      <c r="AS211" s="5"/>
      <c r="AT211" s="5"/>
      <c r="AU211" s="5"/>
      <c r="AV211" s="5"/>
      <c r="AW211" s="5"/>
      <c r="BB211" s="55">
        <v>0.140277777777778</v>
      </c>
    </row>
    <row r="212" spans="2:54" x14ac:dyDescent="0.25">
      <c r="B212" s="5">
        <v>11.4</v>
      </c>
      <c r="C212" s="5">
        <v>85</v>
      </c>
      <c r="D212" s="5">
        <v>9</v>
      </c>
      <c r="E212" s="5">
        <v>11.4</v>
      </c>
      <c r="F212" s="5">
        <v>8.6</v>
      </c>
      <c r="G212" s="5">
        <v>9.4</v>
      </c>
      <c r="H212" s="5">
        <v>987.8</v>
      </c>
      <c r="I212" s="5">
        <v>0</v>
      </c>
      <c r="J212" s="5">
        <v>0</v>
      </c>
      <c r="K212" s="5">
        <v>0</v>
      </c>
      <c r="L212" s="5">
        <v>0.3</v>
      </c>
      <c r="M212" s="5">
        <v>0.3</v>
      </c>
      <c r="N212">
        <v>32.1</v>
      </c>
      <c r="O212">
        <v>32.1</v>
      </c>
      <c r="P212">
        <v>10.8</v>
      </c>
      <c r="Q212">
        <v>10.9</v>
      </c>
      <c r="R212" s="54">
        <v>0.140972222222222</v>
      </c>
      <c r="T212" s="93"/>
      <c r="U212" s="96"/>
      <c r="V212" s="92" t="str">
        <f t="shared" si="4"/>
        <v/>
      </c>
      <c r="W212" s="96"/>
      <c r="X212" s="93"/>
      <c r="Z212" s="5"/>
      <c r="AA212"/>
      <c r="AC212" s="376"/>
      <c r="AD212" s="54">
        <v>0.140972222222222</v>
      </c>
      <c r="AL212" s="5"/>
      <c r="AM212" s="5"/>
      <c r="AN212" s="5"/>
      <c r="AQ212" s="5"/>
      <c r="AS212" s="5"/>
      <c r="AT212" s="5"/>
      <c r="AU212" s="5"/>
      <c r="AV212" s="5"/>
      <c r="AW212" s="5"/>
      <c r="BB212" s="55">
        <v>0.140972222222222</v>
      </c>
    </row>
    <row r="213" spans="2:54" x14ac:dyDescent="0.25">
      <c r="B213" s="5">
        <v>11.4</v>
      </c>
      <c r="C213" s="5">
        <v>86</v>
      </c>
      <c r="D213" s="5">
        <v>9.1999999999999993</v>
      </c>
      <c r="E213" s="5">
        <v>11.4</v>
      </c>
      <c r="F213" s="5">
        <v>16.2</v>
      </c>
      <c r="G213" s="5">
        <v>19.399999999999999</v>
      </c>
      <c r="H213" s="5">
        <v>988.1</v>
      </c>
      <c r="I213" s="5">
        <v>0</v>
      </c>
      <c r="J213" s="5">
        <v>0</v>
      </c>
      <c r="K213" s="5">
        <v>0</v>
      </c>
      <c r="L213" s="5">
        <v>0.3</v>
      </c>
      <c r="M213" s="5">
        <v>0.3</v>
      </c>
      <c r="N213">
        <v>32.1</v>
      </c>
      <c r="O213">
        <v>32.1</v>
      </c>
      <c r="P213">
        <v>10.8</v>
      </c>
      <c r="Q213">
        <v>10.8</v>
      </c>
      <c r="R213" s="54">
        <v>0.141666666666667</v>
      </c>
      <c r="T213" s="93"/>
      <c r="U213" s="96"/>
      <c r="V213" s="92" t="str">
        <f t="shared" si="4"/>
        <v/>
      </c>
      <c r="W213" s="96"/>
      <c r="X213" s="93"/>
      <c r="Z213" s="5"/>
      <c r="AA213"/>
      <c r="AC213" s="376"/>
      <c r="AD213" s="54">
        <v>0.141666666666667</v>
      </c>
      <c r="AL213" s="5"/>
      <c r="AM213" s="5"/>
      <c r="AN213" s="5"/>
      <c r="AQ213" s="5"/>
      <c r="AS213" s="5"/>
      <c r="AT213" s="5"/>
      <c r="AU213" s="5"/>
      <c r="AV213" s="5"/>
      <c r="AW213" s="5"/>
      <c r="BB213" s="55">
        <v>0.141666666666667</v>
      </c>
    </row>
    <row r="214" spans="2:54" x14ac:dyDescent="0.25">
      <c r="B214" s="5">
        <v>11.4</v>
      </c>
      <c r="C214" s="5">
        <v>86</v>
      </c>
      <c r="D214" s="5">
        <v>9.1999999999999993</v>
      </c>
      <c r="E214" s="5">
        <v>11.4</v>
      </c>
      <c r="F214" s="5">
        <v>6.5</v>
      </c>
      <c r="G214" s="5">
        <v>6.5</v>
      </c>
      <c r="H214" s="5">
        <v>988</v>
      </c>
      <c r="I214" s="5">
        <v>0</v>
      </c>
      <c r="J214" s="5">
        <v>0</v>
      </c>
      <c r="K214" s="5">
        <v>0</v>
      </c>
      <c r="L214" s="5">
        <v>0.3</v>
      </c>
      <c r="M214" s="5">
        <v>0.3</v>
      </c>
      <c r="N214">
        <v>32.1</v>
      </c>
      <c r="O214">
        <v>32.1</v>
      </c>
      <c r="P214">
        <v>10.8</v>
      </c>
      <c r="Q214">
        <v>10.9</v>
      </c>
      <c r="R214" s="54">
        <v>0.14236111111111099</v>
      </c>
      <c r="T214" s="93"/>
      <c r="U214" s="96"/>
      <c r="V214" s="92" t="str">
        <f t="shared" si="4"/>
        <v/>
      </c>
      <c r="W214" s="96"/>
      <c r="X214" s="93"/>
      <c r="Z214" s="5"/>
      <c r="AA214"/>
      <c r="AC214" s="376"/>
      <c r="AD214" s="54">
        <v>0.14236111111111099</v>
      </c>
      <c r="AL214" s="5"/>
      <c r="AM214" s="5"/>
      <c r="AN214" s="5"/>
      <c r="AQ214" s="5"/>
      <c r="AS214" s="5"/>
      <c r="AT214" s="5"/>
      <c r="AU214" s="5"/>
      <c r="AV214" s="5"/>
      <c r="AW214" s="5"/>
      <c r="BB214" s="55">
        <v>0.14236111111111099</v>
      </c>
    </row>
    <row r="215" spans="2:54" x14ac:dyDescent="0.25">
      <c r="B215" s="5">
        <v>11.4</v>
      </c>
      <c r="C215" s="5">
        <v>86</v>
      </c>
      <c r="D215" s="5">
        <v>9.1999999999999993</v>
      </c>
      <c r="E215" s="5">
        <v>11.4</v>
      </c>
      <c r="F215" s="5">
        <v>3.6</v>
      </c>
      <c r="G215" s="5">
        <v>12.2</v>
      </c>
      <c r="H215" s="5">
        <v>988.1</v>
      </c>
      <c r="I215" s="5">
        <v>0</v>
      </c>
      <c r="J215" s="5">
        <v>0</v>
      </c>
      <c r="K215" s="5">
        <v>0</v>
      </c>
      <c r="L215" s="5">
        <v>0.3</v>
      </c>
      <c r="M215" s="5">
        <v>0.3</v>
      </c>
      <c r="N215">
        <v>32.1</v>
      </c>
      <c r="O215">
        <v>32.1</v>
      </c>
      <c r="P215">
        <v>10.8</v>
      </c>
      <c r="Q215">
        <v>10.8</v>
      </c>
      <c r="R215" s="54">
        <v>0.14305555555555599</v>
      </c>
      <c r="T215" s="93"/>
      <c r="U215" s="96"/>
      <c r="V215" s="92" t="str">
        <f t="shared" si="4"/>
        <v/>
      </c>
      <c r="W215" s="96"/>
      <c r="X215" s="93"/>
      <c r="Z215" s="5"/>
      <c r="AA215"/>
      <c r="AC215" s="376"/>
      <c r="AD215" s="54">
        <v>0.14305555555555599</v>
      </c>
      <c r="AL215" s="5"/>
      <c r="AM215" s="5"/>
      <c r="AN215" s="5"/>
      <c r="AQ215" s="5"/>
      <c r="AS215" s="5"/>
      <c r="AT215" s="5"/>
      <c r="AU215" s="5"/>
      <c r="AV215" s="5"/>
      <c r="AW215" s="5"/>
      <c r="BB215" s="55">
        <v>0.14305555555555599</v>
      </c>
    </row>
    <row r="216" spans="2:54" x14ac:dyDescent="0.25">
      <c r="B216" s="5">
        <v>11.4</v>
      </c>
      <c r="C216" s="5">
        <v>86</v>
      </c>
      <c r="D216" s="5">
        <v>9.1999999999999993</v>
      </c>
      <c r="E216" s="5">
        <v>11.4</v>
      </c>
      <c r="F216" s="5">
        <v>5.8</v>
      </c>
      <c r="G216" s="5">
        <v>10.1</v>
      </c>
      <c r="H216" s="5">
        <v>988.2</v>
      </c>
      <c r="I216" s="5">
        <v>0</v>
      </c>
      <c r="J216" s="5">
        <v>0</v>
      </c>
      <c r="K216" s="5">
        <v>0</v>
      </c>
      <c r="L216" s="5">
        <v>0.3</v>
      </c>
      <c r="M216" s="5">
        <v>0.3</v>
      </c>
      <c r="N216">
        <v>32.1</v>
      </c>
      <c r="O216">
        <v>32.1</v>
      </c>
      <c r="P216">
        <v>10.8</v>
      </c>
      <c r="Q216">
        <v>10.9</v>
      </c>
      <c r="R216" s="54">
        <v>0.14374999999999999</v>
      </c>
      <c r="T216" s="93"/>
      <c r="U216" s="96"/>
      <c r="V216" s="92" t="str">
        <f t="shared" si="4"/>
        <v/>
      </c>
      <c r="W216" s="96"/>
      <c r="X216" s="93"/>
      <c r="Z216" s="5"/>
      <c r="AA216"/>
      <c r="AC216" s="376"/>
      <c r="AD216" s="54">
        <v>0.14374999999999999</v>
      </c>
      <c r="AL216" s="5"/>
      <c r="AM216" s="5"/>
      <c r="AN216" s="5"/>
      <c r="AQ216" s="5"/>
      <c r="AS216" s="5"/>
      <c r="AT216" s="5"/>
      <c r="AU216" s="5"/>
      <c r="AV216" s="5"/>
      <c r="AW216" s="5"/>
      <c r="BB216" s="55">
        <v>0.14374999999999999</v>
      </c>
    </row>
    <row r="217" spans="2:54" x14ac:dyDescent="0.25">
      <c r="B217" s="5">
        <v>11.4</v>
      </c>
      <c r="C217" s="5">
        <v>85</v>
      </c>
      <c r="D217" s="5">
        <v>9</v>
      </c>
      <c r="E217" s="5">
        <v>11.4</v>
      </c>
      <c r="F217" s="5">
        <v>3.2</v>
      </c>
      <c r="G217" s="5">
        <v>6.8</v>
      </c>
      <c r="H217" s="5">
        <v>988.2</v>
      </c>
      <c r="I217" s="5">
        <v>0</v>
      </c>
      <c r="J217" s="5">
        <v>0</v>
      </c>
      <c r="K217" s="5">
        <v>0</v>
      </c>
      <c r="L217" s="5">
        <v>0.3</v>
      </c>
      <c r="M217" s="5">
        <v>0.3</v>
      </c>
      <c r="N217">
        <v>32.1</v>
      </c>
      <c r="O217">
        <v>32.1</v>
      </c>
      <c r="P217">
        <v>10.8</v>
      </c>
      <c r="Q217">
        <v>10.9</v>
      </c>
      <c r="R217" s="54">
        <v>0.14444444444444399</v>
      </c>
      <c r="T217" s="93"/>
      <c r="U217" s="96"/>
      <c r="V217" s="92" t="str">
        <f t="shared" si="4"/>
        <v/>
      </c>
      <c r="W217" s="96"/>
      <c r="X217" s="93"/>
      <c r="Z217" s="5"/>
      <c r="AA217"/>
      <c r="AC217" s="376"/>
      <c r="AD217" s="54">
        <v>0.14444444444444399</v>
      </c>
      <c r="AL217" s="5"/>
      <c r="AM217" s="5"/>
      <c r="AN217" s="5"/>
      <c r="AQ217" s="5"/>
      <c r="AS217" s="5"/>
      <c r="AT217" s="5"/>
      <c r="AU217" s="5"/>
      <c r="AV217" s="5"/>
      <c r="AW217" s="5"/>
      <c r="BB217" s="55">
        <v>0.14444444444444399</v>
      </c>
    </row>
    <row r="218" spans="2:54" x14ac:dyDescent="0.25">
      <c r="B218" s="5">
        <v>11.4</v>
      </c>
      <c r="C218" s="5">
        <v>86</v>
      </c>
      <c r="D218" s="5">
        <v>9.1999999999999993</v>
      </c>
      <c r="E218" s="5">
        <v>11.4</v>
      </c>
      <c r="F218" s="5">
        <v>4</v>
      </c>
      <c r="G218" s="5">
        <v>9.6999999999999993</v>
      </c>
      <c r="H218" s="5">
        <v>988.2</v>
      </c>
      <c r="I218" s="5">
        <v>0</v>
      </c>
      <c r="J218" s="5">
        <v>0</v>
      </c>
      <c r="K218" s="5">
        <v>0</v>
      </c>
      <c r="L218" s="5">
        <v>0.3</v>
      </c>
      <c r="M218" s="5">
        <v>0.3</v>
      </c>
      <c r="N218">
        <v>32.1</v>
      </c>
      <c r="O218">
        <v>32.1</v>
      </c>
      <c r="P218">
        <v>10.8</v>
      </c>
      <c r="Q218">
        <v>10.9</v>
      </c>
      <c r="R218" s="54">
        <v>0.14513888888888901</v>
      </c>
      <c r="T218" s="93"/>
      <c r="U218" s="96"/>
      <c r="V218" s="92" t="str">
        <f t="shared" si="4"/>
        <v/>
      </c>
      <c r="W218" s="96"/>
      <c r="X218" s="93"/>
      <c r="Z218" s="5"/>
      <c r="AA218"/>
      <c r="AC218" s="376"/>
      <c r="AD218" s="54">
        <v>0.14513888888888901</v>
      </c>
      <c r="AL218" s="5"/>
      <c r="AM218" s="5"/>
      <c r="AN218" s="5"/>
      <c r="AQ218" s="5"/>
      <c r="AS218" s="5"/>
      <c r="AT218" s="5"/>
      <c r="AU218" s="5"/>
      <c r="AV218" s="5"/>
      <c r="AW218" s="5"/>
      <c r="BB218" s="55">
        <v>0.14513888888888901</v>
      </c>
    </row>
    <row r="219" spans="2:54" x14ac:dyDescent="0.25">
      <c r="B219" s="5">
        <v>11.4</v>
      </c>
      <c r="C219" s="5">
        <v>86</v>
      </c>
      <c r="D219" s="5">
        <v>9.1999999999999993</v>
      </c>
      <c r="E219" s="5">
        <v>11.4</v>
      </c>
      <c r="F219" s="5">
        <v>8.6</v>
      </c>
      <c r="G219" s="5">
        <v>10.1</v>
      </c>
      <c r="H219" s="5">
        <v>988.1</v>
      </c>
      <c r="I219" s="5">
        <v>0</v>
      </c>
      <c r="J219" s="5">
        <v>0</v>
      </c>
      <c r="K219" s="5">
        <v>0</v>
      </c>
      <c r="L219" s="5">
        <v>0.3</v>
      </c>
      <c r="M219" s="5">
        <v>0.3</v>
      </c>
      <c r="N219">
        <v>32.1</v>
      </c>
      <c r="O219">
        <v>32.1</v>
      </c>
      <c r="P219">
        <v>10.9</v>
      </c>
      <c r="Q219">
        <v>10.9</v>
      </c>
      <c r="R219" s="54">
        <v>0.14583333333333301</v>
      </c>
      <c r="T219" s="93"/>
      <c r="U219" s="96"/>
      <c r="V219" s="92" t="str">
        <f t="shared" si="4"/>
        <v/>
      </c>
      <c r="W219" s="96"/>
      <c r="X219" s="93"/>
      <c r="Z219" s="5"/>
      <c r="AA219"/>
      <c r="AC219" s="376"/>
      <c r="AD219" s="54">
        <v>0.14583333333333301</v>
      </c>
      <c r="AL219" s="5"/>
      <c r="AM219" s="5"/>
      <c r="AN219" s="5"/>
      <c r="AQ219" s="5"/>
      <c r="AS219" s="5"/>
      <c r="AT219" s="5"/>
      <c r="AU219" s="5"/>
      <c r="AV219" s="5"/>
      <c r="AW219" s="5"/>
      <c r="BB219" s="55">
        <v>0.14583333333333301</v>
      </c>
    </row>
    <row r="220" spans="2:54" x14ac:dyDescent="0.25">
      <c r="B220" s="5">
        <v>11.4</v>
      </c>
      <c r="C220" s="5">
        <v>86</v>
      </c>
      <c r="D220" s="5">
        <v>9.1999999999999993</v>
      </c>
      <c r="E220" s="5">
        <v>11.4</v>
      </c>
      <c r="F220" s="5">
        <v>5.4</v>
      </c>
      <c r="G220" s="5">
        <v>6.5</v>
      </c>
      <c r="H220" s="5">
        <v>988.1</v>
      </c>
      <c r="I220" s="5">
        <v>0</v>
      </c>
      <c r="J220" s="5">
        <v>0</v>
      </c>
      <c r="K220" s="5">
        <v>0</v>
      </c>
      <c r="L220" s="5">
        <v>0.3</v>
      </c>
      <c r="M220" s="5">
        <v>0.3</v>
      </c>
      <c r="N220">
        <v>32.1</v>
      </c>
      <c r="O220">
        <v>32.1</v>
      </c>
      <c r="P220">
        <v>10.8</v>
      </c>
      <c r="Q220">
        <v>10.9</v>
      </c>
      <c r="R220" s="54">
        <v>0.14652777777777801</v>
      </c>
      <c r="T220" s="93"/>
      <c r="U220" s="96"/>
      <c r="V220" s="92" t="str">
        <f t="shared" si="4"/>
        <v/>
      </c>
      <c r="W220" s="96"/>
      <c r="X220" s="93"/>
      <c r="Z220" s="5"/>
      <c r="AA220"/>
      <c r="AC220" s="376"/>
      <c r="AD220" s="54">
        <v>0.14652777777777801</v>
      </c>
      <c r="AL220" s="5"/>
      <c r="AM220" s="5"/>
      <c r="AN220" s="5"/>
      <c r="AQ220" s="5"/>
      <c r="AS220" s="5"/>
      <c r="AT220" s="5"/>
      <c r="AU220" s="5"/>
      <c r="AV220" s="5"/>
      <c r="AW220" s="5"/>
      <c r="BB220" s="55">
        <v>0.14652777777777801</v>
      </c>
    </row>
    <row r="221" spans="2:54" x14ac:dyDescent="0.25">
      <c r="B221" s="5">
        <v>11.4</v>
      </c>
      <c r="C221" s="5">
        <v>86</v>
      </c>
      <c r="D221" s="5">
        <v>9.1999999999999993</v>
      </c>
      <c r="E221" s="5">
        <v>11.4</v>
      </c>
      <c r="F221" s="5">
        <v>5.8</v>
      </c>
      <c r="G221" s="5">
        <v>10.1</v>
      </c>
      <c r="H221" s="5">
        <v>987.9</v>
      </c>
      <c r="I221" s="5">
        <v>0</v>
      </c>
      <c r="J221" s="5">
        <v>0</v>
      </c>
      <c r="K221" s="5">
        <v>0</v>
      </c>
      <c r="L221" s="5">
        <v>0.3</v>
      </c>
      <c r="M221" s="5">
        <v>0.3</v>
      </c>
      <c r="N221">
        <v>32.1</v>
      </c>
      <c r="O221">
        <v>32.1</v>
      </c>
      <c r="P221">
        <v>10.8</v>
      </c>
      <c r="Q221">
        <v>10.8</v>
      </c>
      <c r="R221" s="54">
        <v>0.147222222222222</v>
      </c>
      <c r="T221" s="93"/>
      <c r="U221" s="96"/>
      <c r="V221" s="92" t="str">
        <f t="shared" si="4"/>
        <v/>
      </c>
      <c r="W221" s="96"/>
      <c r="X221" s="93"/>
      <c r="Z221" s="5"/>
      <c r="AA221"/>
      <c r="AC221" s="376"/>
      <c r="AD221" s="54">
        <v>0.147222222222222</v>
      </c>
      <c r="AL221" s="5"/>
      <c r="AM221" s="5"/>
      <c r="AN221" s="5"/>
      <c r="AQ221" s="5"/>
      <c r="AS221" s="5"/>
      <c r="AT221" s="5"/>
      <c r="AU221" s="5"/>
      <c r="AV221" s="5"/>
      <c r="AW221" s="5"/>
      <c r="BB221" s="55">
        <v>0.147222222222222</v>
      </c>
    </row>
    <row r="222" spans="2:54" x14ac:dyDescent="0.25">
      <c r="B222" s="5">
        <v>11.5</v>
      </c>
      <c r="C222" s="5">
        <v>85</v>
      </c>
      <c r="D222" s="5">
        <v>9.1</v>
      </c>
      <c r="E222" s="5">
        <v>11.5</v>
      </c>
      <c r="F222" s="5">
        <v>7.2</v>
      </c>
      <c r="G222" s="5">
        <v>10.8</v>
      </c>
      <c r="H222" s="5">
        <v>988.2</v>
      </c>
      <c r="I222" s="5">
        <v>0</v>
      </c>
      <c r="J222" s="5">
        <v>0</v>
      </c>
      <c r="K222" s="5">
        <v>0</v>
      </c>
      <c r="L222" s="5">
        <v>0.3</v>
      </c>
      <c r="M222" s="5">
        <v>0.3</v>
      </c>
      <c r="N222">
        <v>32.1</v>
      </c>
      <c r="O222">
        <v>32.1</v>
      </c>
      <c r="P222">
        <v>10.9</v>
      </c>
      <c r="Q222">
        <v>10.9</v>
      </c>
      <c r="R222" s="54">
        <v>0.147916666666667</v>
      </c>
      <c r="T222" s="93"/>
      <c r="U222" s="96"/>
      <c r="V222" s="92" t="str">
        <f t="shared" si="4"/>
        <v/>
      </c>
      <c r="W222" s="96"/>
      <c r="X222" s="93"/>
      <c r="Z222" s="5"/>
      <c r="AA222"/>
      <c r="AC222" s="376"/>
      <c r="AD222" s="54">
        <v>0.147916666666667</v>
      </c>
      <c r="AL222" s="5"/>
      <c r="AM222" s="5"/>
      <c r="AN222" s="5"/>
      <c r="AQ222" s="5"/>
      <c r="AS222" s="5"/>
      <c r="AT222" s="5"/>
      <c r="AU222" s="5"/>
      <c r="AV222" s="5"/>
      <c r="AW222" s="5"/>
      <c r="BB222" s="55">
        <v>0.147916666666667</v>
      </c>
    </row>
    <row r="223" spans="2:54" x14ac:dyDescent="0.25">
      <c r="B223" s="5">
        <v>11.5</v>
      </c>
      <c r="C223" s="5">
        <v>85</v>
      </c>
      <c r="D223" s="5">
        <v>9.1</v>
      </c>
      <c r="E223" s="5">
        <v>11.5</v>
      </c>
      <c r="F223" s="5">
        <v>5.8</v>
      </c>
      <c r="G223" s="5">
        <v>8.3000000000000007</v>
      </c>
      <c r="H223" s="5">
        <v>988</v>
      </c>
      <c r="I223" s="5">
        <v>0</v>
      </c>
      <c r="J223" s="5">
        <v>0</v>
      </c>
      <c r="K223" s="5">
        <v>0</v>
      </c>
      <c r="L223" s="5">
        <v>0.3</v>
      </c>
      <c r="M223" s="5">
        <v>0.3</v>
      </c>
      <c r="N223">
        <v>32.1</v>
      </c>
      <c r="O223">
        <v>32.1</v>
      </c>
      <c r="P223">
        <v>10.9</v>
      </c>
      <c r="Q223">
        <v>10.9</v>
      </c>
      <c r="R223" s="54">
        <v>0.148611111111111</v>
      </c>
      <c r="T223" s="93"/>
      <c r="U223" s="96"/>
      <c r="V223" s="92" t="str">
        <f t="shared" si="4"/>
        <v/>
      </c>
      <c r="W223" s="96"/>
      <c r="X223" s="93"/>
      <c r="Z223" s="5"/>
      <c r="AA223"/>
      <c r="AC223" s="376"/>
      <c r="AD223" s="54">
        <v>0.148611111111111</v>
      </c>
      <c r="AL223" s="5"/>
      <c r="AM223" s="5"/>
      <c r="AN223" s="5"/>
      <c r="AQ223" s="5"/>
      <c r="AS223" s="5"/>
      <c r="AT223" s="5"/>
      <c r="AU223" s="5"/>
      <c r="AV223" s="5"/>
      <c r="AW223" s="5"/>
      <c r="BB223" s="55">
        <v>0.148611111111111</v>
      </c>
    </row>
    <row r="224" spans="2:54" x14ac:dyDescent="0.25">
      <c r="B224" s="5">
        <v>11.5</v>
      </c>
      <c r="C224" s="5">
        <v>85</v>
      </c>
      <c r="D224" s="5">
        <v>9.1</v>
      </c>
      <c r="E224" s="5">
        <v>11.5</v>
      </c>
      <c r="F224" s="5">
        <v>13</v>
      </c>
      <c r="G224" s="5">
        <v>16.600000000000001</v>
      </c>
      <c r="H224" s="5">
        <v>988.2</v>
      </c>
      <c r="I224" s="5">
        <v>0</v>
      </c>
      <c r="J224" s="5">
        <v>0</v>
      </c>
      <c r="K224" s="5">
        <v>0</v>
      </c>
      <c r="L224" s="5">
        <v>0.3</v>
      </c>
      <c r="M224" s="5">
        <v>0.3</v>
      </c>
      <c r="N224">
        <v>32.1</v>
      </c>
      <c r="O224">
        <v>32.1</v>
      </c>
      <c r="P224">
        <v>10.9</v>
      </c>
      <c r="Q224">
        <v>10.9</v>
      </c>
      <c r="R224" s="54">
        <v>0.149305555555556</v>
      </c>
      <c r="T224" s="93"/>
      <c r="U224" s="96"/>
      <c r="V224" s="92" t="str">
        <f t="shared" si="4"/>
        <v/>
      </c>
      <c r="W224" s="96"/>
      <c r="X224" s="93"/>
      <c r="Z224" s="5"/>
      <c r="AA224"/>
      <c r="AC224" s="376"/>
      <c r="AD224" s="54">
        <v>0.149305555555556</v>
      </c>
      <c r="AL224" s="5"/>
      <c r="AM224" s="5"/>
      <c r="AN224" s="5"/>
      <c r="AQ224" s="5"/>
      <c r="AS224" s="5"/>
      <c r="AT224" s="5"/>
      <c r="AU224" s="5"/>
      <c r="AV224" s="5"/>
      <c r="AW224" s="5"/>
      <c r="BB224" s="55">
        <v>0.149305555555556</v>
      </c>
    </row>
    <row r="225" spans="2:54" x14ac:dyDescent="0.25">
      <c r="B225" s="5">
        <v>11.5</v>
      </c>
      <c r="C225" s="5">
        <v>85</v>
      </c>
      <c r="D225" s="5">
        <v>9.1</v>
      </c>
      <c r="E225" s="5">
        <v>11.5</v>
      </c>
      <c r="F225" s="5">
        <v>7.6</v>
      </c>
      <c r="G225" s="5">
        <v>12.6</v>
      </c>
      <c r="H225" s="5">
        <v>988.1</v>
      </c>
      <c r="I225" s="5">
        <v>0</v>
      </c>
      <c r="J225" s="5">
        <v>0</v>
      </c>
      <c r="K225" s="5">
        <v>0</v>
      </c>
      <c r="L225" s="5">
        <v>0.3</v>
      </c>
      <c r="M225" s="5">
        <v>0.3</v>
      </c>
      <c r="N225">
        <v>32.1</v>
      </c>
      <c r="O225">
        <v>32.1</v>
      </c>
      <c r="P225">
        <v>10.9</v>
      </c>
      <c r="Q225">
        <v>10.9</v>
      </c>
      <c r="R225" s="54">
        <v>0.15</v>
      </c>
      <c r="T225" s="93"/>
      <c r="U225" s="96"/>
      <c r="V225" s="92" t="str">
        <f t="shared" si="4"/>
        <v/>
      </c>
      <c r="W225" s="96"/>
      <c r="X225" s="93"/>
      <c r="Z225" s="5"/>
      <c r="AA225"/>
      <c r="AC225" s="376"/>
      <c r="AD225" s="54">
        <v>0.15</v>
      </c>
      <c r="AL225" s="5"/>
      <c r="AM225" s="5"/>
      <c r="AN225" s="5"/>
      <c r="AQ225" s="5"/>
      <c r="AS225" s="5"/>
      <c r="AT225" s="5"/>
      <c r="AU225" s="5"/>
      <c r="AV225" s="5"/>
      <c r="AW225" s="5"/>
      <c r="BB225" s="55">
        <v>0.15</v>
      </c>
    </row>
    <row r="226" spans="2:54" x14ac:dyDescent="0.25">
      <c r="B226" s="5">
        <v>11.5</v>
      </c>
      <c r="C226" s="5">
        <v>85</v>
      </c>
      <c r="D226" s="5">
        <v>9.1</v>
      </c>
      <c r="E226" s="5">
        <v>11.5</v>
      </c>
      <c r="F226" s="5">
        <v>4.3</v>
      </c>
      <c r="G226" s="5">
        <v>8.6</v>
      </c>
      <c r="H226" s="5">
        <v>988</v>
      </c>
      <c r="I226" s="5">
        <v>0</v>
      </c>
      <c r="J226" s="5">
        <v>0</v>
      </c>
      <c r="K226" s="5">
        <v>0</v>
      </c>
      <c r="L226" s="5">
        <v>0.3</v>
      </c>
      <c r="M226" s="5">
        <v>0.3</v>
      </c>
      <c r="N226">
        <v>32.1</v>
      </c>
      <c r="O226">
        <v>32.1</v>
      </c>
      <c r="P226">
        <v>10.9</v>
      </c>
      <c r="Q226">
        <v>10.9</v>
      </c>
      <c r="R226" s="54">
        <v>0.15069444444444399</v>
      </c>
      <c r="T226" s="93"/>
      <c r="U226" s="96"/>
      <c r="V226" s="92" t="str">
        <f t="shared" si="4"/>
        <v/>
      </c>
      <c r="W226" s="96"/>
      <c r="X226" s="93"/>
      <c r="Z226" s="5"/>
      <c r="AA226"/>
      <c r="AC226" s="376"/>
      <c r="AD226" s="54">
        <v>0.15069444444444399</v>
      </c>
      <c r="AL226" s="5"/>
      <c r="AM226" s="5"/>
      <c r="AN226" s="5"/>
      <c r="AQ226" s="5"/>
      <c r="AS226" s="5"/>
      <c r="AT226" s="5"/>
      <c r="AU226" s="5"/>
      <c r="AV226" s="5"/>
      <c r="AW226" s="5"/>
      <c r="BB226" s="55">
        <v>0.15069444444444399</v>
      </c>
    </row>
    <row r="227" spans="2:54" x14ac:dyDescent="0.25">
      <c r="B227" s="5">
        <v>11.5</v>
      </c>
      <c r="C227" s="5">
        <v>85</v>
      </c>
      <c r="D227" s="5">
        <v>9.1</v>
      </c>
      <c r="E227" s="5">
        <v>11.5</v>
      </c>
      <c r="F227" s="5">
        <v>5.8</v>
      </c>
      <c r="G227" s="5">
        <v>5.8</v>
      </c>
      <c r="H227" s="5">
        <v>988.1</v>
      </c>
      <c r="I227" s="5">
        <v>0</v>
      </c>
      <c r="J227" s="5">
        <v>0</v>
      </c>
      <c r="K227" s="5">
        <v>0</v>
      </c>
      <c r="L227" s="5">
        <v>0.3</v>
      </c>
      <c r="M227" s="5">
        <v>0.3</v>
      </c>
      <c r="N227">
        <v>32.1</v>
      </c>
      <c r="O227">
        <v>32.1</v>
      </c>
      <c r="P227">
        <v>10.9</v>
      </c>
      <c r="Q227">
        <v>10.9</v>
      </c>
      <c r="R227" s="54">
        <v>0.15138888888888899</v>
      </c>
      <c r="T227" s="93"/>
      <c r="U227" s="96"/>
      <c r="V227" s="92" t="str">
        <f t="shared" si="4"/>
        <v/>
      </c>
      <c r="W227" s="96"/>
      <c r="X227" s="93"/>
      <c r="Z227" s="5"/>
      <c r="AA227"/>
      <c r="AC227" s="376"/>
      <c r="AD227" s="54">
        <v>0.15138888888888899</v>
      </c>
      <c r="AL227" s="5"/>
      <c r="AM227" s="5"/>
      <c r="AN227" s="5"/>
      <c r="AQ227" s="5"/>
      <c r="AS227" s="5"/>
      <c r="AT227" s="5"/>
      <c r="AU227" s="5"/>
      <c r="AV227" s="5"/>
      <c r="AW227" s="5"/>
      <c r="BB227" s="55">
        <v>0.15138888888888899</v>
      </c>
    </row>
    <row r="228" spans="2:54" x14ac:dyDescent="0.25">
      <c r="B228" s="5">
        <v>11.5</v>
      </c>
      <c r="C228" s="5">
        <v>85</v>
      </c>
      <c r="D228" s="5">
        <v>9.1</v>
      </c>
      <c r="E228" s="5">
        <v>11.5</v>
      </c>
      <c r="F228" s="5">
        <v>7.6</v>
      </c>
      <c r="G228" s="5">
        <v>10.4</v>
      </c>
      <c r="H228" s="5">
        <v>988.2</v>
      </c>
      <c r="I228" s="5">
        <v>0</v>
      </c>
      <c r="J228" s="5">
        <v>0</v>
      </c>
      <c r="K228" s="5">
        <v>0</v>
      </c>
      <c r="L228" s="5">
        <v>0.3</v>
      </c>
      <c r="M228" s="5">
        <v>0.3</v>
      </c>
      <c r="N228">
        <v>32.1</v>
      </c>
      <c r="O228">
        <v>32.1</v>
      </c>
      <c r="P228">
        <v>11</v>
      </c>
      <c r="Q228">
        <v>10.9</v>
      </c>
      <c r="R228" s="54">
        <v>0.15208333333333299</v>
      </c>
      <c r="T228" s="93"/>
      <c r="U228" s="96"/>
      <c r="V228" s="92" t="str">
        <f t="shared" si="4"/>
        <v/>
      </c>
      <c r="W228" s="96"/>
      <c r="X228" s="93"/>
      <c r="Z228" s="5"/>
      <c r="AA228"/>
      <c r="AC228" s="376"/>
      <c r="AD228" s="54">
        <v>0.15208333333333299</v>
      </c>
      <c r="AL228" s="5"/>
      <c r="AM228" s="5"/>
      <c r="AN228" s="5"/>
      <c r="AQ228" s="5"/>
      <c r="AS228" s="5"/>
      <c r="AT228" s="5"/>
      <c r="AU228" s="5"/>
      <c r="AV228" s="5"/>
      <c r="AW228" s="5"/>
      <c r="BB228" s="55">
        <v>0.15208333333333299</v>
      </c>
    </row>
    <row r="229" spans="2:54" x14ac:dyDescent="0.25">
      <c r="B229" s="5">
        <v>11.5</v>
      </c>
      <c r="C229" s="5">
        <v>85</v>
      </c>
      <c r="D229" s="5">
        <v>9.1</v>
      </c>
      <c r="E229" s="5">
        <v>11.5</v>
      </c>
      <c r="F229" s="5">
        <v>7.6</v>
      </c>
      <c r="G229" s="5">
        <v>11.5</v>
      </c>
      <c r="H229" s="5">
        <v>987.9</v>
      </c>
      <c r="I229" s="5">
        <v>0</v>
      </c>
      <c r="J229" s="5">
        <v>0</v>
      </c>
      <c r="K229" s="5">
        <v>0</v>
      </c>
      <c r="L229" s="5">
        <v>0.3</v>
      </c>
      <c r="M229" s="5">
        <v>0.3</v>
      </c>
      <c r="N229">
        <v>32.1</v>
      </c>
      <c r="O229">
        <v>32.1</v>
      </c>
      <c r="P229">
        <v>10.9</v>
      </c>
      <c r="Q229">
        <v>10.9</v>
      </c>
      <c r="R229" s="54">
        <v>0.15277777777777801</v>
      </c>
      <c r="T229" s="93"/>
      <c r="U229" s="96"/>
      <c r="V229" s="92" t="str">
        <f t="shared" si="4"/>
        <v/>
      </c>
      <c r="W229" s="96"/>
      <c r="X229" s="93"/>
      <c r="Z229" s="5"/>
      <c r="AA229"/>
      <c r="AC229" s="376"/>
      <c r="AD229" s="54">
        <v>0.15277777777777801</v>
      </c>
      <c r="AL229" s="5"/>
      <c r="AM229" s="5"/>
      <c r="AN229" s="5"/>
      <c r="AQ229" s="5"/>
      <c r="AS229" s="5"/>
      <c r="AT229" s="5"/>
      <c r="AU229" s="5"/>
      <c r="AV229" s="5"/>
      <c r="AW229" s="5"/>
      <c r="BB229" s="55">
        <v>0.15277777777777801</v>
      </c>
    </row>
    <row r="230" spans="2:54" x14ac:dyDescent="0.25">
      <c r="B230" s="5">
        <v>11.5</v>
      </c>
      <c r="C230" s="5">
        <v>85</v>
      </c>
      <c r="D230" s="5">
        <v>9.1</v>
      </c>
      <c r="E230" s="5">
        <v>11.5</v>
      </c>
      <c r="F230" s="5">
        <v>4</v>
      </c>
      <c r="G230" s="5">
        <v>9.4</v>
      </c>
      <c r="H230" s="5">
        <v>988</v>
      </c>
      <c r="I230" s="5">
        <v>0</v>
      </c>
      <c r="J230" s="5">
        <v>0</v>
      </c>
      <c r="K230" s="5">
        <v>0</v>
      </c>
      <c r="L230" s="5">
        <v>0.3</v>
      </c>
      <c r="M230" s="5">
        <v>0.3</v>
      </c>
      <c r="N230">
        <v>32.1</v>
      </c>
      <c r="O230">
        <v>32.1</v>
      </c>
      <c r="P230">
        <v>10.9</v>
      </c>
      <c r="Q230">
        <v>10.9</v>
      </c>
      <c r="R230" s="54">
        <v>0.15347222222222201</v>
      </c>
      <c r="T230" s="93"/>
      <c r="U230" s="96"/>
      <c r="V230" s="92" t="str">
        <f t="shared" si="4"/>
        <v/>
      </c>
      <c r="W230" s="96"/>
      <c r="X230" s="93"/>
      <c r="Z230" s="5"/>
      <c r="AA230"/>
      <c r="AC230" s="376"/>
      <c r="AD230" s="54">
        <v>0.15347222222222201</v>
      </c>
      <c r="AL230" s="5"/>
      <c r="AM230" s="5"/>
      <c r="AN230" s="5"/>
      <c r="AQ230" s="5"/>
      <c r="AS230" s="5"/>
      <c r="AT230" s="5"/>
      <c r="AU230" s="5"/>
      <c r="AV230" s="5"/>
      <c r="AW230" s="5"/>
      <c r="BB230" s="55">
        <v>0.15347222222222201</v>
      </c>
    </row>
    <row r="231" spans="2:54" x14ac:dyDescent="0.25">
      <c r="B231" s="5">
        <v>11.5</v>
      </c>
      <c r="C231" s="5">
        <v>86</v>
      </c>
      <c r="D231" s="5">
        <v>9.3000000000000007</v>
      </c>
      <c r="E231" s="5">
        <v>11.5</v>
      </c>
      <c r="F231" s="5">
        <v>11.9</v>
      </c>
      <c r="G231" s="5">
        <v>12.6</v>
      </c>
      <c r="H231" s="5">
        <v>987.8</v>
      </c>
      <c r="I231" s="5">
        <v>0</v>
      </c>
      <c r="J231" s="5">
        <v>0</v>
      </c>
      <c r="K231" s="5">
        <v>0</v>
      </c>
      <c r="L231" s="5">
        <v>0.3</v>
      </c>
      <c r="M231" s="5">
        <v>0.3</v>
      </c>
      <c r="N231">
        <v>32.1</v>
      </c>
      <c r="O231">
        <v>32.1</v>
      </c>
      <c r="P231">
        <v>10.9</v>
      </c>
      <c r="Q231">
        <v>10.9</v>
      </c>
      <c r="R231" s="54">
        <v>0.15416666666666701</v>
      </c>
      <c r="T231" s="93"/>
      <c r="U231" s="96"/>
      <c r="V231" s="92" t="str">
        <f t="shared" si="4"/>
        <v/>
      </c>
      <c r="W231" s="96"/>
      <c r="X231" s="93"/>
      <c r="Z231" s="5"/>
      <c r="AA231"/>
      <c r="AC231" s="376"/>
      <c r="AD231" s="54">
        <v>0.15416666666666701</v>
      </c>
      <c r="AL231" s="5"/>
      <c r="AM231" s="5"/>
      <c r="AN231" s="5"/>
      <c r="AQ231" s="5"/>
      <c r="AS231" s="5"/>
      <c r="AT231" s="5"/>
      <c r="AU231" s="5"/>
      <c r="AV231" s="5"/>
      <c r="AW231" s="5"/>
      <c r="BB231" s="55">
        <v>0.15416666666666701</v>
      </c>
    </row>
    <row r="232" spans="2:54" x14ac:dyDescent="0.25">
      <c r="B232" s="5">
        <v>11.5</v>
      </c>
      <c r="C232" s="5">
        <v>85</v>
      </c>
      <c r="D232" s="5">
        <v>9.1</v>
      </c>
      <c r="E232" s="5">
        <v>11.5</v>
      </c>
      <c r="F232" s="5">
        <v>5.4</v>
      </c>
      <c r="G232" s="5">
        <v>10.1</v>
      </c>
      <c r="H232" s="5">
        <v>988</v>
      </c>
      <c r="I232" s="5">
        <v>0</v>
      </c>
      <c r="J232" s="5">
        <v>0</v>
      </c>
      <c r="K232" s="5">
        <v>0</v>
      </c>
      <c r="L232" s="5">
        <v>0.3</v>
      </c>
      <c r="M232" s="5">
        <v>0.3</v>
      </c>
      <c r="N232">
        <v>32.1</v>
      </c>
      <c r="O232">
        <v>32.1</v>
      </c>
      <c r="P232">
        <v>10.9</v>
      </c>
      <c r="Q232">
        <v>10.9</v>
      </c>
      <c r="R232" s="54">
        <v>0.15486111111111101</v>
      </c>
      <c r="T232" s="93"/>
      <c r="U232" s="96"/>
      <c r="V232" s="92" t="str">
        <f t="shared" si="4"/>
        <v/>
      </c>
      <c r="W232" s="96"/>
      <c r="X232" s="93"/>
      <c r="Z232" s="5"/>
      <c r="AA232"/>
      <c r="AC232" s="376"/>
      <c r="AD232" s="54">
        <v>0.15486111111111101</v>
      </c>
      <c r="AL232" s="5"/>
      <c r="AM232" s="5"/>
      <c r="AN232" s="5"/>
      <c r="AQ232" s="5"/>
      <c r="AS232" s="5"/>
      <c r="AT232" s="5"/>
      <c r="AU232" s="5"/>
      <c r="AV232" s="5"/>
      <c r="AW232" s="5"/>
      <c r="BB232" s="55">
        <v>0.15486111111111101</v>
      </c>
    </row>
    <row r="233" spans="2:54" x14ac:dyDescent="0.25">
      <c r="B233" s="5">
        <v>11.5</v>
      </c>
      <c r="C233" s="5">
        <v>86</v>
      </c>
      <c r="D233" s="5">
        <v>9.3000000000000007</v>
      </c>
      <c r="E233" s="5">
        <v>11.5</v>
      </c>
      <c r="F233" s="5">
        <v>6.1</v>
      </c>
      <c r="G233" s="5">
        <v>6.1</v>
      </c>
      <c r="H233" s="5">
        <v>988</v>
      </c>
      <c r="I233" s="5">
        <v>0</v>
      </c>
      <c r="J233" s="5">
        <v>0</v>
      </c>
      <c r="K233" s="5">
        <v>0</v>
      </c>
      <c r="L233" s="5">
        <v>0.3</v>
      </c>
      <c r="M233" s="5">
        <v>0.3</v>
      </c>
      <c r="N233">
        <v>32.1</v>
      </c>
      <c r="O233">
        <v>32.1</v>
      </c>
      <c r="P233">
        <v>10.9</v>
      </c>
      <c r="Q233">
        <v>10.9</v>
      </c>
      <c r="R233" s="54">
        <v>0.155555555555556</v>
      </c>
      <c r="T233" s="93"/>
      <c r="U233" s="96"/>
      <c r="V233" s="92" t="str">
        <f t="shared" si="4"/>
        <v/>
      </c>
      <c r="W233" s="96"/>
      <c r="X233" s="93"/>
      <c r="Z233" s="5"/>
      <c r="AA233"/>
      <c r="AC233" s="376"/>
      <c r="AD233" s="54">
        <v>0.155555555555556</v>
      </c>
      <c r="AL233" s="5"/>
      <c r="AM233" s="5"/>
      <c r="AN233" s="5"/>
      <c r="AQ233" s="5"/>
      <c r="AS233" s="5"/>
      <c r="AT233" s="5"/>
      <c r="AU233" s="5"/>
      <c r="AV233" s="5"/>
      <c r="AW233" s="5"/>
      <c r="BB233" s="55">
        <v>0.155555555555556</v>
      </c>
    </row>
    <row r="234" spans="2:54" x14ac:dyDescent="0.25">
      <c r="B234" s="5">
        <v>11.4</v>
      </c>
      <c r="C234" s="5">
        <v>86</v>
      </c>
      <c r="D234" s="5">
        <v>9.1999999999999993</v>
      </c>
      <c r="E234" s="5">
        <v>11.4</v>
      </c>
      <c r="F234" s="5">
        <v>6.8</v>
      </c>
      <c r="G234" s="5">
        <v>8.6</v>
      </c>
      <c r="H234" s="5">
        <v>988.1</v>
      </c>
      <c r="I234" s="5">
        <v>0</v>
      </c>
      <c r="J234" s="5">
        <v>0</v>
      </c>
      <c r="K234" s="5">
        <v>0</v>
      </c>
      <c r="L234" s="5">
        <v>0.3</v>
      </c>
      <c r="M234" s="5">
        <v>0.3</v>
      </c>
      <c r="N234">
        <v>32.1</v>
      </c>
      <c r="O234">
        <v>32.1</v>
      </c>
      <c r="P234">
        <v>10.9</v>
      </c>
      <c r="Q234">
        <v>10.9</v>
      </c>
      <c r="R234" s="54">
        <v>0.15625</v>
      </c>
      <c r="T234" s="93"/>
      <c r="U234" s="96"/>
      <c r="V234" s="92" t="str">
        <f t="shared" si="4"/>
        <v/>
      </c>
      <c r="W234" s="96"/>
      <c r="X234" s="93"/>
      <c r="Z234" s="5"/>
      <c r="AA234"/>
      <c r="AC234" s="376"/>
      <c r="AD234" s="54">
        <v>0.15625</v>
      </c>
      <c r="AL234" s="5"/>
      <c r="AM234" s="5"/>
      <c r="AN234" s="5"/>
      <c r="AQ234" s="5"/>
      <c r="AS234" s="5"/>
      <c r="AT234" s="5"/>
      <c r="AU234" s="5"/>
      <c r="AV234" s="5"/>
      <c r="AW234" s="5"/>
      <c r="BB234" s="55">
        <v>0.15625</v>
      </c>
    </row>
    <row r="235" spans="2:54" x14ac:dyDescent="0.25">
      <c r="B235" s="5">
        <v>11.4</v>
      </c>
      <c r="C235" s="5">
        <v>86</v>
      </c>
      <c r="D235" s="5">
        <v>9.1999999999999993</v>
      </c>
      <c r="E235" s="5">
        <v>11.4</v>
      </c>
      <c r="F235" s="5">
        <v>7.2</v>
      </c>
      <c r="G235" s="5">
        <v>13.7</v>
      </c>
      <c r="H235" s="5">
        <v>987.9</v>
      </c>
      <c r="I235" s="5">
        <v>0</v>
      </c>
      <c r="J235" s="5">
        <v>0</v>
      </c>
      <c r="K235" s="5">
        <v>0</v>
      </c>
      <c r="L235" s="5">
        <v>0.3</v>
      </c>
      <c r="M235" s="5">
        <v>0.3</v>
      </c>
      <c r="N235">
        <v>32.1</v>
      </c>
      <c r="O235">
        <v>32.1</v>
      </c>
      <c r="P235">
        <v>10.9</v>
      </c>
      <c r="Q235">
        <v>10.9</v>
      </c>
      <c r="R235" s="54">
        <v>0.156944444444444</v>
      </c>
      <c r="T235" s="93"/>
      <c r="U235" s="96"/>
      <c r="V235" s="92" t="str">
        <f t="shared" si="4"/>
        <v/>
      </c>
      <c r="W235" s="96"/>
      <c r="X235" s="93"/>
      <c r="Z235" s="5"/>
      <c r="AA235"/>
      <c r="AC235" s="376"/>
      <c r="AD235" s="54">
        <v>0.156944444444444</v>
      </c>
      <c r="AL235" s="5"/>
      <c r="AM235" s="5"/>
      <c r="AN235" s="5"/>
      <c r="AQ235" s="5"/>
      <c r="AS235" s="5"/>
      <c r="AT235" s="5"/>
      <c r="AU235" s="5"/>
      <c r="AV235" s="5"/>
      <c r="AW235" s="5"/>
      <c r="BB235" s="55">
        <v>0.156944444444444</v>
      </c>
    </row>
    <row r="236" spans="2:54" x14ac:dyDescent="0.25">
      <c r="B236" s="5">
        <v>11.4</v>
      </c>
      <c r="C236" s="5">
        <v>86</v>
      </c>
      <c r="D236" s="5">
        <v>9.1999999999999993</v>
      </c>
      <c r="E236" s="5">
        <v>11.4</v>
      </c>
      <c r="F236" s="5">
        <v>7.6</v>
      </c>
      <c r="G236" s="5">
        <v>7.6</v>
      </c>
      <c r="H236" s="5">
        <v>988.1</v>
      </c>
      <c r="I236" s="5">
        <v>0</v>
      </c>
      <c r="J236" s="5">
        <v>0</v>
      </c>
      <c r="K236" s="5">
        <v>0</v>
      </c>
      <c r="L236" s="5">
        <v>0.3</v>
      </c>
      <c r="M236" s="5">
        <v>0.3</v>
      </c>
      <c r="N236">
        <v>32.1</v>
      </c>
      <c r="O236">
        <v>32.1</v>
      </c>
      <c r="P236">
        <v>10.9</v>
      </c>
      <c r="Q236">
        <v>10.9</v>
      </c>
      <c r="R236" s="54">
        <v>0.15763888888888899</v>
      </c>
      <c r="T236" s="93"/>
      <c r="U236" s="96"/>
      <c r="V236" s="92" t="str">
        <f t="shared" si="4"/>
        <v/>
      </c>
      <c r="W236" s="96"/>
      <c r="X236" s="93"/>
      <c r="Z236" s="5"/>
      <c r="AA236"/>
      <c r="AC236" s="376"/>
      <c r="AD236" s="54">
        <v>0.15763888888888899</v>
      </c>
      <c r="AL236" s="5"/>
      <c r="AM236" s="5"/>
      <c r="AN236" s="5"/>
      <c r="AQ236" s="5"/>
      <c r="AS236" s="5"/>
      <c r="AT236" s="5"/>
      <c r="AU236" s="5"/>
      <c r="AV236" s="5"/>
      <c r="AW236" s="5"/>
      <c r="BB236" s="55">
        <v>0.15763888888888899</v>
      </c>
    </row>
    <row r="237" spans="2:54" x14ac:dyDescent="0.25">
      <c r="B237" s="5">
        <v>11.4</v>
      </c>
      <c r="C237" s="5">
        <v>86</v>
      </c>
      <c r="D237" s="5">
        <v>9.1999999999999993</v>
      </c>
      <c r="E237" s="5">
        <v>11.4</v>
      </c>
      <c r="F237" s="5">
        <v>8.3000000000000007</v>
      </c>
      <c r="G237" s="5">
        <v>8.6</v>
      </c>
      <c r="H237" s="5">
        <v>988</v>
      </c>
      <c r="I237" s="5">
        <v>0</v>
      </c>
      <c r="J237" s="5">
        <v>0</v>
      </c>
      <c r="K237" s="5">
        <v>0</v>
      </c>
      <c r="L237" s="5">
        <v>0.3</v>
      </c>
      <c r="M237" s="5">
        <v>0.3</v>
      </c>
      <c r="N237">
        <v>32.1</v>
      </c>
      <c r="O237">
        <v>32.1</v>
      </c>
      <c r="P237">
        <v>10.9</v>
      </c>
      <c r="Q237">
        <v>10.9</v>
      </c>
      <c r="R237" s="54">
        <v>0.15833333333333299</v>
      </c>
      <c r="T237" s="93"/>
      <c r="U237" s="96"/>
      <c r="V237" s="92" t="str">
        <f t="shared" si="4"/>
        <v/>
      </c>
      <c r="W237" s="96"/>
      <c r="X237" s="93"/>
      <c r="Z237" s="5"/>
      <c r="AA237"/>
      <c r="AC237" s="376"/>
      <c r="AD237" s="54">
        <v>0.15833333333333299</v>
      </c>
      <c r="AL237" s="5"/>
      <c r="AM237" s="5"/>
      <c r="AN237" s="5"/>
      <c r="AQ237" s="5"/>
      <c r="AS237" s="5"/>
      <c r="AT237" s="5"/>
      <c r="AU237" s="5"/>
      <c r="AV237" s="5"/>
      <c r="AW237" s="5"/>
      <c r="BB237" s="55">
        <v>0.15833333333333299</v>
      </c>
    </row>
    <row r="238" spans="2:54" x14ac:dyDescent="0.25">
      <c r="B238" s="5">
        <v>11.4</v>
      </c>
      <c r="C238" s="5">
        <v>86</v>
      </c>
      <c r="D238" s="5">
        <v>9.1999999999999993</v>
      </c>
      <c r="E238" s="5">
        <v>11.4</v>
      </c>
      <c r="F238" s="5">
        <v>4.3</v>
      </c>
      <c r="G238" s="5">
        <v>7.2</v>
      </c>
      <c r="H238" s="5">
        <v>988</v>
      </c>
      <c r="I238" s="5">
        <v>0</v>
      </c>
      <c r="J238" s="5">
        <v>0</v>
      </c>
      <c r="K238" s="5">
        <v>0</v>
      </c>
      <c r="L238" s="5">
        <v>0.3</v>
      </c>
      <c r="M238" s="5">
        <v>0.3</v>
      </c>
      <c r="N238">
        <v>32.1</v>
      </c>
      <c r="O238">
        <v>32.1</v>
      </c>
      <c r="P238">
        <v>10.9</v>
      </c>
      <c r="Q238">
        <v>10.9</v>
      </c>
      <c r="R238" s="54">
        <v>0.15902777777777799</v>
      </c>
      <c r="T238" s="93"/>
      <c r="U238" s="96"/>
      <c r="V238" s="92" t="str">
        <f t="shared" si="4"/>
        <v/>
      </c>
      <c r="W238" s="96"/>
      <c r="X238" s="93"/>
      <c r="Z238" s="5"/>
      <c r="AA238"/>
      <c r="AC238" s="376"/>
      <c r="AD238" s="54">
        <v>0.15902777777777799</v>
      </c>
      <c r="AL238" s="5"/>
      <c r="AM238" s="5"/>
      <c r="AN238" s="5"/>
      <c r="AQ238" s="5"/>
      <c r="AS238" s="5"/>
      <c r="AT238" s="5"/>
      <c r="AU238" s="5"/>
      <c r="AV238" s="5"/>
      <c r="AW238" s="5"/>
      <c r="BB238" s="55">
        <v>0.15902777777777799</v>
      </c>
    </row>
    <row r="239" spans="2:54" x14ac:dyDescent="0.25">
      <c r="B239" s="5">
        <v>11.4</v>
      </c>
      <c r="C239" s="5">
        <v>86</v>
      </c>
      <c r="D239" s="5">
        <v>9.1999999999999993</v>
      </c>
      <c r="E239" s="5">
        <v>11.4</v>
      </c>
      <c r="F239" s="5">
        <v>4</v>
      </c>
      <c r="G239" s="5">
        <v>8.3000000000000007</v>
      </c>
      <c r="H239" s="5">
        <v>987.9</v>
      </c>
      <c r="I239" s="5">
        <v>0</v>
      </c>
      <c r="J239" s="5">
        <v>0</v>
      </c>
      <c r="K239" s="5">
        <v>0</v>
      </c>
      <c r="L239" s="5">
        <v>0.3</v>
      </c>
      <c r="M239" s="5">
        <v>0.3</v>
      </c>
      <c r="N239">
        <v>32.1</v>
      </c>
      <c r="O239">
        <v>32.1</v>
      </c>
      <c r="P239">
        <v>10.9</v>
      </c>
      <c r="Q239">
        <v>10.9</v>
      </c>
      <c r="R239" s="54">
        <v>0.15972222222222199</v>
      </c>
      <c r="T239" s="93"/>
      <c r="U239" s="96"/>
      <c r="V239" s="92" t="str">
        <f t="shared" si="4"/>
        <v/>
      </c>
      <c r="W239" s="96"/>
      <c r="X239" s="93"/>
      <c r="Z239" s="5"/>
      <c r="AA239"/>
      <c r="AC239" s="376"/>
      <c r="AD239" s="54">
        <v>0.15972222222222199</v>
      </c>
      <c r="AL239" s="5"/>
      <c r="AM239" s="5"/>
      <c r="AN239" s="5"/>
      <c r="AQ239" s="5"/>
      <c r="AS239" s="5"/>
      <c r="AT239" s="5"/>
      <c r="AU239" s="5"/>
      <c r="AV239" s="5"/>
      <c r="AW239" s="5"/>
      <c r="BB239" s="55">
        <v>0.15972222222222199</v>
      </c>
    </row>
    <row r="240" spans="2:54" x14ac:dyDescent="0.25">
      <c r="B240" s="5">
        <v>11.4</v>
      </c>
      <c r="C240" s="5">
        <v>86</v>
      </c>
      <c r="D240" s="5">
        <v>9.1999999999999993</v>
      </c>
      <c r="E240" s="5">
        <v>11.4</v>
      </c>
      <c r="F240" s="5">
        <v>4.3</v>
      </c>
      <c r="G240" s="5">
        <v>9.6999999999999993</v>
      </c>
      <c r="H240" s="5">
        <v>987.8</v>
      </c>
      <c r="I240" s="5">
        <v>0</v>
      </c>
      <c r="J240" s="5">
        <v>0</v>
      </c>
      <c r="K240" s="5">
        <v>0</v>
      </c>
      <c r="L240" s="5">
        <v>0.3</v>
      </c>
      <c r="M240" s="5">
        <v>0.3</v>
      </c>
      <c r="N240">
        <v>32.1</v>
      </c>
      <c r="O240">
        <v>32.1</v>
      </c>
      <c r="P240">
        <v>10.9</v>
      </c>
      <c r="Q240">
        <v>10.9</v>
      </c>
      <c r="R240" s="54">
        <v>0.16041666666666701</v>
      </c>
      <c r="T240" s="93"/>
      <c r="U240" s="96"/>
      <c r="V240" s="92" t="str">
        <f t="shared" si="4"/>
        <v/>
      </c>
      <c r="W240" s="96"/>
      <c r="X240" s="93"/>
      <c r="Z240" s="5"/>
      <c r="AA240"/>
      <c r="AC240" s="376"/>
      <c r="AD240" s="54">
        <v>0.16041666666666701</v>
      </c>
      <c r="AL240" s="5"/>
      <c r="AM240" s="5"/>
      <c r="AN240" s="5"/>
      <c r="AQ240" s="5"/>
      <c r="AS240" s="5"/>
      <c r="AT240" s="5"/>
      <c r="AU240" s="5"/>
      <c r="AV240" s="5"/>
      <c r="AW240" s="5"/>
      <c r="BB240" s="55">
        <v>0.16041666666666701</v>
      </c>
    </row>
    <row r="241" spans="2:54" x14ac:dyDescent="0.25">
      <c r="B241" s="5">
        <v>11.3</v>
      </c>
      <c r="C241" s="5">
        <v>86</v>
      </c>
      <c r="D241" s="5">
        <v>9.1</v>
      </c>
      <c r="E241" s="5">
        <v>11.3</v>
      </c>
      <c r="F241" s="5">
        <v>6.1</v>
      </c>
      <c r="G241" s="5">
        <v>6.8</v>
      </c>
      <c r="H241" s="5">
        <v>987.5</v>
      </c>
      <c r="I241" s="5">
        <v>0</v>
      </c>
      <c r="J241" s="5">
        <v>0</v>
      </c>
      <c r="K241" s="5">
        <v>0</v>
      </c>
      <c r="L241" s="5">
        <v>0.3</v>
      </c>
      <c r="M241" s="5">
        <v>0.3</v>
      </c>
      <c r="N241">
        <v>32.1</v>
      </c>
      <c r="O241">
        <v>32.1</v>
      </c>
      <c r="P241">
        <v>10.9</v>
      </c>
      <c r="Q241">
        <v>10.9</v>
      </c>
      <c r="R241" s="54">
        <v>0.16111111111111101</v>
      </c>
      <c r="T241" s="93"/>
      <c r="U241" s="96"/>
      <c r="V241" s="92" t="str">
        <f t="shared" si="4"/>
        <v/>
      </c>
      <c r="W241" s="96"/>
      <c r="X241" s="93"/>
      <c r="Z241" s="5"/>
      <c r="AA241"/>
      <c r="AC241" s="376"/>
      <c r="AD241" s="54">
        <v>0.16111111111111101</v>
      </c>
      <c r="AL241" s="5"/>
      <c r="AM241" s="5"/>
      <c r="AN241" s="5"/>
      <c r="AQ241" s="5"/>
      <c r="AS241" s="5"/>
      <c r="AT241" s="5"/>
      <c r="AU241" s="5"/>
      <c r="AV241" s="5"/>
      <c r="AW241" s="5"/>
      <c r="BB241" s="55">
        <v>0.16111111111111101</v>
      </c>
    </row>
    <row r="242" spans="2:54" x14ac:dyDescent="0.25">
      <c r="B242" s="5">
        <v>11.3</v>
      </c>
      <c r="C242" s="5">
        <v>86</v>
      </c>
      <c r="D242" s="5">
        <v>9.1</v>
      </c>
      <c r="E242" s="5">
        <v>11.3</v>
      </c>
      <c r="F242" s="5">
        <v>7.6</v>
      </c>
      <c r="G242" s="5">
        <v>9.6999999999999993</v>
      </c>
      <c r="H242" s="5">
        <v>987.7</v>
      </c>
      <c r="I242" s="5">
        <v>0</v>
      </c>
      <c r="J242" s="5">
        <v>0</v>
      </c>
      <c r="K242" s="5">
        <v>0</v>
      </c>
      <c r="L242" s="5">
        <v>0.3</v>
      </c>
      <c r="M242" s="5">
        <v>0.3</v>
      </c>
      <c r="N242">
        <v>32.1</v>
      </c>
      <c r="O242">
        <v>32.1</v>
      </c>
      <c r="P242">
        <v>10.9</v>
      </c>
      <c r="Q242">
        <v>10.9</v>
      </c>
      <c r="R242" s="54">
        <v>0.16180555555555601</v>
      </c>
      <c r="T242" s="93"/>
      <c r="U242" s="96"/>
      <c r="V242" s="92" t="str">
        <f t="shared" si="4"/>
        <v/>
      </c>
      <c r="W242" s="96"/>
      <c r="X242" s="93"/>
      <c r="Z242" s="5"/>
      <c r="AA242"/>
      <c r="AC242" s="376"/>
      <c r="AD242" s="54">
        <v>0.16180555555555601</v>
      </c>
      <c r="AL242" s="5"/>
      <c r="AM242" s="5"/>
      <c r="AN242" s="5"/>
      <c r="AQ242" s="5"/>
      <c r="AS242" s="5"/>
      <c r="AT242" s="5"/>
      <c r="AU242" s="5"/>
      <c r="AV242" s="5"/>
      <c r="AW242" s="5"/>
      <c r="BB242" s="55">
        <v>0.16180555555555601</v>
      </c>
    </row>
    <row r="243" spans="2:54" x14ac:dyDescent="0.25">
      <c r="B243" s="5">
        <v>11.3</v>
      </c>
      <c r="C243" s="5">
        <v>86</v>
      </c>
      <c r="D243" s="5">
        <v>9.1</v>
      </c>
      <c r="E243" s="5">
        <v>11.3</v>
      </c>
      <c r="F243" s="5">
        <v>4</v>
      </c>
      <c r="G243" s="5">
        <v>6.5</v>
      </c>
      <c r="H243" s="5">
        <v>987.7</v>
      </c>
      <c r="I243" s="5">
        <v>0</v>
      </c>
      <c r="J243" s="5">
        <v>0</v>
      </c>
      <c r="K243" s="5">
        <v>0</v>
      </c>
      <c r="L243" s="5">
        <v>0.3</v>
      </c>
      <c r="M243" s="5">
        <v>0.3</v>
      </c>
      <c r="N243">
        <v>32.1</v>
      </c>
      <c r="O243">
        <v>32.1</v>
      </c>
      <c r="P243">
        <v>10.9</v>
      </c>
      <c r="Q243">
        <v>10.9</v>
      </c>
      <c r="R243" s="54">
        <v>0.16250000000000001</v>
      </c>
      <c r="T243" s="93"/>
      <c r="U243" s="96"/>
      <c r="V243" s="92" t="str">
        <f t="shared" si="4"/>
        <v/>
      </c>
      <c r="W243" s="96"/>
      <c r="X243" s="93"/>
      <c r="Z243" s="5"/>
      <c r="AA243"/>
      <c r="AC243" s="376"/>
      <c r="AD243" s="54">
        <v>0.16250000000000001</v>
      </c>
      <c r="AL243" s="5"/>
      <c r="AM243" s="5"/>
      <c r="AN243" s="5"/>
      <c r="AQ243" s="5"/>
      <c r="AS243" s="5"/>
      <c r="AT243" s="5"/>
      <c r="AU243" s="5"/>
      <c r="AV243" s="5"/>
      <c r="AW243" s="5"/>
      <c r="BB243" s="55">
        <v>0.16250000000000001</v>
      </c>
    </row>
    <row r="244" spans="2:54" x14ac:dyDescent="0.25">
      <c r="B244" s="5">
        <v>11.3</v>
      </c>
      <c r="C244" s="5">
        <v>86</v>
      </c>
      <c r="D244" s="5">
        <v>9.1</v>
      </c>
      <c r="E244" s="5">
        <v>11.3</v>
      </c>
      <c r="F244" s="5">
        <v>4</v>
      </c>
      <c r="G244" s="5">
        <v>7.6</v>
      </c>
      <c r="H244" s="5">
        <v>987.6</v>
      </c>
      <c r="I244" s="5">
        <v>0</v>
      </c>
      <c r="J244" s="5">
        <v>0</v>
      </c>
      <c r="K244" s="5">
        <v>0</v>
      </c>
      <c r="L244" s="5">
        <v>0.3</v>
      </c>
      <c r="M244" s="5">
        <v>0.3</v>
      </c>
      <c r="N244">
        <v>32.1</v>
      </c>
      <c r="O244">
        <v>32.1</v>
      </c>
      <c r="P244">
        <v>10.9</v>
      </c>
      <c r="Q244">
        <v>10.9</v>
      </c>
      <c r="R244" s="54">
        <v>0.163194444444444</v>
      </c>
      <c r="T244" s="93"/>
      <c r="U244" s="96"/>
      <c r="V244" s="92" t="str">
        <f t="shared" si="4"/>
        <v/>
      </c>
      <c r="W244" s="96"/>
      <c r="X244" s="93"/>
      <c r="Z244" s="5"/>
      <c r="AA244"/>
      <c r="AC244" s="376"/>
      <c r="AD244" s="54">
        <v>0.163194444444444</v>
      </c>
      <c r="AL244" s="5"/>
      <c r="AM244" s="5"/>
      <c r="AN244" s="5"/>
      <c r="AQ244" s="5"/>
      <c r="AS244" s="5"/>
      <c r="AT244" s="5"/>
      <c r="AU244" s="5"/>
      <c r="AV244" s="5"/>
      <c r="AW244" s="5"/>
      <c r="BB244" s="55">
        <v>0.163194444444444</v>
      </c>
    </row>
    <row r="245" spans="2:54" x14ac:dyDescent="0.25">
      <c r="B245" s="5">
        <v>11.3</v>
      </c>
      <c r="C245" s="5">
        <v>86</v>
      </c>
      <c r="D245" s="5">
        <v>9.1</v>
      </c>
      <c r="E245" s="5">
        <v>11.3</v>
      </c>
      <c r="F245" s="5">
        <v>2.9</v>
      </c>
      <c r="G245" s="5">
        <v>5</v>
      </c>
      <c r="H245" s="5">
        <v>987.7</v>
      </c>
      <c r="I245" s="5">
        <v>0</v>
      </c>
      <c r="J245" s="5">
        <v>0</v>
      </c>
      <c r="K245" s="5">
        <v>0</v>
      </c>
      <c r="L245" s="5">
        <v>0.3</v>
      </c>
      <c r="M245" s="5">
        <v>0.3</v>
      </c>
      <c r="N245">
        <v>32.1</v>
      </c>
      <c r="O245">
        <v>32.1</v>
      </c>
      <c r="P245">
        <v>10.9</v>
      </c>
      <c r="Q245">
        <v>10.9</v>
      </c>
      <c r="R245" s="54">
        <v>0.163888888888889</v>
      </c>
      <c r="T245" s="93"/>
      <c r="U245" s="96"/>
      <c r="V245" s="92" t="str">
        <f t="shared" si="4"/>
        <v/>
      </c>
      <c r="W245" s="96"/>
      <c r="X245" s="93"/>
      <c r="Z245" s="5"/>
      <c r="AA245"/>
      <c r="AC245" s="376"/>
      <c r="AD245" s="54">
        <v>0.163888888888889</v>
      </c>
      <c r="AL245" s="5"/>
      <c r="AM245" s="5"/>
      <c r="AN245" s="5"/>
      <c r="AQ245" s="5"/>
      <c r="AS245" s="5"/>
      <c r="AT245" s="5"/>
      <c r="AU245" s="5"/>
      <c r="AV245" s="5"/>
      <c r="AW245" s="5"/>
      <c r="BB245" s="55">
        <v>0.163888888888889</v>
      </c>
    </row>
    <row r="246" spans="2:54" x14ac:dyDescent="0.25">
      <c r="B246" s="5">
        <v>11.3</v>
      </c>
      <c r="C246" s="5">
        <v>86</v>
      </c>
      <c r="D246" s="5">
        <v>9.1</v>
      </c>
      <c r="E246" s="5">
        <v>11.3</v>
      </c>
      <c r="F246" s="5">
        <v>3.2</v>
      </c>
      <c r="G246" s="5">
        <v>6.5</v>
      </c>
      <c r="H246" s="5">
        <v>987.8</v>
      </c>
      <c r="I246" s="5">
        <v>0</v>
      </c>
      <c r="J246" s="5">
        <v>0</v>
      </c>
      <c r="K246" s="5">
        <v>0</v>
      </c>
      <c r="L246" s="5">
        <v>0.3</v>
      </c>
      <c r="M246" s="5">
        <v>0.3</v>
      </c>
      <c r="N246">
        <v>32.1</v>
      </c>
      <c r="O246">
        <v>32.1</v>
      </c>
      <c r="P246">
        <v>10.9</v>
      </c>
      <c r="Q246">
        <v>10.9</v>
      </c>
      <c r="R246" s="54">
        <v>0.164583333333333</v>
      </c>
      <c r="T246" s="93"/>
      <c r="U246" s="96"/>
      <c r="V246" s="92" t="str">
        <f t="shared" si="4"/>
        <v/>
      </c>
      <c r="W246" s="96"/>
      <c r="X246" s="93"/>
      <c r="Z246" s="5"/>
      <c r="AA246"/>
      <c r="AC246" s="376"/>
      <c r="AD246" s="54">
        <v>0.164583333333333</v>
      </c>
      <c r="AL246" s="5"/>
      <c r="AM246" s="5"/>
      <c r="AN246" s="5"/>
      <c r="AQ246" s="5"/>
      <c r="AS246" s="5"/>
      <c r="AT246" s="5"/>
      <c r="AU246" s="5"/>
      <c r="AV246" s="5"/>
      <c r="AW246" s="5"/>
      <c r="BB246" s="55">
        <v>0.164583333333333</v>
      </c>
    </row>
    <row r="247" spans="2:54" x14ac:dyDescent="0.25">
      <c r="B247" s="5">
        <v>11.3</v>
      </c>
      <c r="C247" s="5">
        <v>86</v>
      </c>
      <c r="D247" s="5">
        <v>9.1</v>
      </c>
      <c r="E247" s="5">
        <v>11.3</v>
      </c>
      <c r="F247" s="5">
        <v>4.3</v>
      </c>
      <c r="G247" s="5">
        <v>10.8</v>
      </c>
      <c r="H247" s="5">
        <v>987.9</v>
      </c>
      <c r="I247" s="5">
        <v>0</v>
      </c>
      <c r="J247" s="5">
        <v>0</v>
      </c>
      <c r="K247" s="5">
        <v>0</v>
      </c>
      <c r="L247" s="5">
        <v>0.3</v>
      </c>
      <c r="M247" s="5">
        <v>0.3</v>
      </c>
      <c r="N247">
        <v>32.1</v>
      </c>
      <c r="O247">
        <v>32.1</v>
      </c>
      <c r="P247">
        <v>10.9</v>
      </c>
      <c r="Q247">
        <v>10.9</v>
      </c>
      <c r="R247" s="54">
        <v>0.165277777777778</v>
      </c>
      <c r="T247" s="93"/>
      <c r="U247" s="96"/>
      <c r="V247" s="92" t="str">
        <f t="shared" si="4"/>
        <v/>
      </c>
      <c r="W247" s="96"/>
      <c r="X247" s="93"/>
      <c r="Z247" s="5"/>
      <c r="AA247"/>
      <c r="AC247" s="376"/>
      <c r="AD247" s="54">
        <v>0.165277777777778</v>
      </c>
      <c r="AL247" s="5"/>
      <c r="AM247" s="5"/>
      <c r="AN247" s="5"/>
      <c r="AQ247" s="5"/>
      <c r="AS247" s="5"/>
      <c r="AT247" s="5"/>
      <c r="AU247" s="5"/>
      <c r="AV247" s="5"/>
      <c r="AW247" s="5"/>
      <c r="BB247" s="55">
        <v>0.165277777777778</v>
      </c>
    </row>
    <row r="248" spans="2:54" x14ac:dyDescent="0.25">
      <c r="B248" s="5">
        <v>11.4</v>
      </c>
      <c r="C248" s="5">
        <v>86</v>
      </c>
      <c r="D248" s="5">
        <v>9.1999999999999993</v>
      </c>
      <c r="E248" s="5">
        <v>11.4</v>
      </c>
      <c r="F248" s="5">
        <v>4.7</v>
      </c>
      <c r="G248" s="5">
        <v>6.8</v>
      </c>
      <c r="H248" s="5">
        <v>987.7</v>
      </c>
      <c r="I248" s="5">
        <v>0</v>
      </c>
      <c r="J248" s="5">
        <v>0</v>
      </c>
      <c r="K248" s="5">
        <v>0</v>
      </c>
      <c r="L248" s="5">
        <v>0.3</v>
      </c>
      <c r="M248" s="5">
        <v>0.3</v>
      </c>
      <c r="N248">
        <v>32.1</v>
      </c>
      <c r="O248">
        <v>32.1</v>
      </c>
      <c r="P248">
        <v>10.9</v>
      </c>
      <c r="Q248">
        <v>10.9</v>
      </c>
      <c r="R248" s="54">
        <v>0.16597222222222199</v>
      </c>
      <c r="T248" s="93"/>
      <c r="U248" s="96"/>
      <c r="V248" s="92" t="str">
        <f t="shared" si="4"/>
        <v/>
      </c>
      <c r="W248" s="96"/>
      <c r="X248" s="93"/>
      <c r="Z248" s="5"/>
      <c r="AA248"/>
      <c r="AC248" s="376"/>
      <c r="AD248" s="54">
        <v>0.16597222222222199</v>
      </c>
      <c r="AL248" s="5"/>
      <c r="AM248" s="5"/>
      <c r="AN248" s="5"/>
      <c r="AQ248" s="5"/>
      <c r="AS248" s="5"/>
      <c r="AT248" s="5"/>
      <c r="AU248" s="5"/>
      <c r="AV248" s="5"/>
      <c r="AW248" s="5"/>
      <c r="BB248" s="55">
        <v>0.16597222222222199</v>
      </c>
    </row>
    <row r="249" spans="2:54" x14ac:dyDescent="0.25">
      <c r="B249" s="5">
        <v>11.4</v>
      </c>
      <c r="C249" s="5">
        <v>86</v>
      </c>
      <c r="D249" s="5">
        <v>9.1999999999999993</v>
      </c>
      <c r="E249" s="5">
        <v>11.4</v>
      </c>
      <c r="F249" s="5">
        <v>4.7</v>
      </c>
      <c r="G249" s="5">
        <v>5.8</v>
      </c>
      <c r="H249" s="5">
        <v>987.8</v>
      </c>
      <c r="I249" s="5">
        <v>0</v>
      </c>
      <c r="J249" s="5">
        <v>0</v>
      </c>
      <c r="K249" s="5">
        <v>0</v>
      </c>
      <c r="L249" s="5">
        <v>0.3</v>
      </c>
      <c r="M249" s="5">
        <v>0.3</v>
      </c>
      <c r="N249">
        <v>32.1</v>
      </c>
      <c r="O249">
        <v>32.1</v>
      </c>
      <c r="P249">
        <v>10.9</v>
      </c>
      <c r="Q249">
        <v>10.9</v>
      </c>
      <c r="R249" s="54">
        <v>0.16666666666666699</v>
      </c>
      <c r="T249" s="93"/>
      <c r="U249" s="96"/>
      <c r="V249" s="92" t="str">
        <f t="shared" si="4"/>
        <v/>
      </c>
      <c r="W249" s="96"/>
      <c r="X249" s="93"/>
      <c r="Z249" s="5"/>
      <c r="AA249"/>
      <c r="AC249" s="376"/>
      <c r="AD249" s="54">
        <v>0.16666666666666699</v>
      </c>
      <c r="AL249" s="5"/>
      <c r="AM249" s="5"/>
      <c r="AN249" s="5"/>
      <c r="AQ249" s="5"/>
      <c r="AS249" s="5"/>
      <c r="AT249" s="5"/>
      <c r="AU249" s="5"/>
      <c r="AV249" s="5"/>
      <c r="AW249" s="5"/>
      <c r="BB249" s="55">
        <v>0.16666666666666699</v>
      </c>
    </row>
    <row r="250" spans="2:54" x14ac:dyDescent="0.25">
      <c r="B250" s="5">
        <v>11.4</v>
      </c>
      <c r="C250" s="5">
        <v>86</v>
      </c>
      <c r="D250" s="5">
        <v>9.1999999999999993</v>
      </c>
      <c r="E250" s="5">
        <v>11.4</v>
      </c>
      <c r="F250" s="5">
        <v>4</v>
      </c>
      <c r="G250" s="5">
        <v>10.8</v>
      </c>
      <c r="H250" s="5">
        <v>987.7</v>
      </c>
      <c r="I250" s="5">
        <v>0</v>
      </c>
      <c r="J250" s="5">
        <v>0</v>
      </c>
      <c r="K250" s="5">
        <v>0</v>
      </c>
      <c r="L250" s="5">
        <v>0.3</v>
      </c>
      <c r="M250" s="5">
        <v>0.3</v>
      </c>
      <c r="N250">
        <v>32.1</v>
      </c>
      <c r="O250">
        <v>32.1</v>
      </c>
      <c r="P250">
        <v>10.9</v>
      </c>
      <c r="Q250">
        <v>10.9</v>
      </c>
      <c r="R250" s="54">
        <v>0.16736111111111099</v>
      </c>
      <c r="T250" s="93"/>
      <c r="U250" s="96"/>
      <c r="V250" s="92" t="str">
        <f t="shared" si="4"/>
        <v/>
      </c>
      <c r="W250" s="96"/>
      <c r="X250" s="93"/>
      <c r="Z250" s="5"/>
      <c r="AA250"/>
      <c r="AC250" s="376"/>
      <c r="AD250" s="54">
        <v>0.16736111111111099</v>
      </c>
      <c r="AL250" s="5"/>
      <c r="AM250" s="5"/>
      <c r="AN250" s="5"/>
      <c r="AQ250" s="5"/>
      <c r="AS250" s="5"/>
      <c r="AT250" s="5"/>
      <c r="AU250" s="5"/>
      <c r="AV250" s="5"/>
      <c r="AW250" s="5"/>
      <c r="BB250" s="55">
        <v>0.16736111111111099</v>
      </c>
    </row>
    <row r="251" spans="2:54" x14ac:dyDescent="0.25">
      <c r="B251" s="5">
        <v>11.4</v>
      </c>
      <c r="C251" s="5">
        <v>86</v>
      </c>
      <c r="D251" s="5">
        <v>9.1999999999999993</v>
      </c>
      <c r="E251" s="5">
        <v>11.4</v>
      </c>
      <c r="F251" s="5">
        <v>2.2000000000000002</v>
      </c>
      <c r="G251" s="5">
        <v>6.5</v>
      </c>
      <c r="H251" s="5">
        <v>987.8</v>
      </c>
      <c r="I251" s="5">
        <v>0</v>
      </c>
      <c r="J251" s="5">
        <v>0</v>
      </c>
      <c r="K251" s="5">
        <v>0</v>
      </c>
      <c r="L251" s="5">
        <v>0.3</v>
      </c>
      <c r="M251" s="5">
        <v>0.3</v>
      </c>
      <c r="N251">
        <v>32.1</v>
      </c>
      <c r="O251">
        <v>32.1</v>
      </c>
      <c r="P251">
        <v>10.9</v>
      </c>
      <c r="Q251">
        <v>10.9</v>
      </c>
      <c r="R251" s="54">
        <v>0.16805555555555601</v>
      </c>
      <c r="T251" s="93"/>
      <c r="U251" s="96"/>
      <c r="V251" s="92" t="str">
        <f t="shared" si="4"/>
        <v/>
      </c>
      <c r="W251" s="96"/>
      <c r="X251" s="93"/>
      <c r="Z251" s="5"/>
      <c r="AA251"/>
      <c r="AC251" s="376"/>
      <c r="AD251" s="54">
        <v>0.16805555555555601</v>
      </c>
      <c r="AL251" s="5"/>
      <c r="AM251" s="5"/>
      <c r="AN251" s="5"/>
      <c r="AQ251" s="5"/>
      <c r="AS251" s="5"/>
      <c r="AT251" s="5"/>
      <c r="AU251" s="5"/>
      <c r="AV251" s="5"/>
      <c r="AW251" s="5"/>
      <c r="BB251" s="55">
        <v>0.16805555555555601</v>
      </c>
    </row>
    <row r="252" spans="2:54" x14ac:dyDescent="0.25">
      <c r="B252" s="5">
        <v>11.4</v>
      </c>
      <c r="C252" s="5">
        <v>86</v>
      </c>
      <c r="D252" s="5">
        <v>9.1999999999999993</v>
      </c>
      <c r="E252" s="5">
        <v>11.4</v>
      </c>
      <c r="F252" s="5">
        <v>7.9</v>
      </c>
      <c r="G252" s="5">
        <v>7.9</v>
      </c>
      <c r="H252" s="5">
        <v>987.8</v>
      </c>
      <c r="I252" s="5">
        <v>0</v>
      </c>
      <c r="J252" s="5">
        <v>0</v>
      </c>
      <c r="K252" s="5">
        <v>0</v>
      </c>
      <c r="L252" s="5">
        <v>0.3</v>
      </c>
      <c r="M252" s="5">
        <v>0.3</v>
      </c>
      <c r="N252">
        <v>32.1</v>
      </c>
      <c r="O252">
        <v>32.1</v>
      </c>
      <c r="P252">
        <v>10.9</v>
      </c>
      <c r="Q252">
        <v>10.9</v>
      </c>
      <c r="R252" s="54">
        <v>0.16875000000000001</v>
      </c>
      <c r="T252" s="93"/>
      <c r="U252" s="96"/>
      <c r="V252" s="92" t="str">
        <f t="shared" si="4"/>
        <v/>
      </c>
      <c r="W252" s="96"/>
      <c r="X252" s="93"/>
      <c r="Z252" s="5"/>
      <c r="AA252"/>
      <c r="AC252" s="376"/>
      <c r="AD252" s="54">
        <v>0.16875000000000001</v>
      </c>
      <c r="AL252" s="5"/>
      <c r="AM252" s="5"/>
      <c r="AN252" s="5"/>
      <c r="AQ252" s="5"/>
      <c r="AS252" s="5"/>
      <c r="AT252" s="5"/>
      <c r="AU252" s="5"/>
      <c r="AV252" s="5"/>
      <c r="AW252" s="5"/>
      <c r="BB252" s="55">
        <v>0.16875000000000001</v>
      </c>
    </row>
    <row r="253" spans="2:54" x14ac:dyDescent="0.25">
      <c r="B253" s="5">
        <v>11.4</v>
      </c>
      <c r="C253" s="5">
        <v>86</v>
      </c>
      <c r="D253" s="5">
        <v>9.1999999999999993</v>
      </c>
      <c r="E253" s="5">
        <v>11.4</v>
      </c>
      <c r="F253" s="5">
        <v>4.3</v>
      </c>
      <c r="G253" s="5">
        <v>7.9</v>
      </c>
      <c r="H253" s="5">
        <v>987.5</v>
      </c>
      <c r="I253" s="5">
        <v>0</v>
      </c>
      <c r="J253" s="5">
        <v>0</v>
      </c>
      <c r="K253" s="5">
        <v>0</v>
      </c>
      <c r="L253" s="5">
        <v>0.3</v>
      </c>
      <c r="M253" s="5">
        <v>0.3</v>
      </c>
      <c r="N253">
        <v>32.1</v>
      </c>
      <c r="O253">
        <v>32.1</v>
      </c>
      <c r="P253">
        <v>10.9</v>
      </c>
      <c r="Q253">
        <v>11</v>
      </c>
      <c r="R253" s="54">
        <v>0.16944444444444401</v>
      </c>
      <c r="T253" s="93"/>
      <c r="U253" s="96"/>
      <c r="V253" s="92" t="str">
        <f t="shared" si="4"/>
        <v/>
      </c>
      <c r="W253" s="96"/>
      <c r="X253" s="93"/>
      <c r="Z253" s="5"/>
      <c r="AA253"/>
      <c r="AC253" s="376"/>
      <c r="AD253" s="54">
        <v>0.16944444444444401</v>
      </c>
      <c r="AL253" s="5"/>
      <c r="AM253" s="5"/>
      <c r="AN253" s="5"/>
      <c r="AQ253" s="5"/>
      <c r="AS253" s="5"/>
      <c r="AT253" s="5"/>
      <c r="AU253" s="5"/>
      <c r="AV253" s="5"/>
      <c r="AW253" s="5"/>
      <c r="BB253" s="55">
        <v>0.16944444444444401</v>
      </c>
    </row>
    <row r="254" spans="2:54" x14ac:dyDescent="0.25">
      <c r="B254" s="5">
        <v>11.3</v>
      </c>
      <c r="C254" s="5">
        <v>86</v>
      </c>
      <c r="D254" s="5">
        <v>9.1</v>
      </c>
      <c r="E254" s="5">
        <v>11.3</v>
      </c>
      <c r="F254" s="5">
        <v>0</v>
      </c>
      <c r="G254" s="5">
        <v>5</v>
      </c>
      <c r="H254" s="5">
        <v>987.5</v>
      </c>
      <c r="I254" s="5">
        <v>0</v>
      </c>
      <c r="J254" s="5">
        <v>0</v>
      </c>
      <c r="K254" s="5">
        <v>0</v>
      </c>
      <c r="L254" s="5">
        <v>0.3</v>
      </c>
      <c r="M254" s="5">
        <v>0.3</v>
      </c>
      <c r="N254">
        <v>32.1</v>
      </c>
      <c r="O254">
        <v>32.1</v>
      </c>
      <c r="P254">
        <v>11</v>
      </c>
      <c r="Q254">
        <v>11</v>
      </c>
      <c r="R254" s="54">
        <v>0.17013888888888901</v>
      </c>
      <c r="T254" s="93"/>
      <c r="U254" s="96"/>
      <c r="V254" s="92" t="str">
        <f t="shared" si="4"/>
        <v/>
      </c>
      <c r="W254" s="96"/>
      <c r="X254" s="93"/>
      <c r="Z254" s="5"/>
      <c r="AA254"/>
      <c r="AC254" s="376"/>
      <c r="AD254" s="54">
        <v>0.17013888888888901</v>
      </c>
      <c r="AL254" s="5"/>
      <c r="AM254" s="5"/>
      <c r="AN254" s="5"/>
      <c r="AQ254" s="5"/>
      <c r="AS254" s="5"/>
      <c r="AT254" s="5"/>
      <c r="AU254" s="5"/>
      <c r="AV254" s="5"/>
      <c r="AW254" s="5"/>
      <c r="BB254" s="55">
        <v>0.17013888888888901</v>
      </c>
    </row>
    <row r="255" spans="2:54" x14ac:dyDescent="0.25">
      <c r="B255" s="5">
        <v>11.3</v>
      </c>
      <c r="C255" s="5">
        <v>86</v>
      </c>
      <c r="D255" s="5">
        <v>9.1</v>
      </c>
      <c r="E255" s="5">
        <v>11.3</v>
      </c>
      <c r="F255" s="5">
        <v>5</v>
      </c>
      <c r="G255" s="5">
        <v>6.5</v>
      </c>
      <c r="H255" s="5">
        <v>987.5</v>
      </c>
      <c r="I255" s="5">
        <v>0</v>
      </c>
      <c r="J255" s="5">
        <v>0</v>
      </c>
      <c r="K255" s="5">
        <v>0</v>
      </c>
      <c r="L255" s="5">
        <v>0.3</v>
      </c>
      <c r="M255" s="5">
        <v>0.3</v>
      </c>
      <c r="N255">
        <v>32.1</v>
      </c>
      <c r="O255">
        <v>32.1</v>
      </c>
      <c r="P255">
        <v>11</v>
      </c>
      <c r="Q255">
        <v>10.9</v>
      </c>
      <c r="R255" s="54">
        <v>0.170833333333333</v>
      </c>
      <c r="T255" s="93"/>
      <c r="U255" s="96"/>
      <c r="V255" s="92" t="str">
        <f t="shared" si="4"/>
        <v/>
      </c>
      <c r="W255" s="96"/>
      <c r="X255" s="93"/>
      <c r="Z255" s="5"/>
      <c r="AA255"/>
      <c r="AC255" s="376"/>
      <c r="AD255" s="54">
        <v>0.170833333333333</v>
      </c>
      <c r="AL255" s="5"/>
      <c r="AM255" s="5"/>
      <c r="AN255" s="5"/>
      <c r="AQ255" s="5"/>
      <c r="AS255" s="5"/>
      <c r="AT255" s="5"/>
      <c r="AU255" s="5"/>
      <c r="AV255" s="5"/>
      <c r="AW255" s="5"/>
      <c r="BB255" s="55">
        <v>0.170833333333333</v>
      </c>
    </row>
    <row r="256" spans="2:54" x14ac:dyDescent="0.25">
      <c r="B256" s="5">
        <v>11.3</v>
      </c>
      <c r="C256" s="5">
        <v>86</v>
      </c>
      <c r="D256" s="5">
        <v>9.1</v>
      </c>
      <c r="E256" s="5">
        <v>11.3</v>
      </c>
      <c r="F256" s="5">
        <v>7.2</v>
      </c>
      <c r="G256" s="5">
        <v>7.9</v>
      </c>
      <c r="H256" s="5">
        <v>987.4</v>
      </c>
      <c r="I256" s="5">
        <v>0</v>
      </c>
      <c r="J256" s="5">
        <v>0</v>
      </c>
      <c r="K256" s="5">
        <v>0</v>
      </c>
      <c r="L256" s="5">
        <v>0.3</v>
      </c>
      <c r="M256" s="5">
        <v>0.3</v>
      </c>
      <c r="N256">
        <v>32.1</v>
      </c>
      <c r="O256">
        <v>32.1</v>
      </c>
      <c r="P256">
        <v>11</v>
      </c>
      <c r="Q256">
        <v>11</v>
      </c>
      <c r="R256" s="54">
        <v>0.171527777777778</v>
      </c>
      <c r="T256" s="93"/>
      <c r="U256" s="96"/>
      <c r="V256" s="92" t="str">
        <f t="shared" si="4"/>
        <v/>
      </c>
      <c r="W256" s="96"/>
      <c r="X256" s="93"/>
      <c r="Z256" s="5"/>
      <c r="AA256"/>
      <c r="AC256" s="376"/>
      <c r="AD256" s="54">
        <v>0.171527777777778</v>
      </c>
      <c r="AL256" s="5"/>
      <c r="AM256" s="5"/>
      <c r="AN256" s="5"/>
      <c r="AQ256" s="5"/>
      <c r="AS256" s="5"/>
      <c r="AT256" s="5"/>
      <c r="AU256" s="5"/>
      <c r="AV256" s="5"/>
      <c r="AW256" s="5"/>
      <c r="BB256" s="55">
        <v>0.171527777777778</v>
      </c>
    </row>
    <row r="257" spans="2:54" x14ac:dyDescent="0.25">
      <c r="B257" s="5">
        <v>11.3</v>
      </c>
      <c r="C257" s="5">
        <v>86</v>
      </c>
      <c r="D257" s="5">
        <v>9.1</v>
      </c>
      <c r="E257" s="5">
        <v>11.3</v>
      </c>
      <c r="F257" s="5">
        <v>4</v>
      </c>
      <c r="G257" s="5">
        <v>7.6</v>
      </c>
      <c r="H257" s="5">
        <v>987.4</v>
      </c>
      <c r="I257" s="5">
        <v>0</v>
      </c>
      <c r="J257" s="5">
        <v>0</v>
      </c>
      <c r="K257" s="5">
        <v>0</v>
      </c>
      <c r="L257" s="5">
        <v>0.3</v>
      </c>
      <c r="M257" s="5">
        <v>0.3</v>
      </c>
      <c r="N257">
        <v>32.1</v>
      </c>
      <c r="O257">
        <v>32.1</v>
      </c>
      <c r="P257">
        <v>11</v>
      </c>
      <c r="Q257">
        <v>11</v>
      </c>
      <c r="R257" s="54">
        <v>0.172222222222222</v>
      </c>
      <c r="T257" s="93"/>
      <c r="U257" s="96"/>
      <c r="V257" s="92" t="str">
        <f t="shared" si="4"/>
        <v/>
      </c>
      <c r="W257" s="96"/>
      <c r="X257" s="93"/>
      <c r="Z257" s="5"/>
      <c r="AA257"/>
      <c r="AC257" s="376"/>
      <c r="AD257" s="54">
        <v>0.172222222222222</v>
      </c>
      <c r="AL257" s="5"/>
      <c r="AM257" s="5"/>
      <c r="AN257" s="5"/>
      <c r="AQ257" s="5"/>
      <c r="AS257" s="5"/>
      <c r="AT257" s="5"/>
      <c r="AU257" s="5"/>
      <c r="AV257" s="5"/>
      <c r="AW257" s="5"/>
      <c r="BB257" s="55">
        <v>0.172222222222222</v>
      </c>
    </row>
    <row r="258" spans="2:54" x14ac:dyDescent="0.25">
      <c r="B258" s="5">
        <v>11.3</v>
      </c>
      <c r="C258" s="5">
        <v>86</v>
      </c>
      <c r="D258" s="5">
        <v>9.1</v>
      </c>
      <c r="E258" s="5">
        <v>11.3</v>
      </c>
      <c r="F258" s="5">
        <v>5.4</v>
      </c>
      <c r="G258" s="5">
        <v>14.4</v>
      </c>
      <c r="H258" s="5">
        <v>987.5</v>
      </c>
      <c r="I258" s="5">
        <v>0</v>
      </c>
      <c r="J258" s="5">
        <v>0</v>
      </c>
      <c r="K258" s="5">
        <v>0</v>
      </c>
      <c r="L258" s="5">
        <v>0.3</v>
      </c>
      <c r="M258" s="5">
        <v>0.3</v>
      </c>
      <c r="N258">
        <v>32.1</v>
      </c>
      <c r="O258">
        <v>32.1</v>
      </c>
      <c r="P258">
        <v>11</v>
      </c>
      <c r="Q258">
        <v>11</v>
      </c>
      <c r="R258" s="54">
        <v>0.172916666666667</v>
      </c>
      <c r="T258" s="93"/>
      <c r="U258" s="96"/>
      <c r="V258" s="92" t="str">
        <f t="shared" si="4"/>
        <v/>
      </c>
      <c r="W258" s="96"/>
      <c r="X258" s="93"/>
      <c r="Z258" s="5"/>
      <c r="AA258"/>
      <c r="AC258" s="376"/>
      <c r="AD258" s="54">
        <v>0.172916666666667</v>
      </c>
      <c r="AL258" s="5"/>
      <c r="AM258" s="5"/>
      <c r="AN258" s="5"/>
      <c r="AQ258" s="5"/>
      <c r="AS258" s="5"/>
      <c r="AT258" s="5"/>
      <c r="AU258" s="5"/>
      <c r="AV258" s="5"/>
      <c r="AW258" s="5"/>
      <c r="BB258" s="55">
        <v>0.172916666666667</v>
      </c>
    </row>
    <row r="259" spans="2:54" x14ac:dyDescent="0.25">
      <c r="B259" s="5">
        <v>11.3</v>
      </c>
      <c r="C259" s="5">
        <v>87</v>
      </c>
      <c r="D259" s="5">
        <v>9.1999999999999993</v>
      </c>
      <c r="E259" s="5">
        <v>11.3</v>
      </c>
      <c r="F259" s="5">
        <v>2.2000000000000002</v>
      </c>
      <c r="G259" s="5">
        <v>6.8</v>
      </c>
      <c r="H259" s="5">
        <v>987.7</v>
      </c>
      <c r="I259" s="5">
        <v>0</v>
      </c>
      <c r="J259" s="5">
        <v>0</v>
      </c>
      <c r="K259" s="5">
        <v>0</v>
      </c>
      <c r="L259" s="5">
        <v>0.3</v>
      </c>
      <c r="M259" s="5">
        <v>0.3</v>
      </c>
      <c r="N259">
        <v>32.1</v>
      </c>
      <c r="O259">
        <v>32.1</v>
      </c>
      <c r="P259">
        <v>10.9</v>
      </c>
      <c r="Q259">
        <v>10.9</v>
      </c>
      <c r="R259" s="54">
        <v>0.17361111111111099</v>
      </c>
      <c r="T259" s="93"/>
      <c r="U259" s="96"/>
      <c r="V259" s="92" t="str">
        <f t="shared" si="4"/>
        <v/>
      </c>
      <c r="W259" s="96"/>
      <c r="X259" s="93"/>
      <c r="Z259" s="5"/>
      <c r="AA259"/>
      <c r="AC259" s="376"/>
      <c r="AD259" s="54">
        <v>0.17361111111111099</v>
      </c>
      <c r="AL259" s="5"/>
      <c r="AM259" s="5"/>
      <c r="AN259" s="5"/>
      <c r="AQ259" s="5"/>
      <c r="AS259" s="5"/>
      <c r="AT259" s="5"/>
      <c r="AU259" s="5"/>
      <c r="AV259" s="5"/>
      <c r="AW259" s="5"/>
      <c r="BB259" s="55">
        <v>0.17361111111111099</v>
      </c>
    </row>
    <row r="260" spans="2:54" x14ac:dyDescent="0.25">
      <c r="B260" s="5">
        <v>11.3</v>
      </c>
      <c r="C260" s="5">
        <v>86</v>
      </c>
      <c r="D260" s="5">
        <v>9.1</v>
      </c>
      <c r="E260" s="5">
        <v>11.3</v>
      </c>
      <c r="F260" s="5">
        <v>7.2</v>
      </c>
      <c r="G260" s="5">
        <v>9.6999999999999993</v>
      </c>
      <c r="H260" s="5">
        <v>987.8</v>
      </c>
      <c r="I260" s="5">
        <v>0</v>
      </c>
      <c r="J260" s="5">
        <v>0</v>
      </c>
      <c r="K260" s="5">
        <v>0</v>
      </c>
      <c r="L260" s="5">
        <v>0.3</v>
      </c>
      <c r="M260" s="5">
        <v>0.3</v>
      </c>
      <c r="N260">
        <v>32.1</v>
      </c>
      <c r="O260">
        <v>32.1</v>
      </c>
      <c r="P260">
        <v>10.9</v>
      </c>
      <c r="Q260">
        <v>11</v>
      </c>
      <c r="R260" s="54">
        <v>0.17430555555555599</v>
      </c>
      <c r="T260" s="93"/>
      <c r="U260" s="96"/>
      <c r="V260" s="92" t="str">
        <f t="shared" si="4"/>
        <v/>
      </c>
      <c r="W260" s="96"/>
      <c r="X260" s="93"/>
      <c r="Z260" s="5"/>
      <c r="AA260"/>
      <c r="AC260" s="376"/>
      <c r="AD260" s="54">
        <v>0.17430555555555599</v>
      </c>
      <c r="AL260" s="5"/>
      <c r="AM260" s="5"/>
      <c r="AN260" s="5"/>
      <c r="AQ260" s="5"/>
      <c r="AS260" s="5"/>
      <c r="AT260" s="5"/>
      <c r="AU260" s="5"/>
      <c r="AV260" s="5"/>
      <c r="AW260" s="5"/>
      <c r="BB260" s="55">
        <v>0.17430555555555599</v>
      </c>
    </row>
    <row r="261" spans="2:54" x14ac:dyDescent="0.25">
      <c r="B261" s="5">
        <v>11.2</v>
      </c>
      <c r="C261" s="5">
        <v>87</v>
      </c>
      <c r="D261" s="5">
        <v>9.1</v>
      </c>
      <c r="E261" s="5">
        <v>11.2</v>
      </c>
      <c r="F261" s="5">
        <v>9</v>
      </c>
      <c r="G261" s="5">
        <v>9</v>
      </c>
      <c r="H261" s="5">
        <v>987.6</v>
      </c>
      <c r="I261" s="5">
        <v>0</v>
      </c>
      <c r="J261" s="5">
        <v>0</v>
      </c>
      <c r="K261" s="5">
        <v>0</v>
      </c>
      <c r="L261" s="5">
        <v>0.3</v>
      </c>
      <c r="M261" s="5">
        <v>0.3</v>
      </c>
      <c r="N261">
        <v>32.1</v>
      </c>
      <c r="O261">
        <v>32.1</v>
      </c>
      <c r="P261">
        <v>10.9</v>
      </c>
      <c r="Q261">
        <v>11</v>
      </c>
      <c r="R261" s="54">
        <v>0.17499999999999999</v>
      </c>
      <c r="T261" s="93"/>
      <c r="U261" s="96"/>
      <c r="V261" s="92" t="str">
        <f t="shared" si="4"/>
        <v/>
      </c>
      <c r="W261" s="96"/>
      <c r="X261" s="93"/>
      <c r="Z261" s="5"/>
      <c r="AA261"/>
      <c r="AC261" s="376"/>
      <c r="AD261" s="54">
        <v>0.17499999999999999</v>
      </c>
      <c r="AL261" s="5"/>
      <c r="AM261" s="5"/>
      <c r="AN261" s="5"/>
      <c r="AQ261" s="5"/>
      <c r="AS261" s="5"/>
      <c r="AT261" s="5"/>
      <c r="AU261" s="5"/>
      <c r="AV261" s="5"/>
      <c r="AW261" s="5"/>
      <c r="BB261" s="55">
        <v>0.17499999999999999</v>
      </c>
    </row>
    <row r="262" spans="2:54" x14ac:dyDescent="0.25">
      <c r="B262" s="5">
        <v>11.2</v>
      </c>
      <c r="C262" s="5">
        <v>87</v>
      </c>
      <c r="D262" s="5">
        <v>9.1</v>
      </c>
      <c r="E262" s="5">
        <v>11.2</v>
      </c>
      <c r="F262" s="5">
        <v>5.4</v>
      </c>
      <c r="G262" s="5">
        <v>7.9</v>
      </c>
      <c r="H262" s="5">
        <v>987.5</v>
      </c>
      <c r="I262" s="5">
        <v>0</v>
      </c>
      <c r="J262" s="5">
        <v>0</v>
      </c>
      <c r="K262" s="5">
        <v>0</v>
      </c>
      <c r="L262" s="5">
        <v>0.3</v>
      </c>
      <c r="M262" s="5">
        <v>0.3</v>
      </c>
      <c r="N262">
        <v>32.1</v>
      </c>
      <c r="O262">
        <v>32.1</v>
      </c>
      <c r="P262">
        <v>10.9</v>
      </c>
      <c r="Q262">
        <v>10.9</v>
      </c>
      <c r="R262" s="54">
        <v>0.17569444444444399</v>
      </c>
      <c r="T262" s="93"/>
      <c r="U262" s="96"/>
      <c r="V262" s="92" t="str">
        <f t="shared" si="4"/>
        <v/>
      </c>
      <c r="W262" s="96"/>
      <c r="X262" s="93"/>
      <c r="Z262" s="5"/>
      <c r="AA262"/>
      <c r="AC262" s="376"/>
      <c r="AD262" s="54">
        <v>0.17569444444444399</v>
      </c>
      <c r="AL262" s="5"/>
      <c r="AM262" s="5"/>
      <c r="AN262" s="5"/>
      <c r="AQ262" s="5"/>
      <c r="AS262" s="5"/>
      <c r="AT262" s="5"/>
      <c r="AU262" s="5"/>
      <c r="AV262" s="5"/>
      <c r="AW262" s="5"/>
      <c r="BB262" s="55">
        <v>0.17569444444444399</v>
      </c>
    </row>
    <row r="263" spans="2:54" x14ac:dyDescent="0.25">
      <c r="B263" s="5">
        <v>11.2</v>
      </c>
      <c r="C263" s="5">
        <v>87</v>
      </c>
      <c r="D263" s="5">
        <v>9.1</v>
      </c>
      <c r="E263" s="5">
        <v>11.2</v>
      </c>
      <c r="F263" s="5">
        <v>6.1</v>
      </c>
      <c r="G263" s="5">
        <v>7.2</v>
      </c>
      <c r="H263" s="5">
        <v>987.5</v>
      </c>
      <c r="I263" s="5">
        <v>0</v>
      </c>
      <c r="J263" s="5">
        <v>0</v>
      </c>
      <c r="K263" s="5">
        <v>0</v>
      </c>
      <c r="L263" s="5">
        <v>0.3</v>
      </c>
      <c r="M263" s="5">
        <v>0.3</v>
      </c>
      <c r="N263">
        <v>32.1</v>
      </c>
      <c r="O263">
        <v>32.1</v>
      </c>
      <c r="P263">
        <v>10.8</v>
      </c>
      <c r="Q263">
        <v>10.9</v>
      </c>
      <c r="R263" s="54">
        <v>0.17638888888888901</v>
      </c>
      <c r="T263" s="93"/>
      <c r="U263" s="96"/>
      <c r="V263" s="92" t="str">
        <f t="shared" si="4"/>
        <v/>
      </c>
      <c r="W263" s="96"/>
      <c r="X263" s="93"/>
      <c r="Z263" s="5"/>
      <c r="AA263"/>
      <c r="AC263" s="376"/>
      <c r="AD263" s="54">
        <v>0.17638888888888901</v>
      </c>
      <c r="AL263" s="5"/>
      <c r="AM263" s="5"/>
      <c r="AN263" s="5"/>
      <c r="AQ263" s="5"/>
      <c r="AS263" s="5"/>
      <c r="AT263" s="5"/>
      <c r="AU263" s="5"/>
      <c r="AV263" s="5"/>
      <c r="AW263" s="5"/>
      <c r="BB263" s="55">
        <v>0.17638888888888901</v>
      </c>
    </row>
    <row r="264" spans="2:54" x14ac:dyDescent="0.25">
      <c r="B264" s="5">
        <v>11.2</v>
      </c>
      <c r="C264" s="5">
        <v>87</v>
      </c>
      <c r="D264" s="5">
        <v>9.1</v>
      </c>
      <c r="E264" s="5">
        <v>11.2</v>
      </c>
      <c r="F264" s="5">
        <v>7.2</v>
      </c>
      <c r="G264" s="5">
        <v>7.2</v>
      </c>
      <c r="H264" s="5">
        <v>987.4</v>
      </c>
      <c r="I264" s="5">
        <v>0</v>
      </c>
      <c r="J264" s="5">
        <v>0</v>
      </c>
      <c r="K264" s="5">
        <v>0</v>
      </c>
      <c r="L264" s="5">
        <v>0.3</v>
      </c>
      <c r="M264" s="5">
        <v>0.3</v>
      </c>
      <c r="N264">
        <v>32.1</v>
      </c>
      <c r="O264">
        <v>32.1</v>
      </c>
      <c r="P264">
        <v>10.8</v>
      </c>
      <c r="Q264">
        <v>10.9</v>
      </c>
      <c r="R264" s="54">
        <v>0.17708333333333301</v>
      </c>
      <c r="T264" s="93"/>
      <c r="U264" s="96"/>
      <c r="V264" s="92" t="str">
        <f t="shared" si="4"/>
        <v/>
      </c>
      <c r="W264" s="96"/>
      <c r="X264" s="93"/>
      <c r="Z264" s="5"/>
      <c r="AA264"/>
      <c r="AC264" s="376"/>
      <c r="AD264" s="54">
        <v>0.17708333333333301</v>
      </c>
      <c r="AL264" s="5"/>
      <c r="AM264" s="5"/>
      <c r="AN264" s="5"/>
      <c r="AQ264" s="5"/>
      <c r="AS264" s="5"/>
      <c r="AT264" s="5"/>
      <c r="AU264" s="5"/>
      <c r="AV264" s="5"/>
      <c r="AW264" s="5"/>
      <c r="BB264" s="55">
        <v>0.17708333333333301</v>
      </c>
    </row>
    <row r="265" spans="2:54" x14ac:dyDescent="0.25">
      <c r="B265" s="5">
        <v>11.1</v>
      </c>
      <c r="C265" s="5">
        <v>87</v>
      </c>
      <c r="D265" s="5">
        <v>9</v>
      </c>
      <c r="E265" s="5">
        <v>11.1</v>
      </c>
      <c r="F265" s="5">
        <v>4.3</v>
      </c>
      <c r="G265" s="5">
        <v>6.1</v>
      </c>
      <c r="H265" s="5">
        <v>987.5</v>
      </c>
      <c r="I265" s="5">
        <v>0</v>
      </c>
      <c r="J265" s="5">
        <v>0</v>
      </c>
      <c r="K265" s="5">
        <v>0</v>
      </c>
      <c r="L265" s="5">
        <v>0.3</v>
      </c>
      <c r="M265" s="5">
        <v>0.3</v>
      </c>
      <c r="N265">
        <v>32.1</v>
      </c>
      <c r="O265">
        <v>32.1</v>
      </c>
      <c r="P265">
        <v>10.8</v>
      </c>
      <c r="Q265">
        <v>10.9</v>
      </c>
      <c r="R265" s="54">
        <v>0.17777777777777801</v>
      </c>
      <c r="T265" s="93"/>
      <c r="U265" s="96"/>
      <c r="V265" s="92" t="str">
        <f t="shared" si="4"/>
        <v/>
      </c>
      <c r="W265" s="96"/>
      <c r="X265" s="93"/>
      <c r="Z265" s="5"/>
      <c r="AA265"/>
      <c r="AC265" s="376"/>
      <c r="AD265" s="54">
        <v>0.17777777777777801</v>
      </c>
      <c r="AL265" s="5"/>
      <c r="AM265" s="5"/>
      <c r="AN265" s="5"/>
      <c r="AQ265" s="5"/>
      <c r="AS265" s="5"/>
      <c r="AT265" s="5"/>
      <c r="AU265" s="5"/>
      <c r="AV265" s="5"/>
      <c r="AW265" s="5"/>
      <c r="BB265" s="55">
        <v>0.17777777777777801</v>
      </c>
    </row>
    <row r="266" spans="2:54" x14ac:dyDescent="0.25">
      <c r="B266" s="5">
        <v>11.1</v>
      </c>
      <c r="C266" s="5">
        <v>87</v>
      </c>
      <c r="D266" s="5">
        <v>9</v>
      </c>
      <c r="E266" s="5">
        <v>11.1</v>
      </c>
      <c r="F266" s="5">
        <v>5.8</v>
      </c>
      <c r="G266" s="5">
        <v>7.6</v>
      </c>
      <c r="H266" s="5">
        <v>987.3</v>
      </c>
      <c r="I266" s="5">
        <v>0</v>
      </c>
      <c r="J266" s="5">
        <v>0</v>
      </c>
      <c r="K266" s="5">
        <v>0</v>
      </c>
      <c r="L266" s="5">
        <v>0.3</v>
      </c>
      <c r="M266" s="5">
        <v>0.3</v>
      </c>
      <c r="N266">
        <v>32.1</v>
      </c>
      <c r="O266">
        <v>32.1</v>
      </c>
      <c r="P266">
        <v>10.7</v>
      </c>
      <c r="Q266">
        <v>10.8</v>
      </c>
      <c r="R266" s="54">
        <v>0.178472222222222</v>
      </c>
      <c r="T266" s="93"/>
      <c r="U266" s="96"/>
      <c r="V266" s="92" t="str">
        <f t="shared" si="4"/>
        <v/>
      </c>
      <c r="W266" s="96"/>
      <c r="X266" s="93"/>
      <c r="Z266" s="5"/>
      <c r="AA266"/>
      <c r="AC266" s="376"/>
      <c r="AD266" s="54">
        <v>0.178472222222222</v>
      </c>
      <c r="AL266" s="5"/>
      <c r="AM266" s="5"/>
      <c r="AN266" s="5"/>
      <c r="AQ266" s="5"/>
      <c r="AS266" s="5"/>
      <c r="AT266" s="5"/>
      <c r="AU266" s="5"/>
      <c r="AV266" s="5"/>
      <c r="AW266" s="5"/>
      <c r="BB266" s="55">
        <v>0.178472222222222</v>
      </c>
    </row>
    <row r="267" spans="2:54" x14ac:dyDescent="0.25">
      <c r="B267" s="5">
        <v>11.1</v>
      </c>
      <c r="C267" s="5">
        <v>87</v>
      </c>
      <c r="D267" s="5">
        <v>9</v>
      </c>
      <c r="E267" s="5">
        <v>11.1</v>
      </c>
      <c r="F267" s="5">
        <v>5.4</v>
      </c>
      <c r="G267" s="5">
        <v>5.8</v>
      </c>
      <c r="H267" s="5">
        <v>987.4</v>
      </c>
      <c r="I267" s="5">
        <v>0</v>
      </c>
      <c r="J267" s="5">
        <v>0</v>
      </c>
      <c r="K267" s="5">
        <v>0</v>
      </c>
      <c r="L267" s="5">
        <v>0.3</v>
      </c>
      <c r="M267" s="5">
        <v>0.3</v>
      </c>
      <c r="N267">
        <v>32.1</v>
      </c>
      <c r="O267">
        <v>32.1</v>
      </c>
      <c r="P267">
        <v>10.7</v>
      </c>
      <c r="Q267">
        <v>10.8</v>
      </c>
      <c r="R267" s="54">
        <v>0.179166666666667</v>
      </c>
      <c r="T267" s="93"/>
      <c r="U267" s="96"/>
      <c r="V267" s="92" t="str">
        <f t="shared" ref="V267:V330" si="5">IF($K267&gt;0,1,"")</f>
        <v/>
      </c>
      <c r="W267" s="96"/>
      <c r="X267" s="93"/>
      <c r="Z267" s="5"/>
      <c r="AA267"/>
      <c r="AC267" s="376"/>
      <c r="AD267" s="54">
        <v>0.179166666666667</v>
      </c>
      <c r="AL267" s="5"/>
      <c r="AM267" s="5"/>
      <c r="AN267" s="5"/>
      <c r="AQ267" s="5"/>
      <c r="AS267" s="5"/>
      <c r="AT267" s="5"/>
      <c r="AU267" s="5"/>
      <c r="AV267" s="5"/>
      <c r="AW267" s="5"/>
      <c r="BB267" s="55">
        <v>0.179166666666667</v>
      </c>
    </row>
    <row r="268" spans="2:54" x14ac:dyDescent="0.25">
      <c r="B268" s="5">
        <v>11.1</v>
      </c>
      <c r="C268" s="5">
        <v>87</v>
      </c>
      <c r="D268" s="5">
        <v>9</v>
      </c>
      <c r="E268" s="5">
        <v>11.1</v>
      </c>
      <c r="F268" s="5">
        <v>7.2</v>
      </c>
      <c r="G268" s="5">
        <v>7.9</v>
      </c>
      <c r="H268" s="5">
        <v>987.4</v>
      </c>
      <c r="I268" s="5">
        <v>0</v>
      </c>
      <c r="J268" s="5">
        <v>0</v>
      </c>
      <c r="K268" s="5">
        <v>0</v>
      </c>
      <c r="L268" s="5">
        <v>0.3</v>
      </c>
      <c r="M268" s="5">
        <v>0.3</v>
      </c>
      <c r="N268">
        <v>32.1</v>
      </c>
      <c r="O268">
        <v>32.1</v>
      </c>
      <c r="P268">
        <v>10.7</v>
      </c>
      <c r="Q268">
        <v>10.8</v>
      </c>
      <c r="R268" s="54">
        <v>0.179861111111111</v>
      </c>
      <c r="T268" s="93"/>
      <c r="U268" s="96"/>
      <c r="V268" s="92" t="str">
        <f t="shared" si="5"/>
        <v/>
      </c>
      <c r="W268" s="96"/>
      <c r="X268" s="93"/>
      <c r="Z268" s="5"/>
      <c r="AA268"/>
      <c r="AC268" s="376"/>
      <c r="AD268" s="54">
        <v>0.179861111111111</v>
      </c>
      <c r="AL268" s="5"/>
      <c r="AM268" s="5"/>
      <c r="AN268" s="5"/>
      <c r="AQ268" s="5"/>
      <c r="AS268" s="5"/>
      <c r="AT268" s="5"/>
      <c r="AU268" s="5"/>
      <c r="AV268" s="5"/>
      <c r="AW268" s="5"/>
      <c r="BB268" s="55">
        <v>0.179861111111111</v>
      </c>
    </row>
    <row r="269" spans="2:54" x14ac:dyDescent="0.25">
      <c r="B269" s="5">
        <v>11.1</v>
      </c>
      <c r="C269" s="5">
        <v>87</v>
      </c>
      <c r="D269" s="5">
        <v>9</v>
      </c>
      <c r="E269" s="5">
        <v>11.1</v>
      </c>
      <c r="F269" s="5">
        <v>5</v>
      </c>
      <c r="G269" s="5">
        <v>5.8</v>
      </c>
      <c r="H269" s="5">
        <v>987.6</v>
      </c>
      <c r="I269" s="5">
        <v>0</v>
      </c>
      <c r="J269" s="5">
        <v>0</v>
      </c>
      <c r="K269" s="5">
        <v>0</v>
      </c>
      <c r="L269" s="5">
        <v>0.3</v>
      </c>
      <c r="M269" s="5">
        <v>0.3</v>
      </c>
      <c r="N269">
        <v>32.1</v>
      </c>
      <c r="O269">
        <v>32.1</v>
      </c>
      <c r="P269">
        <v>10.6</v>
      </c>
      <c r="Q269">
        <v>10.8</v>
      </c>
      <c r="R269" s="54">
        <v>0.180555555555556</v>
      </c>
      <c r="T269" s="93"/>
      <c r="U269" s="96"/>
      <c r="V269" s="92" t="str">
        <f t="shared" si="5"/>
        <v/>
      </c>
      <c r="W269" s="96"/>
      <c r="X269" s="93"/>
      <c r="Z269" s="5"/>
      <c r="AA269"/>
      <c r="AC269" s="376"/>
      <c r="AD269" s="54">
        <v>0.180555555555556</v>
      </c>
      <c r="AL269" s="5"/>
      <c r="AM269" s="5"/>
      <c r="AN269" s="5"/>
      <c r="AQ269" s="5"/>
      <c r="AS269" s="5"/>
      <c r="AT269" s="5"/>
      <c r="AU269" s="5"/>
      <c r="AV269" s="5"/>
      <c r="AW269" s="5"/>
      <c r="BB269" s="55">
        <v>0.180555555555556</v>
      </c>
    </row>
    <row r="270" spans="2:54" x14ac:dyDescent="0.25">
      <c r="B270" s="5">
        <v>11.1</v>
      </c>
      <c r="C270" s="5">
        <v>87</v>
      </c>
      <c r="D270" s="5">
        <v>9</v>
      </c>
      <c r="E270" s="5">
        <v>11.1</v>
      </c>
      <c r="F270" s="5">
        <v>4.3</v>
      </c>
      <c r="G270" s="5">
        <v>8.6</v>
      </c>
      <c r="H270" s="5">
        <v>987.4</v>
      </c>
      <c r="I270" s="5">
        <v>0</v>
      </c>
      <c r="J270" s="5">
        <v>0</v>
      </c>
      <c r="K270" s="5">
        <v>0</v>
      </c>
      <c r="L270" s="5">
        <v>0.3</v>
      </c>
      <c r="M270" s="5">
        <v>0.3</v>
      </c>
      <c r="N270">
        <v>32.1</v>
      </c>
      <c r="O270">
        <v>32.1</v>
      </c>
      <c r="P270">
        <v>10.6</v>
      </c>
      <c r="Q270">
        <v>10.8</v>
      </c>
      <c r="R270" s="54">
        <v>0.18124999999999999</v>
      </c>
      <c r="T270" s="93"/>
      <c r="U270" s="96"/>
      <c r="V270" s="92" t="str">
        <f t="shared" si="5"/>
        <v/>
      </c>
      <c r="W270" s="96"/>
      <c r="X270" s="93"/>
      <c r="Z270" s="5"/>
      <c r="AA270"/>
      <c r="AC270" s="376"/>
      <c r="AD270" s="54">
        <v>0.18124999999999999</v>
      </c>
      <c r="AL270" s="5"/>
      <c r="AM270" s="5"/>
      <c r="AN270" s="5"/>
      <c r="AQ270" s="5"/>
      <c r="AS270" s="5"/>
      <c r="AT270" s="5"/>
      <c r="AU270" s="5"/>
      <c r="AV270" s="5"/>
      <c r="AW270" s="5"/>
      <c r="BB270" s="55">
        <v>0.18124999999999999</v>
      </c>
    </row>
    <row r="271" spans="2:54" x14ac:dyDescent="0.25">
      <c r="B271" s="5">
        <v>11.1</v>
      </c>
      <c r="C271" s="5">
        <v>87</v>
      </c>
      <c r="D271" s="5">
        <v>9</v>
      </c>
      <c r="E271" s="5">
        <v>11.1</v>
      </c>
      <c r="F271" s="5">
        <v>5.8</v>
      </c>
      <c r="G271" s="5">
        <v>8.6</v>
      </c>
      <c r="H271" s="5">
        <v>987.4</v>
      </c>
      <c r="I271" s="5">
        <v>0</v>
      </c>
      <c r="J271" s="5">
        <v>0</v>
      </c>
      <c r="K271" s="5">
        <v>0</v>
      </c>
      <c r="L271" s="5">
        <v>0.3</v>
      </c>
      <c r="M271" s="5">
        <v>0.3</v>
      </c>
      <c r="N271">
        <v>32.1</v>
      </c>
      <c r="O271">
        <v>32.1</v>
      </c>
      <c r="P271">
        <v>10.6</v>
      </c>
      <c r="Q271">
        <v>10.7</v>
      </c>
      <c r="R271" s="54">
        <v>0.18194444444444399</v>
      </c>
      <c r="T271" s="93"/>
      <c r="U271" s="96"/>
      <c r="V271" s="92" t="str">
        <f t="shared" si="5"/>
        <v/>
      </c>
      <c r="W271" s="96"/>
      <c r="X271" s="93"/>
      <c r="Z271" s="5"/>
      <c r="AA271"/>
      <c r="AC271" s="376"/>
      <c r="AD271" s="54">
        <v>0.18194444444444399</v>
      </c>
      <c r="AL271" s="5"/>
      <c r="AM271" s="5"/>
      <c r="AN271" s="5"/>
      <c r="AQ271" s="5"/>
      <c r="AS271" s="5"/>
      <c r="AT271" s="5"/>
      <c r="AU271" s="5"/>
      <c r="AV271" s="5"/>
      <c r="AW271" s="5"/>
      <c r="BB271" s="55">
        <v>0.18194444444444399</v>
      </c>
    </row>
    <row r="272" spans="2:54" x14ac:dyDescent="0.25">
      <c r="B272" s="5">
        <v>11.2</v>
      </c>
      <c r="C272" s="5">
        <v>87</v>
      </c>
      <c r="D272" s="5">
        <v>9.1</v>
      </c>
      <c r="E272" s="5">
        <v>11.2</v>
      </c>
      <c r="F272" s="5">
        <v>5</v>
      </c>
      <c r="G272" s="5">
        <v>10.4</v>
      </c>
      <c r="H272" s="5">
        <v>987.4</v>
      </c>
      <c r="I272" s="5">
        <v>0</v>
      </c>
      <c r="J272" s="5">
        <v>0</v>
      </c>
      <c r="K272" s="5">
        <v>0</v>
      </c>
      <c r="L272" s="5">
        <v>0.3</v>
      </c>
      <c r="M272" s="5">
        <v>0.3</v>
      </c>
      <c r="N272">
        <v>32.1</v>
      </c>
      <c r="O272">
        <v>32.1</v>
      </c>
      <c r="P272">
        <v>10.6</v>
      </c>
      <c r="Q272">
        <v>10.7</v>
      </c>
      <c r="R272" s="54">
        <v>0.18263888888888899</v>
      </c>
      <c r="T272" s="93"/>
      <c r="U272" s="96"/>
      <c r="V272" s="92" t="str">
        <f t="shared" si="5"/>
        <v/>
      </c>
      <c r="W272" s="96"/>
      <c r="X272" s="93"/>
      <c r="Z272" s="5"/>
      <c r="AA272" s="54"/>
      <c r="AC272" s="376"/>
      <c r="AD272" s="54">
        <v>0.18263888888888899</v>
      </c>
      <c r="AL272" s="5"/>
      <c r="AM272" s="5"/>
      <c r="AN272" s="5"/>
      <c r="AQ272" s="5"/>
      <c r="AS272" s="5"/>
      <c r="AT272" s="5"/>
      <c r="AU272" s="5"/>
      <c r="AV272" s="5"/>
      <c r="AW272" s="5"/>
      <c r="BB272" s="55">
        <v>0.18263888888888899</v>
      </c>
    </row>
    <row r="273" spans="2:54" x14ac:dyDescent="0.25">
      <c r="B273" s="5">
        <v>11.2</v>
      </c>
      <c r="C273" s="5">
        <v>86</v>
      </c>
      <c r="D273" s="5">
        <v>9</v>
      </c>
      <c r="E273" s="5">
        <v>11.2</v>
      </c>
      <c r="F273" s="5">
        <v>6.5</v>
      </c>
      <c r="G273" s="5">
        <v>7.6</v>
      </c>
      <c r="H273" s="5">
        <v>987.5</v>
      </c>
      <c r="I273" s="5">
        <v>0</v>
      </c>
      <c r="J273" s="5">
        <v>0</v>
      </c>
      <c r="K273" s="5">
        <v>0</v>
      </c>
      <c r="L273" s="5">
        <v>0.3</v>
      </c>
      <c r="M273" s="5">
        <v>0.3</v>
      </c>
      <c r="N273">
        <v>32.1</v>
      </c>
      <c r="O273">
        <v>32.1</v>
      </c>
      <c r="P273">
        <v>10.6</v>
      </c>
      <c r="Q273">
        <v>10.7</v>
      </c>
      <c r="R273" s="54">
        <v>0.18333333333333299</v>
      </c>
      <c r="T273" s="93"/>
      <c r="U273" s="96"/>
      <c r="V273" s="92" t="str">
        <f t="shared" si="5"/>
        <v/>
      </c>
      <c r="W273" s="96"/>
      <c r="X273" s="93"/>
      <c r="Z273" s="5"/>
      <c r="AA273"/>
      <c r="AC273" s="376"/>
      <c r="AD273" s="54">
        <v>0.18333333333333299</v>
      </c>
      <c r="AL273" s="5"/>
      <c r="AM273" s="5"/>
      <c r="AN273" s="5"/>
      <c r="AQ273" s="5"/>
      <c r="AS273" s="5"/>
      <c r="AT273" s="5"/>
      <c r="AU273" s="5"/>
      <c r="AV273" s="5"/>
      <c r="AW273" s="5"/>
      <c r="BB273" s="55">
        <v>0.18333333333333299</v>
      </c>
    </row>
    <row r="274" spans="2:54" x14ac:dyDescent="0.25">
      <c r="B274" s="5">
        <v>11.3</v>
      </c>
      <c r="C274" s="5">
        <v>86</v>
      </c>
      <c r="D274" s="5">
        <v>9.1</v>
      </c>
      <c r="E274" s="5">
        <v>11.3</v>
      </c>
      <c r="F274" s="5">
        <v>14.4</v>
      </c>
      <c r="G274" s="5">
        <v>18</v>
      </c>
      <c r="H274" s="5">
        <v>987.5</v>
      </c>
      <c r="I274" s="5">
        <v>0</v>
      </c>
      <c r="J274" s="5">
        <v>0</v>
      </c>
      <c r="K274" s="5">
        <v>0</v>
      </c>
      <c r="L274" s="5">
        <v>0.3</v>
      </c>
      <c r="M274" s="5">
        <v>0.3</v>
      </c>
      <c r="N274">
        <v>32.1</v>
      </c>
      <c r="O274">
        <v>32.1</v>
      </c>
      <c r="P274">
        <v>10.7</v>
      </c>
      <c r="Q274">
        <v>10.7</v>
      </c>
      <c r="R274" s="54">
        <v>0.18402777777777801</v>
      </c>
      <c r="T274" s="93"/>
      <c r="U274" s="96"/>
      <c r="V274" s="92" t="str">
        <f t="shared" si="5"/>
        <v/>
      </c>
      <c r="W274" s="96"/>
      <c r="X274" s="93"/>
      <c r="Z274" s="5"/>
      <c r="AA274"/>
      <c r="AC274" s="376"/>
      <c r="AD274" s="54">
        <v>0.18402777777777801</v>
      </c>
      <c r="AL274" s="5"/>
      <c r="AM274" s="5"/>
      <c r="AN274" s="5"/>
      <c r="AQ274" s="5"/>
      <c r="AS274" s="5"/>
      <c r="AT274" s="5"/>
      <c r="AU274" s="5"/>
      <c r="AV274" s="5"/>
      <c r="AW274" s="5"/>
      <c r="BB274" s="55">
        <v>0.18402777777777801</v>
      </c>
    </row>
    <row r="275" spans="2:54" x14ac:dyDescent="0.25">
      <c r="B275" s="5">
        <v>11.3</v>
      </c>
      <c r="C275" s="5">
        <v>86</v>
      </c>
      <c r="D275" s="5">
        <v>9.1</v>
      </c>
      <c r="E275" s="5">
        <v>11.3</v>
      </c>
      <c r="F275" s="5">
        <v>6.8</v>
      </c>
      <c r="G275" s="5">
        <v>11.5</v>
      </c>
      <c r="H275" s="5">
        <v>987.4</v>
      </c>
      <c r="I275" s="5">
        <v>0</v>
      </c>
      <c r="J275" s="5">
        <v>0</v>
      </c>
      <c r="K275" s="5">
        <v>0</v>
      </c>
      <c r="L275" s="5">
        <v>0.3</v>
      </c>
      <c r="M275" s="5">
        <v>0.3</v>
      </c>
      <c r="N275">
        <v>32.1</v>
      </c>
      <c r="O275">
        <v>32.1</v>
      </c>
      <c r="P275">
        <v>10.7</v>
      </c>
      <c r="Q275">
        <v>10.7</v>
      </c>
      <c r="R275" s="54">
        <v>0.18472222222222201</v>
      </c>
      <c r="T275" s="93"/>
      <c r="U275" s="96"/>
      <c r="V275" s="92" t="str">
        <f t="shared" si="5"/>
        <v/>
      </c>
      <c r="W275" s="96"/>
      <c r="X275" s="93"/>
      <c r="Z275" s="5"/>
      <c r="AA275"/>
      <c r="AC275" s="376"/>
      <c r="AD275" s="54">
        <v>0.18472222222222201</v>
      </c>
      <c r="AL275" s="5"/>
      <c r="AM275" s="5"/>
      <c r="AN275" s="5"/>
      <c r="AQ275" s="5"/>
      <c r="AS275" s="5"/>
      <c r="AT275" s="5"/>
      <c r="AU275" s="5"/>
      <c r="AV275" s="5"/>
      <c r="AW275" s="5"/>
      <c r="BB275" s="55">
        <v>0.18472222222222201</v>
      </c>
    </row>
    <row r="276" spans="2:54" x14ac:dyDescent="0.25">
      <c r="B276" s="5">
        <v>11.4</v>
      </c>
      <c r="C276" s="5">
        <v>86</v>
      </c>
      <c r="D276" s="5">
        <v>9.1999999999999993</v>
      </c>
      <c r="E276" s="5">
        <v>11.4</v>
      </c>
      <c r="F276" s="5">
        <v>4.3</v>
      </c>
      <c r="G276" s="5">
        <v>9</v>
      </c>
      <c r="H276" s="5">
        <v>987.5</v>
      </c>
      <c r="I276" s="5">
        <v>0</v>
      </c>
      <c r="J276" s="5">
        <v>0</v>
      </c>
      <c r="K276" s="5">
        <v>0</v>
      </c>
      <c r="L276" s="5">
        <v>0.3</v>
      </c>
      <c r="M276" s="5">
        <v>0.3</v>
      </c>
      <c r="N276">
        <v>32.1</v>
      </c>
      <c r="O276">
        <v>32.1</v>
      </c>
      <c r="P276">
        <v>10.7</v>
      </c>
      <c r="Q276">
        <v>10.7</v>
      </c>
      <c r="R276" s="54">
        <v>0.18541666666666701</v>
      </c>
      <c r="T276" s="93"/>
      <c r="U276" s="96"/>
      <c r="V276" s="92" t="str">
        <f t="shared" si="5"/>
        <v/>
      </c>
      <c r="W276" s="96"/>
      <c r="X276" s="93"/>
      <c r="Z276" s="5"/>
      <c r="AA276"/>
      <c r="AC276" s="376"/>
      <c r="AD276" s="54">
        <v>0.18541666666666701</v>
      </c>
      <c r="AL276" s="5"/>
      <c r="AM276" s="5"/>
      <c r="AN276" s="5"/>
      <c r="AQ276" s="5"/>
      <c r="AS276" s="5"/>
      <c r="AT276" s="5"/>
      <c r="AU276" s="5"/>
      <c r="AV276" s="5"/>
      <c r="AW276" s="5"/>
      <c r="BB276" s="55">
        <v>0.18541666666666701</v>
      </c>
    </row>
    <row r="277" spans="2:54" x14ac:dyDescent="0.25">
      <c r="B277" s="5">
        <v>11.4</v>
      </c>
      <c r="C277" s="5">
        <v>86</v>
      </c>
      <c r="D277" s="5">
        <v>9.1999999999999993</v>
      </c>
      <c r="E277" s="5">
        <v>11.4</v>
      </c>
      <c r="F277" s="5">
        <v>7.6</v>
      </c>
      <c r="G277" s="5">
        <v>10.4</v>
      </c>
      <c r="H277" s="5">
        <v>987.5</v>
      </c>
      <c r="I277" s="5">
        <v>0</v>
      </c>
      <c r="J277" s="5">
        <v>0</v>
      </c>
      <c r="K277" s="5">
        <v>0</v>
      </c>
      <c r="L277" s="5">
        <v>0.3</v>
      </c>
      <c r="M277" s="5">
        <v>0.3</v>
      </c>
      <c r="N277">
        <v>32.1</v>
      </c>
      <c r="O277">
        <v>32.1</v>
      </c>
      <c r="P277">
        <v>10.7</v>
      </c>
      <c r="Q277">
        <v>10.7</v>
      </c>
      <c r="R277" s="54">
        <v>0.18611111111111101</v>
      </c>
      <c r="T277" s="93"/>
      <c r="U277" s="96"/>
      <c r="V277" s="92" t="str">
        <f t="shared" si="5"/>
        <v/>
      </c>
      <c r="W277" s="96"/>
      <c r="X277" s="93"/>
      <c r="Z277" s="5"/>
      <c r="AA277"/>
      <c r="AC277" s="376"/>
      <c r="AD277" s="54">
        <v>0.18611111111111101</v>
      </c>
      <c r="AL277" s="5"/>
      <c r="AM277" s="5"/>
      <c r="AN277" s="5"/>
      <c r="AQ277" s="5"/>
      <c r="AS277" s="5"/>
      <c r="AT277" s="5"/>
      <c r="AU277" s="5"/>
      <c r="AV277" s="5"/>
      <c r="AW277" s="5"/>
      <c r="BB277" s="55">
        <v>0.18611111111111101</v>
      </c>
    </row>
    <row r="278" spans="2:54" x14ac:dyDescent="0.25">
      <c r="B278" s="5">
        <v>11.5</v>
      </c>
      <c r="C278" s="5">
        <v>86</v>
      </c>
      <c r="D278" s="5">
        <v>9.3000000000000007</v>
      </c>
      <c r="E278" s="5">
        <v>11.5</v>
      </c>
      <c r="F278" s="5">
        <v>5</v>
      </c>
      <c r="G278" s="5">
        <v>7.6</v>
      </c>
      <c r="H278" s="5">
        <v>987.4</v>
      </c>
      <c r="I278" s="5">
        <v>0</v>
      </c>
      <c r="J278" s="5">
        <v>0</v>
      </c>
      <c r="K278" s="5">
        <v>0</v>
      </c>
      <c r="L278" s="5">
        <v>0.3</v>
      </c>
      <c r="M278" s="5">
        <v>0.3</v>
      </c>
      <c r="N278">
        <v>32.1</v>
      </c>
      <c r="O278">
        <v>32.1</v>
      </c>
      <c r="P278">
        <v>10.8</v>
      </c>
      <c r="Q278">
        <v>10.8</v>
      </c>
      <c r="R278" s="54">
        <v>0.186805555555556</v>
      </c>
      <c r="T278" s="93"/>
      <c r="U278" s="96"/>
      <c r="V278" s="92" t="str">
        <f t="shared" si="5"/>
        <v/>
      </c>
      <c r="W278" s="96"/>
      <c r="X278" s="93"/>
      <c r="Z278" s="5"/>
      <c r="AA278"/>
      <c r="AC278" s="376"/>
      <c r="AD278" s="54">
        <v>0.186805555555556</v>
      </c>
      <c r="AL278" s="5"/>
      <c r="AM278" s="5"/>
      <c r="AN278" s="5"/>
      <c r="AQ278" s="5"/>
      <c r="AS278" s="5"/>
      <c r="AT278" s="5"/>
      <c r="AU278" s="5"/>
      <c r="AV278" s="5"/>
      <c r="AW278" s="5"/>
      <c r="BB278" s="55">
        <v>0.186805555555556</v>
      </c>
    </row>
    <row r="279" spans="2:54" x14ac:dyDescent="0.25">
      <c r="B279" s="5">
        <v>11.5</v>
      </c>
      <c r="C279" s="5">
        <v>86</v>
      </c>
      <c r="D279" s="5">
        <v>9.3000000000000007</v>
      </c>
      <c r="E279" s="5">
        <v>11.5</v>
      </c>
      <c r="F279" s="5">
        <v>4.7</v>
      </c>
      <c r="G279" s="5">
        <v>6.1</v>
      </c>
      <c r="H279" s="5">
        <v>987.4</v>
      </c>
      <c r="I279" s="5">
        <v>0</v>
      </c>
      <c r="J279" s="5">
        <v>0</v>
      </c>
      <c r="K279" s="5">
        <v>0</v>
      </c>
      <c r="L279" s="5">
        <v>0.3</v>
      </c>
      <c r="M279" s="5">
        <v>0.3</v>
      </c>
      <c r="N279">
        <v>32.1</v>
      </c>
      <c r="O279">
        <v>32.1</v>
      </c>
      <c r="P279">
        <v>10.8</v>
      </c>
      <c r="Q279">
        <v>10.8</v>
      </c>
      <c r="R279" s="54">
        <v>0.1875</v>
      </c>
      <c r="T279" s="93"/>
      <c r="U279" s="96"/>
      <c r="V279" s="92" t="str">
        <f t="shared" si="5"/>
        <v/>
      </c>
      <c r="W279" s="96"/>
      <c r="X279" s="93"/>
      <c r="Z279" s="5"/>
      <c r="AA279"/>
      <c r="AC279" s="376"/>
      <c r="AD279" s="54">
        <v>0.1875</v>
      </c>
      <c r="AL279" s="5"/>
      <c r="AM279" s="5"/>
      <c r="AN279" s="5"/>
      <c r="AQ279" s="5"/>
      <c r="AS279" s="5"/>
      <c r="AT279" s="5"/>
      <c r="AU279" s="5"/>
      <c r="AV279" s="5"/>
      <c r="AW279" s="5"/>
      <c r="BB279" s="55">
        <v>0.1875</v>
      </c>
    </row>
    <row r="280" spans="2:54" x14ac:dyDescent="0.25">
      <c r="B280" s="5">
        <v>11.6</v>
      </c>
      <c r="C280" s="5">
        <v>85</v>
      </c>
      <c r="D280" s="5">
        <v>9.1999999999999993</v>
      </c>
      <c r="E280" s="5">
        <v>11.6</v>
      </c>
      <c r="F280" s="5">
        <v>10.4</v>
      </c>
      <c r="G280" s="5">
        <v>14.4</v>
      </c>
      <c r="H280" s="5">
        <v>987.3</v>
      </c>
      <c r="I280" s="5">
        <v>0</v>
      </c>
      <c r="J280" s="5">
        <v>0</v>
      </c>
      <c r="K280" s="5">
        <v>0</v>
      </c>
      <c r="L280" s="5">
        <v>0.3</v>
      </c>
      <c r="M280" s="5">
        <v>0.3</v>
      </c>
      <c r="N280">
        <v>32.1</v>
      </c>
      <c r="O280">
        <v>32.1</v>
      </c>
      <c r="P280">
        <v>10.8</v>
      </c>
      <c r="Q280">
        <v>10.8</v>
      </c>
      <c r="R280" s="54">
        <v>0.188194444444444</v>
      </c>
      <c r="T280" s="93"/>
      <c r="U280" s="96"/>
      <c r="V280" s="92" t="str">
        <f t="shared" si="5"/>
        <v/>
      </c>
      <c r="W280" s="96"/>
      <c r="X280" s="425"/>
      <c r="Z280" s="5"/>
      <c r="AA280"/>
      <c r="AC280" s="376"/>
      <c r="AD280" s="54">
        <v>0.188194444444444</v>
      </c>
      <c r="AL280" s="5"/>
      <c r="AM280" s="5"/>
      <c r="AN280" s="5"/>
      <c r="AQ280" s="5"/>
      <c r="AS280" s="5"/>
      <c r="AT280" s="5"/>
      <c r="AU280" s="5"/>
      <c r="AV280" s="5"/>
      <c r="AW280" s="5"/>
      <c r="BB280" s="55">
        <v>0.188194444444444</v>
      </c>
    </row>
    <row r="281" spans="2:54" x14ac:dyDescent="0.25">
      <c r="B281" s="5">
        <v>11.6</v>
      </c>
      <c r="C281" s="5">
        <v>85</v>
      </c>
      <c r="D281" s="5">
        <v>9.1999999999999993</v>
      </c>
      <c r="E281" s="5">
        <v>11.6</v>
      </c>
      <c r="F281" s="5">
        <v>8.6</v>
      </c>
      <c r="G281" s="5">
        <v>11.2</v>
      </c>
      <c r="H281" s="5">
        <v>987.5</v>
      </c>
      <c r="I281" s="5">
        <v>0</v>
      </c>
      <c r="J281" s="5">
        <v>0</v>
      </c>
      <c r="K281" s="5">
        <v>0</v>
      </c>
      <c r="L281" s="5">
        <v>0.3</v>
      </c>
      <c r="M281" s="5">
        <v>0.3</v>
      </c>
      <c r="N281">
        <v>32.1</v>
      </c>
      <c r="O281">
        <v>32.1</v>
      </c>
      <c r="P281">
        <v>10.8</v>
      </c>
      <c r="Q281">
        <v>10.8</v>
      </c>
      <c r="R281" s="54">
        <v>0.18888888888888899</v>
      </c>
      <c r="T281" s="93"/>
      <c r="U281" s="96"/>
      <c r="V281" s="92" t="str">
        <f t="shared" si="5"/>
        <v/>
      </c>
      <c r="W281" s="96"/>
      <c r="X281" s="426"/>
      <c r="Z281" s="5"/>
      <c r="AA281"/>
      <c r="AC281" s="376"/>
      <c r="AD281" s="54">
        <v>0.18888888888888899</v>
      </c>
      <c r="AL281" s="5"/>
      <c r="AM281" s="5"/>
      <c r="AN281" s="5"/>
      <c r="AQ281" s="5"/>
      <c r="AS281" s="5"/>
      <c r="AT281" s="5"/>
      <c r="AU281" s="5"/>
      <c r="AV281" s="5"/>
      <c r="AW281" s="5"/>
      <c r="BB281" s="55">
        <v>0.18888888888888899</v>
      </c>
    </row>
    <row r="282" spans="2:54" x14ac:dyDescent="0.25">
      <c r="B282" s="5">
        <v>11.7</v>
      </c>
      <c r="C282" s="5">
        <v>85</v>
      </c>
      <c r="D282" s="5">
        <v>9.3000000000000007</v>
      </c>
      <c r="E282" s="5">
        <v>11.7</v>
      </c>
      <c r="F282" s="5">
        <v>4.7</v>
      </c>
      <c r="G282" s="5">
        <v>10.4</v>
      </c>
      <c r="H282" s="5">
        <v>987.4</v>
      </c>
      <c r="I282" s="5">
        <v>0</v>
      </c>
      <c r="J282" s="5">
        <v>0</v>
      </c>
      <c r="K282" s="5">
        <v>0</v>
      </c>
      <c r="L282" s="5">
        <v>0.3</v>
      </c>
      <c r="M282" s="5">
        <v>0.3</v>
      </c>
      <c r="N282">
        <v>32.1</v>
      </c>
      <c r="O282">
        <v>32.1</v>
      </c>
      <c r="P282">
        <v>10.9</v>
      </c>
      <c r="Q282">
        <v>10.9</v>
      </c>
      <c r="R282" s="54">
        <v>0.18958333333333299</v>
      </c>
      <c r="T282" s="93"/>
      <c r="U282" s="96"/>
      <c r="V282" s="92" t="str">
        <f t="shared" si="5"/>
        <v/>
      </c>
      <c r="W282" s="96"/>
      <c r="X282" s="93"/>
      <c r="Z282" s="5"/>
      <c r="AA282"/>
      <c r="AC282" s="376"/>
      <c r="AD282" s="54">
        <v>0.18958333333333299</v>
      </c>
      <c r="AL282" s="5"/>
      <c r="AM282" s="5"/>
      <c r="AN282" s="5"/>
      <c r="AQ282" s="5"/>
      <c r="AS282" s="5"/>
      <c r="AT282" s="5"/>
      <c r="AU282" s="5"/>
      <c r="AV282" s="5"/>
      <c r="AW282" s="5"/>
      <c r="BB282" s="55">
        <v>0.18958333333333299</v>
      </c>
    </row>
    <row r="283" spans="2:54" x14ac:dyDescent="0.25">
      <c r="B283" s="5">
        <v>11.7</v>
      </c>
      <c r="C283" s="5">
        <v>85</v>
      </c>
      <c r="D283" s="5">
        <v>9.3000000000000007</v>
      </c>
      <c r="E283" s="5">
        <v>11.7</v>
      </c>
      <c r="F283" s="5">
        <v>3.2</v>
      </c>
      <c r="G283" s="5">
        <v>7.2</v>
      </c>
      <c r="H283" s="5">
        <v>987.4</v>
      </c>
      <c r="I283" s="5">
        <v>0</v>
      </c>
      <c r="J283" s="5">
        <v>0</v>
      </c>
      <c r="K283" s="5">
        <v>0</v>
      </c>
      <c r="L283" s="5">
        <v>0.3</v>
      </c>
      <c r="M283" s="5">
        <v>0.3</v>
      </c>
      <c r="N283">
        <v>32.1</v>
      </c>
      <c r="O283">
        <v>32.1</v>
      </c>
      <c r="P283">
        <v>10.9</v>
      </c>
      <c r="Q283">
        <v>10.9</v>
      </c>
      <c r="R283" s="54">
        <v>0.19027777777777799</v>
      </c>
      <c r="T283" s="93"/>
      <c r="U283" s="96"/>
      <c r="V283" s="92" t="str">
        <f t="shared" si="5"/>
        <v/>
      </c>
      <c r="W283" s="96"/>
      <c r="X283" s="93"/>
      <c r="Z283" s="5"/>
      <c r="AA283"/>
      <c r="AC283" s="376"/>
      <c r="AD283" s="54">
        <v>0.19027777777777799</v>
      </c>
      <c r="AL283" s="5"/>
      <c r="AM283" s="5"/>
      <c r="AN283" s="5"/>
      <c r="AQ283" s="5"/>
      <c r="AS283" s="5"/>
      <c r="AT283" s="5"/>
      <c r="AU283" s="5"/>
      <c r="AV283" s="5"/>
      <c r="AW283" s="5"/>
      <c r="BB283" s="55">
        <v>0.19027777777777799</v>
      </c>
    </row>
    <row r="284" spans="2:54" x14ac:dyDescent="0.25">
      <c r="B284" s="5">
        <v>11.7</v>
      </c>
      <c r="C284" s="5">
        <v>85</v>
      </c>
      <c r="D284" s="5">
        <v>9.3000000000000007</v>
      </c>
      <c r="E284" s="5">
        <v>11.7</v>
      </c>
      <c r="F284" s="5">
        <v>4.3</v>
      </c>
      <c r="G284" s="5">
        <v>6.5</v>
      </c>
      <c r="H284" s="5">
        <v>987.2</v>
      </c>
      <c r="I284" s="5">
        <v>0</v>
      </c>
      <c r="J284" s="5">
        <v>0</v>
      </c>
      <c r="K284" s="5">
        <v>0</v>
      </c>
      <c r="L284" s="5">
        <v>0.3</v>
      </c>
      <c r="M284" s="5">
        <v>0.3</v>
      </c>
      <c r="N284">
        <v>32.1</v>
      </c>
      <c r="O284">
        <v>32.1</v>
      </c>
      <c r="P284">
        <v>11</v>
      </c>
      <c r="Q284">
        <v>10.9</v>
      </c>
      <c r="R284" s="54">
        <v>0.19097222222222199</v>
      </c>
      <c r="T284" s="93"/>
      <c r="U284" s="96"/>
      <c r="V284" s="92" t="str">
        <f t="shared" si="5"/>
        <v/>
      </c>
      <c r="W284" s="96"/>
      <c r="X284" s="93"/>
      <c r="Z284" s="5"/>
      <c r="AA284"/>
      <c r="AC284" s="376"/>
      <c r="AD284" s="54">
        <v>0.19097222222222199</v>
      </c>
      <c r="AL284" s="5"/>
      <c r="AM284" s="5"/>
      <c r="AN284" s="5"/>
      <c r="AQ284" s="5"/>
      <c r="AS284" s="5"/>
      <c r="AT284" s="5"/>
      <c r="AU284" s="5"/>
      <c r="AV284" s="5"/>
      <c r="AW284" s="5"/>
      <c r="BB284" s="55">
        <v>0.19097222222222199</v>
      </c>
    </row>
    <row r="285" spans="2:54" x14ac:dyDescent="0.25">
      <c r="B285" s="5">
        <v>11.7</v>
      </c>
      <c r="C285" s="5">
        <v>85</v>
      </c>
      <c r="D285" s="5">
        <v>9.3000000000000007</v>
      </c>
      <c r="E285" s="5">
        <v>11.7</v>
      </c>
      <c r="F285" s="5">
        <v>6.5</v>
      </c>
      <c r="G285" s="5">
        <v>9</v>
      </c>
      <c r="H285" s="5">
        <v>987.3</v>
      </c>
      <c r="I285" s="5">
        <v>0</v>
      </c>
      <c r="J285" s="5">
        <v>0</v>
      </c>
      <c r="K285" s="5">
        <v>0</v>
      </c>
      <c r="L285" s="5">
        <v>0.3</v>
      </c>
      <c r="M285" s="5">
        <v>0.3</v>
      </c>
      <c r="N285">
        <v>32.1</v>
      </c>
      <c r="O285">
        <v>32.1</v>
      </c>
      <c r="P285">
        <v>11</v>
      </c>
      <c r="Q285">
        <v>10.9</v>
      </c>
      <c r="R285" s="54">
        <v>0.19166666666666701</v>
      </c>
      <c r="T285" s="93"/>
      <c r="U285" s="96"/>
      <c r="V285" s="92" t="str">
        <f t="shared" si="5"/>
        <v/>
      </c>
      <c r="W285" s="96"/>
      <c r="X285" s="93"/>
      <c r="Z285" s="5"/>
      <c r="AA285"/>
      <c r="AC285" s="376"/>
      <c r="AD285" s="54">
        <v>0.19166666666666701</v>
      </c>
      <c r="AL285" s="5"/>
      <c r="AM285" s="5"/>
      <c r="AN285" s="5"/>
      <c r="AQ285" s="5"/>
      <c r="AS285" s="5"/>
      <c r="AT285" s="5"/>
      <c r="AU285" s="5"/>
      <c r="AV285" s="5"/>
      <c r="AW285" s="5"/>
      <c r="BB285" s="55">
        <v>0.19166666666666701</v>
      </c>
    </row>
    <row r="286" spans="2:54" x14ac:dyDescent="0.25">
      <c r="B286" s="5">
        <v>11.8</v>
      </c>
      <c r="C286" s="5">
        <v>85</v>
      </c>
      <c r="D286" s="5">
        <v>9.4</v>
      </c>
      <c r="E286" s="5">
        <v>11.8</v>
      </c>
      <c r="F286" s="5">
        <v>6.1</v>
      </c>
      <c r="G286" s="5">
        <v>9.4</v>
      </c>
      <c r="H286" s="5">
        <v>987.3</v>
      </c>
      <c r="I286" s="5">
        <v>0</v>
      </c>
      <c r="J286" s="5">
        <v>0</v>
      </c>
      <c r="K286" s="5">
        <v>0</v>
      </c>
      <c r="L286" s="5">
        <v>0.3</v>
      </c>
      <c r="M286" s="5">
        <v>0.3</v>
      </c>
      <c r="N286">
        <v>32.1</v>
      </c>
      <c r="O286">
        <v>32.1</v>
      </c>
      <c r="P286">
        <v>11</v>
      </c>
      <c r="Q286">
        <v>10.9</v>
      </c>
      <c r="R286" s="54">
        <v>0.19236111111111101</v>
      </c>
      <c r="T286" s="93"/>
      <c r="U286" s="96"/>
      <c r="V286" s="92" t="str">
        <f t="shared" si="5"/>
        <v/>
      </c>
      <c r="W286" s="96"/>
      <c r="X286" s="93"/>
      <c r="Z286" s="5"/>
      <c r="AA286"/>
      <c r="AC286" s="376"/>
      <c r="AD286" s="54">
        <v>0.19236111111111101</v>
      </c>
      <c r="AL286" s="5"/>
      <c r="AM286" s="5"/>
      <c r="AN286" s="5"/>
      <c r="AQ286" s="5"/>
      <c r="AS286" s="5"/>
      <c r="AT286" s="5"/>
      <c r="AU286" s="5"/>
      <c r="AV286" s="5"/>
      <c r="AW286" s="5"/>
      <c r="BB286" s="55">
        <v>0.19236111111111101</v>
      </c>
    </row>
    <row r="287" spans="2:54" x14ac:dyDescent="0.25">
      <c r="B287" s="5">
        <v>11.8</v>
      </c>
      <c r="C287" s="5">
        <v>84</v>
      </c>
      <c r="D287" s="5">
        <v>9.1999999999999993</v>
      </c>
      <c r="E287" s="5">
        <v>11.8</v>
      </c>
      <c r="F287" s="5">
        <v>6.1</v>
      </c>
      <c r="G287" s="5">
        <v>8.3000000000000007</v>
      </c>
      <c r="H287" s="5">
        <v>987.2</v>
      </c>
      <c r="I287" s="5">
        <v>0</v>
      </c>
      <c r="J287" s="5">
        <v>0</v>
      </c>
      <c r="K287" s="5">
        <v>0</v>
      </c>
      <c r="L287" s="5">
        <v>0.3</v>
      </c>
      <c r="M287" s="5">
        <v>0.3</v>
      </c>
      <c r="N287">
        <v>32.1</v>
      </c>
      <c r="O287">
        <v>32.1</v>
      </c>
      <c r="P287">
        <v>11.1</v>
      </c>
      <c r="Q287">
        <v>11</v>
      </c>
      <c r="R287" s="54">
        <v>0.19305555555555601</v>
      </c>
      <c r="T287" s="93"/>
      <c r="U287" s="96"/>
      <c r="V287" s="92" t="str">
        <f t="shared" si="5"/>
        <v/>
      </c>
      <c r="W287" s="96"/>
      <c r="X287" s="93"/>
      <c r="Z287" s="5"/>
      <c r="AA287"/>
      <c r="AC287" s="376"/>
      <c r="AD287" s="54">
        <v>0.19305555555555601</v>
      </c>
      <c r="AL287" s="5"/>
      <c r="AM287" s="5"/>
      <c r="AN287" s="5"/>
      <c r="AQ287" s="5"/>
      <c r="AS287" s="5"/>
      <c r="AT287" s="5"/>
      <c r="AU287" s="5"/>
      <c r="AV287" s="5"/>
      <c r="AW287" s="5"/>
      <c r="BB287" s="55">
        <v>0.19305555555555601</v>
      </c>
    </row>
    <row r="288" spans="2:54" x14ac:dyDescent="0.25">
      <c r="B288" s="5">
        <v>11.9</v>
      </c>
      <c r="C288" s="5">
        <v>84</v>
      </c>
      <c r="D288" s="5">
        <v>9.3000000000000007</v>
      </c>
      <c r="E288" s="5">
        <v>11.9</v>
      </c>
      <c r="F288" s="5">
        <v>4.3</v>
      </c>
      <c r="G288" s="5">
        <v>6.5</v>
      </c>
      <c r="H288" s="5">
        <v>987.3</v>
      </c>
      <c r="I288" s="5">
        <v>0</v>
      </c>
      <c r="J288" s="5">
        <v>0</v>
      </c>
      <c r="K288" s="5">
        <v>0</v>
      </c>
      <c r="L288" s="5">
        <v>0.3</v>
      </c>
      <c r="M288" s="5">
        <v>0.3</v>
      </c>
      <c r="N288">
        <v>32.1</v>
      </c>
      <c r="O288">
        <v>32.1</v>
      </c>
      <c r="P288">
        <v>11</v>
      </c>
      <c r="Q288">
        <v>11</v>
      </c>
      <c r="R288" s="54">
        <v>0.19375000000000001</v>
      </c>
      <c r="T288" s="93"/>
      <c r="U288" s="96"/>
      <c r="V288" s="92" t="str">
        <f t="shared" si="5"/>
        <v/>
      </c>
      <c r="W288" s="96"/>
      <c r="X288" s="93"/>
      <c r="Z288" s="5"/>
      <c r="AA288"/>
      <c r="AC288" s="376"/>
      <c r="AD288" s="54">
        <v>0.19375000000000001</v>
      </c>
      <c r="AL288" s="5"/>
      <c r="AM288" s="5"/>
      <c r="AN288" s="5"/>
      <c r="AQ288" s="5"/>
      <c r="AS288" s="5"/>
      <c r="AT288" s="5"/>
      <c r="AU288" s="5"/>
      <c r="AV288" s="5"/>
      <c r="AW288" s="5"/>
      <c r="BB288" s="55">
        <v>0.19375000000000001</v>
      </c>
    </row>
    <row r="289" spans="2:54" x14ac:dyDescent="0.25">
      <c r="B289" s="5">
        <v>11.9</v>
      </c>
      <c r="C289" s="5">
        <v>84</v>
      </c>
      <c r="D289" s="5">
        <v>9.3000000000000007</v>
      </c>
      <c r="E289" s="5">
        <v>11.9</v>
      </c>
      <c r="F289" s="5">
        <v>6.5</v>
      </c>
      <c r="G289" s="5">
        <v>10.8</v>
      </c>
      <c r="H289" s="5">
        <v>987.3</v>
      </c>
      <c r="I289" s="5">
        <v>0</v>
      </c>
      <c r="J289" s="5">
        <v>0</v>
      </c>
      <c r="K289" s="5">
        <v>0</v>
      </c>
      <c r="L289" s="5">
        <v>0.3</v>
      </c>
      <c r="M289" s="5">
        <v>0.3</v>
      </c>
      <c r="N289">
        <v>32.1</v>
      </c>
      <c r="O289">
        <v>32.1</v>
      </c>
      <c r="P289">
        <v>11.1</v>
      </c>
      <c r="Q289">
        <v>11</v>
      </c>
      <c r="R289" s="54">
        <v>0.194444444444444</v>
      </c>
      <c r="T289" s="93"/>
      <c r="U289" s="96"/>
      <c r="V289" s="92" t="str">
        <f t="shared" si="5"/>
        <v/>
      </c>
      <c r="W289" s="96"/>
      <c r="X289" s="93"/>
      <c r="Z289" s="5"/>
      <c r="AA289"/>
      <c r="AC289" s="376"/>
      <c r="AD289" s="54">
        <v>0.194444444444444</v>
      </c>
      <c r="AL289" s="5"/>
      <c r="AM289" s="5"/>
      <c r="AN289" s="5"/>
      <c r="AQ289" s="5"/>
      <c r="AS289" s="5"/>
      <c r="AT289" s="5"/>
      <c r="AU289" s="5"/>
      <c r="AV289" s="5"/>
      <c r="AW289" s="5"/>
      <c r="BB289" s="55">
        <v>0.194444444444444</v>
      </c>
    </row>
    <row r="290" spans="2:54" x14ac:dyDescent="0.25">
      <c r="B290" s="5">
        <v>12</v>
      </c>
      <c r="C290" s="5">
        <v>84</v>
      </c>
      <c r="D290" s="5">
        <v>9.4</v>
      </c>
      <c r="E290" s="5">
        <v>12</v>
      </c>
      <c r="F290" s="5">
        <v>6.5</v>
      </c>
      <c r="G290" s="5">
        <v>9</v>
      </c>
      <c r="H290" s="5">
        <v>987.3</v>
      </c>
      <c r="I290" s="5">
        <v>0</v>
      </c>
      <c r="J290" s="5">
        <v>0</v>
      </c>
      <c r="K290" s="5">
        <v>0</v>
      </c>
      <c r="L290" s="5">
        <v>0.3</v>
      </c>
      <c r="M290" s="5">
        <v>0.3</v>
      </c>
      <c r="N290">
        <v>32.1</v>
      </c>
      <c r="O290">
        <v>32.1</v>
      </c>
      <c r="P290">
        <v>11.1</v>
      </c>
      <c r="Q290">
        <v>11</v>
      </c>
      <c r="R290" s="54">
        <v>0.195138888888889</v>
      </c>
      <c r="T290" s="93"/>
      <c r="U290" s="96"/>
      <c r="V290" s="92" t="str">
        <f t="shared" si="5"/>
        <v/>
      </c>
      <c r="W290" s="96"/>
      <c r="X290" s="93"/>
      <c r="Z290" s="5"/>
      <c r="AA290"/>
      <c r="AC290" s="376"/>
      <c r="AD290" s="54">
        <v>0.195138888888889</v>
      </c>
      <c r="AL290" s="5"/>
      <c r="AM290" s="5"/>
      <c r="AN290" s="5"/>
      <c r="AQ290" s="5"/>
      <c r="AS290" s="5"/>
      <c r="AT290" s="5"/>
      <c r="AU290" s="5"/>
      <c r="AV290" s="5"/>
      <c r="AW290" s="5"/>
      <c r="BB290" s="55">
        <v>0.195138888888889</v>
      </c>
    </row>
    <row r="291" spans="2:54" x14ac:dyDescent="0.25">
      <c r="B291" s="5">
        <v>12</v>
      </c>
      <c r="C291" s="5">
        <v>84</v>
      </c>
      <c r="D291" s="5">
        <v>9.4</v>
      </c>
      <c r="E291" s="5">
        <v>12</v>
      </c>
      <c r="F291" s="5">
        <v>6.1</v>
      </c>
      <c r="G291" s="5">
        <v>10.4</v>
      </c>
      <c r="H291" s="5">
        <v>987.2</v>
      </c>
      <c r="I291" s="5">
        <v>0</v>
      </c>
      <c r="J291" s="5">
        <v>0</v>
      </c>
      <c r="K291" s="5">
        <v>0</v>
      </c>
      <c r="L291" s="5">
        <v>0.3</v>
      </c>
      <c r="M291" s="5">
        <v>0.3</v>
      </c>
      <c r="N291">
        <v>32.1</v>
      </c>
      <c r="O291">
        <v>32.1</v>
      </c>
      <c r="P291">
        <v>11.2</v>
      </c>
      <c r="Q291">
        <v>11.1</v>
      </c>
      <c r="R291" s="54">
        <v>0.195833333333333</v>
      </c>
      <c r="T291" s="93"/>
      <c r="U291" s="96"/>
      <c r="V291" s="92" t="str">
        <f t="shared" si="5"/>
        <v/>
      </c>
      <c r="W291" s="96"/>
      <c r="X291" s="93"/>
      <c r="Z291" s="5"/>
      <c r="AA291"/>
      <c r="AC291" s="376"/>
      <c r="AD291" s="54">
        <v>0.195833333333333</v>
      </c>
      <c r="AL291" s="5"/>
      <c r="AM291" s="5"/>
      <c r="AN291" s="5"/>
      <c r="AQ291" s="5"/>
      <c r="AS291" s="5"/>
      <c r="AT291" s="5"/>
      <c r="AU291" s="5"/>
      <c r="AV291" s="5"/>
      <c r="AW291" s="5"/>
      <c r="BB291" s="55">
        <v>0.195833333333333</v>
      </c>
    </row>
    <row r="292" spans="2:54" x14ac:dyDescent="0.25">
      <c r="B292" s="5">
        <v>12.1</v>
      </c>
      <c r="C292" s="5">
        <v>83</v>
      </c>
      <c r="D292" s="5">
        <v>9.3000000000000007</v>
      </c>
      <c r="E292" s="5">
        <v>12.1</v>
      </c>
      <c r="F292" s="5">
        <v>16.2</v>
      </c>
      <c r="G292" s="5">
        <v>19.100000000000001</v>
      </c>
      <c r="H292" s="5">
        <v>987.3</v>
      </c>
      <c r="I292" s="5">
        <v>0</v>
      </c>
      <c r="J292" s="5">
        <v>0</v>
      </c>
      <c r="K292" s="5">
        <v>0</v>
      </c>
      <c r="L292" s="5">
        <v>0.3</v>
      </c>
      <c r="M292" s="5">
        <v>0.3</v>
      </c>
      <c r="N292">
        <v>32.1</v>
      </c>
      <c r="O292">
        <v>32.1</v>
      </c>
      <c r="P292">
        <v>11.3</v>
      </c>
      <c r="Q292">
        <v>11.1</v>
      </c>
      <c r="R292" s="54">
        <v>0.196527777777778</v>
      </c>
      <c r="T292" s="93"/>
      <c r="U292" s="96"/>
      <c r="V292" s="92" t="str">
        <f t="shared" si="5"/>
        <v/>
      </c>
      <c r="W292" s="96"/>
      <c r="X292" s="93"/>
      <c r="Z292" s="5"/>
      <c r="AA292"/>
      <c r="AC292" s="376"/>
      <c r="AD292" s="54">
        <v>0.196527777777778</v>
      </c>
      <c r="AL292" s="5"/>
      <c r="AM292" s="5"/>
      <c r="AN292" s="5"/>
      <c r="AQ292" s="5"/>
      <c r="AS292" s="5"/>
      <c r="AT292" s="5"/>
      <c r="AU292" s="5"/>
      <c r="AV292" s="5"/>
      <c r="AW292" s="5"/>
      <c r="BB292" s="55">
        <v>0.196527777777778</v>
      </c>
    </row>
    <row r="293" spans="2:54" x14ac:dyDescent="0.25">
      <c r="B293" s="5">
        <v>12.1</v>
      </c>
      <c r="C293" s="5">
        <v>83</v>
      </c>
      <c r="D293" s="5">
        <v>9.3000000000000007</v>
      </c>
      <c r="E293" s="5">
        <v>12.1</v>
      </c>
      <c r="F293" s="5">
        <v>6.1</v>
      </c>
      <c r="G293" s="5">
        <v>9.6999999999999993</v>
      </c>
      <c r="H293" s="5">
        <v>987.3</v>
      </c>
      <c r="I293" s="5">
        <v>0</v>
      </c>
      <c r="J293" s="5">
        <v>0</v>
      </c>
      <c r="K293" s="5">
        <v>0</v>
      </c>
      <c r="L293" s="5">
        <v>0.3</v>
      </c>
      <c r="M293" s="5">
        <v>0.3</v>
      </c>
      <c r="N293">
        <v>32.1</v>
      </c>
      <c r="O293">
        <v>32.1</v>
      </c>
      <c r="P293">
        <v>11.3</v>
      </c>
      <c r="Q293">
        <v>11.1</v>
      </c>
      <c r="R293" s="54">
        <v>0.19722222222222199</v>
      </c>
      <c r="T293" s="93"/>
      <c r="U293" s="96"/>
      <c r="V293" s="92" t="str">
        <f t="shared" si="5"/>
        <v/>
      </c>
      <c r="W293" s="96"/>
      <c r="X293" s="93"/>
      <c r="Z293" s="5"/>
      <c r="AA293"/>
      <c r="AC293" s="376"/>
      <c r="AD293" s="54">
        <v>0.19722222222222199</v>
      </c>
      <c r="AL293" s="5"/>
      <c r="AM293" s="5"/>
      <c r="AN293" s="5"/>
      <c r="AQ293" s="5"/>
      <c r="AS293" s="5"/>
      <c r="AT293" s="5"/>
      <c r="AU293" s="5"/>
      <c r="AV293" s="5"/>
      <c r="AW293" s="5"/>
      <c r="BB293" s="55">
        <v>0.19722222222222199</v>
      </c>
    </row>
    <row r="294" spans="2:54" x14ac:dyDescent="0.25">
      <c r="B294" s="5">
        <v>12.2</v>
      </c>
      <c r="C294" s="5">
        <v>83</v>
      </c>
      <c r="D294" s="5">
        <v>9.4</v>
      </c>
      <c r="E294" s="5">
        <v>12.2</v>
      </c>
      <c r="F294" s="5">
        <v>7.6</v>
      </c>
      <c r="G294" s="5">
        <v>12.2</v>
      </c>
      <c r="H294" s="5">
        <v>987.2</v>
      </c>
      <c r="I294" s="5">
        <v>0</v>
      </c>
      <c r="J294" s="5">
        <v>0</v>
      </c>
      <c r="K294" s="5">
        <v>0</v>
      </c>
      <c r="L294" s="5">
        <v>0.3</v>
      </c>
      <c r="M294" s="5">
        <v>0.3</v>
      </c>
      <c r="N294">
        <v>32.1</v>
      </c>
      <c r="O294">
        <v>32.1</v>
      </c>
      <c r="P294">
        <v>11.4</v>
      </c>
      <c r="Q294">
        <v>11.2</v>
      </c>
      <c r="R294" s="54">
        <v>0.19791666666666699</v>
      </c>
      <c r="T294" s="93"/>
      <c r="U294" s="96"/>
      <c r="V294" s="92" t="str">
        <f t="shared" si="5"/>
        <v/>
      </c>
      <c r="W294" s="96"/>
      <c r="X294" s="93"/>
      <c r="Z294" s="5"/>
      <c r="AA294"/>
      <c r="AC294" s="376"/>
      <c r="AD294" s="54">
        <v>0.19791666666666699</v>
      </c>
      <c r="AL294" s="5"/>
      <c r="AM294" s="5"/>
      <c r="AN294" s="5"/>
      <c r="AQ294" s="5"/>
      <c r="AS294" s="5"/>
      <c r="AT294" s="5"/>
      <c r="AU294" s="5"/>
      <c r="AV294" s="5"/>
      <c r="AW294" s="5"/>
      <c r="BB294" s="55">
        <v>0.19791666666666699</v>
      </c>
    </row>
    <row r="295" spans="2:54" x14ac:dyDescent="0.25">
      <c r="B295" s="5">
        <v>12.2</v>
      </c>
      <c r="C295" s="5">
        <v>83</v>
      </c>
      <c r="D295" s="5">
        <v>9.4</v>
      </c>
      <c r="E295" s="5">
        <v>12.2</v>
      </c>
      <c r="F295" s="5">
        <v>7.2</v>
      </c>
      <c r="G295" s="5">
        <v>9.6999999999999993</v>
      </c>
      <c r="H295" s="5">
        <v>987.2</v>
      </c>
      <c r="I295" s="5">
        <v>0</v>
      </c>
      <c r="J295" s="5">
        <v>0</v>
      </c>
      <c r="K295" s="5">
        <v>0</v>
      </c>
      <c r="L295" s="5">
        <v>0.3</v>
      </c>
      <c r="M295" s="5">
        <v>0.3</v>
      </c>
      <c r="N295">
        <v>32.1</v>
      </c>
      <c r="O295">
        <v>32.1</v>
      </c>
      <c r="P295">
        <v>11.4</v>
      </c>
      <c r="Q295">
        <v>11.2</v>
      </c>
      <c r="R295" s="54">
        <v>0.19861111111111099</v>
      </c>
      <c r="T295" s="93"/>
      <c r="U295" s="96"/>
      <c r="V295" s="92" t="str">
        <f t="shared" si="5"/>
        <v/>
      </c>
      <c r="W295" s="96"/>
      <c r="X295" s="93"/>
      <c r="Z295" s="5"/>
      <c r="AA295"/>
      <c r="AC295" s="376"/>
      <c r="AD295" s="54">
        <v>0.19861111111111099</v>
      </c>
      <c r="AL295" s="5"/>
      <c r="AM295" s="5"/>
      <c r="AN295" s="5"/>
      <c r="AQ295" s="5"/>
      <c r="AS295" s="5"/>
      <c r="AT295" s="5"/>
      <c r="AU295" s="5"/>
      <c r="AV295" s="5"/>
      <c r="AW295" s="5"/>
      <c r="BB295" s="55">
        <v>0.19861111111111099</v>
      </c>
    </row>
    <row r="296" spans="2:54" x14ac:dyDescent="0.25">
      <c r="B296" s="5">
        <v>12.2</v>
      </c>
      <c r="C296" s="5">
        <v>83</v>
      </c>
      <c r="D296" s="5">
        <v>9.4</v>
      </c>
      <c r="E296" s="5">
        <v>12.2</v>
      </c>
      <c r="F296" s="5">
        <v>6.8</v>
      </c>
      <c r="G296" s="5">
        <v>7.9</v>
      </c>
      <c r="H296" s="5">
        <v>987.1</v>
      </c>
      <c r="I296" s="5">
        <v>0</v>
      </c>
      <c r="J296" s="5">
        <v>0</v>
      </c>
      <c r="K296" s="5">
        <v>0</v>
      </c>
      <c r="L296" s="5">
        <v>0.3</v>
      </c>
      <c r="M296" s="5">
        <v>0.3</v>
      </c>
      <c r="N296">
        <v>32.1</v>
      </c>
      <c r="O296">
        <v>32.1</v>
      </c>
      <c r="P296">
        <v>11.5</v>
      </c>
      <c r="Q296">
        <v>11.3</v>
      </c>
      <c r="R296" s="54">
        <v>0.19930555555555601</v>
      </c>
      <c r="T296" s="93"/>
      <c r="U296" s="96"/>
      <c r="V296" s="92" t="str">
        <f t="shared" si="5"/>
        <v/>
      </c>
      <c r="W296" s="96"/>
      <c r="X296" s="93"/>
      <c r="Z296" s="5"/>
      <c r="AA296"/>
      <c r="AC296" s="376"/>
      <c r="AD296" s="54">
        <v>0.19930555555555601</v>
      </c>
      <c r="AL296" s="5"/>
      <c r="AM296" s="5"/>
      <c r="AN296" s="5"/>
      <c r="AQ296" s="5"/>
      <c r="AS296" s="5"/>
      <c r="AT296" s="5"/>
      <c r="AU296" s="5"/>
      <c r="AV296" s="5"/>
      <c r="AW296" s="5"/>
      <c r="BB296" s="55">
        <v>0.19930555555555601</v>
      </c>
    </row>
    <row r="297" spans="2:54" x14ac:dyDescent="0.25">
      <c r="B297" s="5">
        <v>12.3</v>
      </c>
      <c r="C297" s="5">
        <v>83</v>
      </c>
      <c r="D297" s="5">
        <v>9.5</v>
      </c>
      <c r="E297" s="5">
        <v>12.3</v>
      </c>
      <c r="F297" s="5">
        <v>6.5</v>
      </c>
      <c r="G297" s="5">
        <v>9.6999999999999993</v>
      </c>
      <c r="H297" s="5">
        <v>987</v>
      </c>
      <c r="I297" s="5">
        <v>0</v>
      </c>
      <c r="J297" s="5">
        <v>0</v>
      </c>
      <c r="K297" s="5">
        <v>0</v>
      </c>
      <c r="L297" s="5">
        <v>0.3</v>
      </c>
      <c r="M297" s="5">
        <v>0.3</v>
      </c>
      <c r="N297">
        <v>32.1</v>
      </c>
      <c r="O297">
        <v>32.1</v>
      </c>
      <c r="P297">
        <v>11.5</v>
      </c>
      <c r="Q297">
        <v>11.3</v>
      </c>
      <c r="R297" s="54">
        <v>0.2</v>
      </c>
      <c r="T297" s="93"/>
      <c r="U297" s="96"/>
      <c r="V297" s="92" t="str">
        <f t="shared" si="5"/>
        <v/>
      </c>
      <c r="W297" s="96"/>
      <c r="X297" s="93"/>
      <c r="Z297" s="5"/>
      <c r="AA297"/>
      <c r="AC297" s="376"/>
      <c r="AD297" s="54">
        <v>0.2</v>
      </c>
      <c r="AL297" s="5"/>
      <c r="AM297" s="5"/>
      <c r="AN297" s="5"/>
      <c r="AQ297" s="5"/>
      <c r="AS297" s="5"/>
      <c r="AT297" s="5"/>
      <c r="AU297" s="5"/>
      <c r="AV297" s="5"/>
      <c r="AW297" s="5"/>
      <c r="BB297" s="55">
        <v>0.2</v>
      </c>
    </row>
    <row r="298" spans="2:54" x14ac:dyDescent="0.25">
      <c r="B298" s="5">
        <v>12.3</v>
      </c>
      <c r="C298" s="5">
        <v>83</v>
      </c>
      <c r="D298" s="5">
        <v>9.5</v>
      </c>
      <c r="E298" s="5">
        <v>12.3</v>
      </c>
      <c r="F298" s="5">
        <v>10.8</v>
      </c>
      <c r="G298" s="5">
        <v>11.5</v>
      </c>
      <c r="H298" s="5">
        <v>987.1</v>
      </c>
      <c r="I298" s="5">
        <v>0</v>
      </c>
      <c r="J298" s="5">
        <v>0</v>
      </c>
      <c r="K298" s="5">
        <v>0</v>
      </c>
      <c r="L298" s="5">
        <v>0.3</v>
      </c>
      <c r="M298" s="5">
        <v>0.3</v>
      </c>
      <c r="N298">
        <v>32.1</v>
      </c>
      <c r="O298">
        <v>32.1</v>
      </c>
      <c r="P298">
        <v>11.6</v>
      </c>
      <c r="Q298">
        <v>11.4</v>
      </c>
      <c r="R298" s="54">
        <v>0.20069444444444401</v>
      </c>
      <c r="T298" s="93"/>
      <c r="U298" s="96"/>
      <c r="V298" s="92" t="str">
        <f t="shared" si="5"/>
        <v/>
      </c>
      <c r="W298" s="96"/>
      <c r="X298" s="93"/>
      <c r="Z298" s="5"/>
      <c r="AA298"/>
      <c r="AC298" s="376"/>
      <c r="AD298" s="54">
        <v>0.20069444444444401</v>
      </c>
      <c r="AL298" s="5"/>
      <c r="AM298" s="5"/>
      <c r="AN298" s="5"/>
      <c r="AQ298" s="5"/>
      <c r="AS298" s="5"/>
      <c r="AT298" s="5"/>
      <c r="AU298" s="5"/>
      <c r="AV298" s="5"/>
      <c r="AW298" s="5"/>
      <c r="BB298" s="55">
        <v>0.20069444444444401</v>
      </c>
    </row>
    <row r="299" spans="2:54" x14ac:dyDescent="0.25">
      <c r="B299" s="5">
        <v>12.3</v>
      </c>
      <c r="C299" s="5">
        <v>83</v>
      </c>
      <c r="D299" s="5">
        <v>9.5</v>
      </c>
      <c r="E299" s="5">
        <v>12.3</v>
      </c>
      <c r="F299" s="5">
        <v>5.8</v>
      </c>
      <c r="G299" s="5">
        <v>6.1</v>
      </c>
      <c r="H299" s="5">
        <v>987</v>
      </c>
      <c r="I299" s="5">
        <v>0</v>
      </c>
      <c r="J299" s="5">
        <v>0</v>
      </c>
      <c r="K299" s="5">
        <v>0</v>
      </c>
      <c r="L299" s="5">
        <v>0.3</v>
      </c>
      <c r="M299" s="5">
        <v>0.3</v>
      </c>
      <c r="N299">
        <v>32.1</v>
      </c>
      <c r="O299">
        <v>32.1</v>
      </c>
      <c r="P299">
        <v>11.6</v>
      </c>
      <c r="Q299">
        <v>11.4</v>
      </c>
      <c r="R299" s="54">
        <v>0.20138888888888901</v>
      </c>
      <c r="T299" s="93"/>
      <c r="U299" s="96"/>
      <c r="V299" s="92" t="str">
        <f t="shared" si="5"/>
        <v/>
      </c>
      <c r="W299" s="96"/>
      <c r="X299" s="93"/>
      <c r="Z299" s="5"/>
      <c r="AA299"/>
      <c r="AC299" s="376"/>
      <c r="AD299" s="54">
        <v>0.20138888888888901</v>
      </c>
      <c r="AL299" s="5"/>
      <c r="AM299" s="5"/>
      <c r="AN299" s="5"/>
      <c r="AQ299" s="5"/>
      <c r="AS299" s="5"/>
      <c r="AT299" s="5"/>
      <c r="AU299" s="5"/>
      <c r="AV299" s="5"/>
      <c r="AW299" s="5"/>
      <c r="BB299" s="55">
        <v>0.20138888888888901</v>
      </c>
    </row>
    <row r="300" spans="2:54" x14ac:dyDescent="0.25">
      <c r="B300" s="5">
        <v>12.3</v>
      </c>
      <c r="C300" s="5">
        <v>82</v>
      </c>
      <c r="D300" s="5">
        <v>9.3000000000000007</v>
      </c>
      <c r="E300" s="5">
        <v>12.3</v>
      </c>
      <c r="F300" s="5">
        <v>6.8</v>
      </c>
      <c r="G300" s="5">
        <v>12.2</v>
      </c>
      <c r="H300" s="5">
        <v>986.9</v>
      </c>
      <c r="I300" s="5">
        <v>0</v>
      </c>
      <c r="J300" s="5">
        <v>0</v>
      </c>
      <c r="K300" s="5">
        <v>0</v>
      </c>
      <c r="L300" s="5">
        <v>0.3</v>
      </c>
      <c r="M300" s="5">
        <v>0.3</v>
      </c>
      <c r="N300">
        <v>32.1</v>
      </c>
      <c r="O300">
        <v>32.1</v>
      </c>
      <c r="P300">
        <v>11.7</v>
      </c>
      <c r="Q300">
        <v>11.5</v>
      </c>
      <c r="R300" s="54">
        <v>0.202083333333333</v>
      </c>
      <c r="T300" s="93"/>
      <c r="U300" s="96"/>
      <c r="V300" s="92" t="str">
        <f t="shared" si="5"/>
        <v/>
      </c>
      <c r="W300" s="96"/>
      <c r="X300" s="93"/>
      <c r="Z300" s="5"/>
      <c r="AA300"/>
      <c r="AC300" s="376"/>
      <c r="AD300" s="54">
        <v>0.202083333333333</v>
      </c>
      <c r="AL300" s="5"/>
      <c r="AM300" s="5"/>
      <c r="AN300" s="5"/>
      <c r="AQ300" s="5"/>
      <c r="AS300" s="5"/>
      <c r="AT300" s="5"/>
      <c r="AU300" s="5"/>
      <c r="AV300" s="5"/>
      <c r="AW300" s="5"/>
      <c r="BB300" s="55">
        <v>0.202083333333333</v>
      </c>
    </row>
    <row r="301" spans="2:54" x14ac:dyDescent="0.25">
      <c r="B301" s="5">
        <v>12.3</v>
      </c>
      <c r="C301" s="5">
        <v>82</v>
      </c>
      <c r="D301" s="5">
        <v>9.3000000000000007</v>
      </c>
      <c r="E301" s="5">
        <v>12.3</v>
      </c>
      <c r="F301" s="5">
        <v>13</v>
      </c>
      <c r="G301" s="5">
        <v>13.7</v>
      </c>
      <c r="H301" s="5">
        <v>987.2</v>
      </c>
      <c r="I301" s="5">
        <v>0</v>
      </c>
      <c r="J301" s="5">
        <v>0</v>
      </c>
      <c r="K301" s="5">
        <v>0</v>
      </c>
      <c r="L301" s="5">
        <v>0.3</v>
      </c>
      <c r="M301" s="5">
        <v>0.3</v>
      </c>
      <c r="N301">
        <v>32.1</v>
      </c>
      <c r="O301">
        <v>32.1</v>
      </c>
      <c r="P301">
        <v>11.7</v>
      </c>
      <c r="Q301">
        <v>11.5</v>
      </c>
      <c r="R301" s="54">
        <v>0.202777777777778</v>
      </c>
      <c r="T301" s="93"/>
      <c r="U301" s="96"/>
      <c r="V301" s="92" t="str">
        <f t="shared" si="5"/>
        <v/>
      </c>
      <c r="W301" s="96"/>
      <c r="X301" s="93"/>
      <c r="Z301" s="5"/>
      <c r="AA301"/>
      <c r="AC301" s="376"/>
      <c r="AD301" s="54">
        <v>0.202777777777778</v>
      </c>
      <c r="AL301" s="5"/>
      <c r="AM301" s="5"/>
      <c r="AN301" s="5"/>
      <c r="AQ301" s="5"/>
      <c r="AS301" s="5"/>
      <c r="AT301" s="5"/>
      <c r="AU301" s="5"/>
      <c r="AV301" s="5"/>
      <c r="AW301" s="5"/>
      <c r="BB301" s="55">
        <v>0.202777777777778</v>
      </c>
    </row>
    <row r="302" spans="2:54" x14ac:dyDescent="0.25">
      <c r="B302" s="5">
        <v>12.3</v>
      </c>
      <c r="C302" s="5">
        <v>82</v>
      </c>
      <c r="D302" s="5">
        <v>9.3000000000000007</v>
      </c>
      <c r="E302" s="5">
        <v>12.3</v>
      </c>
      <c r="F302" s="5">
        <v>9</v>
      </c>
      <c r="G302" s="5">
        <v>10.4</v>
      </c>
      <c r="H302" s="5">
        <v>987</v>
      </c>
      <c r="I302" s="5">
        <v>0</v>
      </c>
      <c r="J302" s="5">
        <v>0</v>
      </c>
      <c r="K302" s="5">
        <v>0</v>
      </c>
      <c r="L302" s="5">
        <v>0.3</v>
      </c>
      <c r="M302" s="5">
        <v>0.3</v>
      </c>
      <c r="N302">
        <v>32.1</v>
      </c>
      <c r="O302">
        <v>32.1</v>
      </c>
      <c r="P302">
        <v>11.8</v>
      </c>
      <c r="Q302">
        <v>11.5</v>
      </c>
      <c r="R302" s="54">
        <v>0.203472222222222</v>
      </c>
      <c r="T302" s="93"/>
      <c r="U302" s="96"/>
      <c r="V302" s="92" t="str">
        <f t="shared" si="5"/>
        <v/>
      </c>
      <c r="W302" s="96"/>
      <c r="X302" s="93"/>
      <c r="Z302" s="5"/>
      <c r="AA302"/>
      <c r="AC302" s="376"/>
      <c r="AD302" s="54">
        <v>0.203472222222222</v>
      </c>
      <c r="AL302" s="5"/>
      <c r="AM302" s="5"/>
      <c r="AN302" s="5"/>
      <c r="AQ302" s="5"/>
      <c r="AS302" s="5"/>
      <c r="AT302" s="5"/>
      <c r="AU302" s="5"/>
      <c r="AV302" s="5"/>
      <c r="AW302" s="5"/>
      <c r="BB302" s="55">
        <v>0.203472222222222</v>
      </c>
    </row>
    <row r="303" spans="2:54" x14ac:dyDescent="0.25">
      <c r="B303" s="5">
        <v>12.4</v>
      </c>
      <c r="C303" s="5">
        <v>82</v>
      </c>
      <c r="D303" s="5">
        <v>9.4</v>
      </c>
      <c r="E303" s="5">
        <v>12.4</v>
      </c>
      <c r="F303" s="5">
        <v>6.1</v>
      </c>
      <c r="G303" s="5">
        <v>9.6999999999999993</v>
      </c>
      <c r="H303" s="5">
        <v>987</v>
      </c>
      <c r="I303" s="5">
        <v>0</v>
      </c>
      <c r="J303" s="5">
        <v>0</v>
      </c>
      <c r="K303" s="5">
        <v>0</v>
      </c>
      <c r="L303" s="5">
        <v>0.3</v>
      </c>
      <c r="M303" s="5">
        <v>0.3</v>
      </c>
      <c r="N303">
        <v>32.1</v>
      </c>
      <c r="O303">
        <v>32.1</v>
      </c>
      <c r="P303">
        <v>11.8</v>
      </c>
      <c r="Q303">
        <v>11.6</v>
      </c>
      <c r="R303" s="54">
        <v>0.204166666666667</v>
      </c>
      <c r="T303" s="93"/>
      <c r="U303" s="96"/>
      <c r="V303" s="92" t="str">
        <f t="shared" si="5"/>
        <v/>
      </c>
      <c r="W303" s="96"/>
      <c r="X303" s="93"/>
      <c r="Z303" s="5"/>
      <c r="AA303"/>
      <c r="AC303" s="376"/>
      <c r="AD303" s="54">
        <v>0.204166666666667</v>
      </c>
      <c r="AL303" s="5"/>
      <c r="AM303" s="5"/>
      <c r="AN303" s="5"/>
      <c r="AQ303" s="5"/>
      <c r="AS303" s="5"/>
      <c r="AT303" s="5"/>
      <c r="AU303" s="5"/>
      <c r="AV303" s="5"/>
      <c r="AW303" s="5"/>
      <c r="BB303" s="55">
        <v>0.204166666666667</v>
      </c>
    </row>
    <row r="304" spans="2:54" ht="12.75" customHeight="1" x14ac:dyDescent="0.25">
      <c r="B304" s="5">
        <v>12.4</v>
      </c>
      <c r="C304" s="5">
        <v>82</v>
      </c>
      <c r="D304" s="5">
        <v>9.4</v>
      </c>
      <c r="E304" s="5">
        <v>12.4</v>
      </c>
      <c r="F304" s="5">
        <v>3.6</v>
      </c>
      <c r="G304" s="5">
        <v>7.9</v>
      </c>
      <c r="H304" s="5">
        <v>986.8</v>
      </c>
      <c r="I304" s="5">
        <v>0</v>
      </c>
      <c r="J304" s="5">
        <v>0</v>
      </c>
      <c r="K304" s="5">
        <v>0</v>
      </c>
      <c r="L304" s="5">
        <v>0.3</v>
      </c>
      <c r="M304" s="5">
        <v>0.3</v>
      </c>
      <c r="N304">
        <v>32.1</v>
      </c>
      <c r="O304">
        <v>32.1</v>
      </c>
      <c r="P304">
        <v>11.8</v>
      </c>
      <c r="Q304">
        <v>11.6</v>
      </c>
      <c r="R304" s="54">
        <v>0.20486111111111099</v>
      </c>
      <c r="T304" s="93"/>
      <c r="U304" s="96"/>
      <c r="V304" s="92" t="str">
        <f t="shared" si="5"/>
        <v/>
      </c>
      <c r="W304" s="96"/>
      <c r="X304" s="93"/>
      <c r="Z304" s="5"/>
      <c r="AA304"/>
      <c r="AC304" s="376"/>
      <c r="AD304" s="54">
        <v>0.20486111111111099</v>
      </c>
      <c r="AL304" s="5"/>
      <c r="AM304" s="5"/>
      <c r="AN304" s="5"/>
      <c r="AQ304" s="5"/>
      <c r="AS304" s="5"/>
      <c r="AT304" s="5"/>
      <c r="AU304" s="5"/>
      <c r="AV304" s="5"/>
      <c r="AW304" s="5"/>
      <c r="BB304" s="55">
        <v>0.20486111111111099</v>
      </c>
    </row>
    <row r="305" spans="2:54" x14ac:dyDescent="0.25">
      <c r="B305" s="5">
        <v>12.4</v>
      </c>
      <c r="C305" s="5">
        <v>82</v>
      </c>
      <c r="D305" s="5">
        <v>9.4</v>
      </c>
      <c r="E305" s="5">
        <v>12.4</v>
      </c>
      <c r="F305" s="5">
        <v>8.3000000000000007</v>
      </c>
      <c r="G305" s="5">
        <v>11.2</v>
      </c>
      <c r="H305" s="5">
        <v>987</v>
      </c>
      <c r="I305" s="5">
        <v>0</v>
      </c>
      <c r="J305" s="5">
        <v>0</v>
      </c>
      <c r="K305" s="5">
        <v>0</v>
      </c>
      <c r="L305" s="5">
        <v>0.3</v>
      </c>
      <c r="M305" s="5">
        <v>0.3</v>
      </c>
      <c r="N305">
        <v>32.1</v>
      </c>
      <c r="O305">
        <v>32.1</v>
      </c>
      <c r="P305">
        <v>11.8</v>
      </c>
      <c r="Q305">
        <v>11.6</v>
      </c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6"/>
      <c r="AD305" s="54">
        <v>0.20555555555555599</v>
      </c>
      <c r="AL305" s="5"/>
      <c r="AM305" s="5"/>
      <c r="AN305" s="5"/>
      <c r="AQ305" s="5"/>
      <c r="AS305" s="5"/>
      <c r="AT305" s="5"/>
      <c r="AU305" s="5"/>
      <c r="AV305" s="5"/>
      <c r="AW305" s="5"/>
      <c r="BB305" s="55">
        <v>0.20555555555555599</v>
      </c>
    </row>
    <row r="306" spans="2:54" x14ac:dyDescent="0.25">
      <c r="B306" s="5">
        <v>12.4</v>
      </c>
      <c r="C306" s="5">
        <v>83</v>
      </c>
      <c r="D306" s="5">
        <v>9.6</v>
      </c>
      <c r="E306" s="5">
        <v>12.4</v>
      </c>
      <c r="F306" s="5">
        <v>3.2</v>
      </c>
      <c r="G306" s="5">
        <v>9</v>
      </c>
      <c r="H306" s="5">
        <v>986.7</v>
      </c>
      <c r="I306" s="5">
        <v>0</v>
      </c>
      <c r="J306" s="5">
        <v>0</v>
      </c>
      <c r="K306" s="5">
        <v>0.1</v>
      </c>
      <c r="L306" s="5">
        <v>0.4</v>
      </c>
      <c r="M306" s="5">
        <v>0.4</v>
      </c>
      <c r="N306">
        <v>32.200000000000003</v>
      </c>
      <c r="O306">
        <v>32.200000000000003</v>
      </c>
      <c r="P306">
        <v>11.8</v>
      </c>
      <c r="Q306">
        <v>11.7</v>
      </c>
      <c r="R306" s="54">
        <v>0.20624999999999999</v>
      </c>
      <c r="T306" s="93"/>
      <c r="U306" s="96"/>
      <c r="V306" s="92">
        <f t="shared" si="5"/>
        <v>1</v>
      </c>
      <c r="W306" s="96"/>
      <c r="X306" s="93"/>
      <c r="Z306" s="5"/>
      <c r="AA306"/>
      <c r="AC306" s="376"/>
      <c r="AD306" s="54">
        <v>0.20624999999999999</v>
      </c>
      <c r="AL306" s="5"/>
      <c r="AM306" s="5"/>
      <c r="AN306" s="5"/>
      <c r="AQ306" s="5"/>
      <c r="AS306" s="5"/>
      <c r="AT306" s="5"/>
      <c r="AU306" s="5"/>
      <c r="AV306" s="5"/>
      <c r="AW306" s="5"/>
      <c r="BB306" s="55">
        <v>0.20624999999999999</v>
      </c>
    </row>
    <row r="307" spans="2:54" x14ac:dyDescent="0.25">
      <c r="B307" s="5">
        <v>12.3</v>
      </c>
      <c r="C307" s="5">
        <v>84</v>
      </c>
      <c r="D307" s="5">
        <v>9.6999999999999993</v>
      </c>
      <c r="E307" s="5">
        <v>12.3</v>
      </c>
      <c r="F307" s="5">
        <v>6.5</v>
      </c>
      <c r="G307" s="5">
        <v>11.9</v>
      </c>
      <c r="H307" s="5">
        <v>987.2</v>
      </c>
      <c r="I307" s="5">
        <v>0</v>
      </c>
      <c r="J307" s="5">
        <v>0</v>
      </c>
      <c r="K307" s="5">
        <v>0.2</v>
      </c>
      <c r="L307" s="5">
        <v>0.5</v>
      </c>
      <c r="M307" s="5">
        <v>0.5</v>
      </c>
      <c r="N307">
        <v>32.299999999999997</v>
      </c>
      <c r="O307">
        <v>32.299999999999997</v>
      </c>
      <c r="P307">
        <v>11.8</v>
      </c>
      <c r="Q307">
        <v>11.7</v>
      </c>
      <c r="R307" s="54">
        <v>0.20694444444444399</v>
      </c>
      <c r="T307" s="93"/>
      <c r="U307" s="96"/>
      <c r="V307" s="92">
        <f t="shared" si="5"/>
        <v>1</v>
      </c>
      <c r="W307" s="96"/>
      <c r="X307" s="93"/>
      <c r="Z307" s="5"/>
      <c r="AA307"/>
      <c r="AC307" s="376"/>
      <c r="AD307" s="54">
        <v>0.20694444444444399</v>
      </c>
      <c r="AL307" s="5"/>
      <c r="AM307" s="5"/>
      <c r="AN307" s="5"/>
      <c r="AQ307" s="5"/>
      <c r="AS307" s="5"/>
      <c r="AT307" s="5"/>
      <c r="AU307" s="5"/>
      <c r="AV307" s="5"/>
      <c r="AW307" s="5"/>
      <c r="BB307" s="55">
        <v>0.20694444444444399</v>
      </c>
    </row>
    <row r="308" spans="2:54" x14ac:dyDescent="0.25">
      <c r="B308" s="5">
        <v>12.3</v>
      </c>
      <c r="C308" s="5">
        <v>84</v>
      </c>
      <c r="D308" s="5">
        <v>9.6999999999999993</v>
      </c>
      <c r="E308" s="5">
        <v>12.3</v>
      </c>
      <c r="F308" s="5">
        <v>4.3</v>
      </c>
      <c r="G308" s="5">
        <v>9.6999999999999993</v>
      </c>
      <c r="H308" s="5">
        <v>987.3</v>
      </c>
      <c r="I308" s="5">
        <v>0</v>
      </c>
      <c r="J308" s="5">
        <v>0</v>
      </c>
      <c r="K308" s="5">
        <v>0.4</v>
      </c>
      <c r="L308" s="5">
        <v>0.7</v>
      </c>
      <c r="M308" s="5">
        <v>0.7</v>
      </c>
      <c r="N308">
        <v>32.5</v>
      </c>
      <c r="O308">
        <v>32.5</v>
      </c>
      <c r="P308">
        <v>11.8</v>
      </c>
      <c r="Q308">
        <v>11.7</v>
      </c>
      <c r="R308" s="54">
        <v>0.20763888888888901</v>
      </c>
      <c r="T308" s="93"/>
      <c r="U308" s="96"/>
      <c r="V308" s="92">
        <f t="shared" si="5"/>
        <v>1</v>
      </c>
      <c r="W308" s="96"/>
      <c r="X308" s="93"/>
      <c r="Z308" s="5"/>
      <c r="AA308"/>
      <c r="AC308" s="376"/>
      <c r="AD308" s="54">
        <v>0.20763888888888901</v>
      </c>
      <c r="AL308" s="5"/>
      <c r="AM308" s="5"/>
      <c r="AN308" s="5"/>
      <c r="AQ308" s="5"/>
      <c r="AS308" s="5"/>
      <c r="AT308" s="5"/>
      <c r="AU308" s="5"/>
      <c r="AV308" s="5"/>
      <c r="AW308" s="5"/>
      <c r="BB308" s="55">
        <v>0.20763888888888901</v>
      </c>
    </row>
    <row r="309" spans="2:54" x14ac:dyDescent="0.25">
      <c r="B309" s="5">
        <v>12.1</v>
      </c>
      <c r="C309" s="5">
        <v>84</v>
      </c>
      <c r="D309" s="5">
        <v>9.5</v>
      </c>
      <c r="E309" s="5">
        <v>12.1</v>
      </c>
      <c r="F309" s="5">
        <v>5.8</v>
      </c>
      <c r="G309" s="5">
        <v>9.6999999999999993</v>
      </c>
      <c r="H309" s="5">
        <v>987.3</v>
      </c>
      <c r="I309" s="5">
        <v>0</v>
      </c>
      <c r="J309" s="5">
        <v>0</v>
      </c>
      <c r="K309" s="5">
        <v>0.4</v>
      </c>
      <c r="L309" s="5">
        <v>0.7</v>
      </c>
      <c r="M309" s="5">
        <v>0.7</v>
      </c>
      <c r="N309">
        <v>32.5</v>
      </c>
      <c r="O309">
        <v>32.5</v>
      </c>
      <c r="P309">
        <v>11.7</v>
      </c>
      <c r="Q309">
        <v>11.7</v>
      </c>
      <c r="R309" s="54">
        <v>0.20833333333333301</v>
      </c>
      <c r="T309" s="93"/>
      <c r="U309" s="96"/>
      <c r="V309" s="92">
        <f t="shared" si="5"/>
        <v>1</v>
      </c>
      <c r="W309" s="96"/>
      <c r="X309" s="93"/>
      <c r="Z309" s="5"/>
      <c r="AA309"/>
      <c r="AC309" s="376"/>
      <c r="AD309" s="54">
        <v>0.20833333333333301</v>
      </c>
      <c r="AL309" s="5"/>
      <c r="AM309" s="5"/>
      <c r="AN309" s="5"/>
      <c r="AQ309" s="5"/>
      <c r="AS309" s="5"/>
      <c r="AT309" s="5"/>
      <c r="AU309" s="5"/>
      <c r="AV309" s="5"/>
      <c r="AW309" s="5"/>
      <c r="BB309" s="55">
        <v>0.20833333333333301</v>
      </c>
    </row>
    <row r="310" spans="2:54" x14ac:dyDescent="0.25">
      <c r="B310" s="5">
        <v>12.2</v>
      </c>
      <c r="C310" s="5">
        <v>84</v>
      </c>
      <c r="D310" s="5">
        <v>9.6</v>
      </c>
      <c r="E310" s="5">
        <v>12.2</v>
      </c>
      <c r="F310" s="5">
        <v>9.4</v>
      </c>
      <c r="G310" s="5">
        <v>10.4</v>
      </c>
      <c r="H310" s="5">
        <v>987.5</v>
      </c>
      <c r="I310" s="5">
        <v>0</v>
      </c>
      <c r="J310" s="5">
        <v>0</v>
      </c>
      <c r="K310" s="5">
        <v>0.4</v>
      </c>
      <c r="L310" s="5">
        <v>0.7</v>
      </c>
      <c r="M310" s="5">
        <v>0.7</v>
      </c>
      <c r="N310">
        <v>32.5</v>
      </c>
      <c r="O310">
        <v>32.5</v>
      </c>
      <c r="P310">
        <v>11.7</v>
      </c>
      <c r="Q310">
        <v>11.7</v>
      </c>
      <c r="R310" s="54">
        <v>0.20902777777777801</v>
      </c>
      <c r="T310" s="93"/>
      <c r="U310" s="96"/>
      <c r="V310" s="92">
        <f t="shared" si="5"/>
        <v>1</v>
      </c>
      <c r="W310" s="96"/>
      <c r="X310" s="93"/>
      <c r="Z310" s="5"/>
      <c r="AA310"/>
      <c r="AC310" s="376"/>
      <c r="AD310" s="54">
        <v>0.20902777777777801</v>
      </c>
      <c r="AL310" s="5"/>
      <c r="AM310" s="5"/>
      <c r="AN310" s="5"/>
      <c r="AQ310" s="5"/>
      <c r="AS310" s="5"/>
      <c r="AT310" s="5"/>
      <c r="AU310" s="5"/>
      <c r="AV310" s="5"/>
      <c r="AW310" s="5"/>
      <c r="BB310" s="55">
        <v>0.20902777777777801</v>
      </c>
    </row>
    <row r="311" spans="2:54" x14ac:dyDescent="0.25">
      <c r="B311" s="5">
        <v>12.1</v>
      </c>
      <c r="C311" s="5">
        <v>83</v>
      </c>
      <c r="D311" s="5">
        <v>9.3000000000000007</v>
      </c>
      <c r="E311" s="5">
        <v>12.1</v>
      </c>
      <c r="F311" s="5">
        <v>4.7</v>
      </c>
      <c r="G311" s="5">
        <v>11.9</v>
      </c>
      <c r="H311" s="5">
        <v>987.4</v>
      </c>
      <c r="I311" s="5">
        <v>0</v>
      </c>
      <c r="J311" s="5">
        <v>0</v>
      </c>
      <c r="K311" s="5">
        <v>0.4</v>
      </c>
      <c r="L311" s="5">
        <v>0.7</v>
      </c>
      <c r="M311" s="5">
        <v>0.7</v>
      </c>
      <c r="N311">
        <v>32.5</v>
      </c>
      <c r="O311">
        <v>32.5</v>
      </c>
      <c r="P311">
        <v>11.7</v>
      </c>
      <c r="Q311">
        <v>11.6</v>
      </c>
      <c r="R311" s="54">
        <v>0.209722222222222</v>
      </c>
      <c r="T311" s="93"/>
      <c r="U311" s="96"/>
      <c r="V311" s="92">
        <f t="shared" si="5"/>
        <v>1</v>
      </c>
      <c r="W311" s="96"/>
      <c r="X311" s="93"/>
      <c r="Z311" s="5"/>
      <c r="AA311"/>
      <c r="AC311" s="376"/>
      <c r="AD311" s="54">
        <v>0.209722222222222</v>
      </c>
      <c r="AL311" s="5"/>
      <c r="AM311" s="5"/>
      <c r="AN311" s="5"/>
      <c r="AQ311" s="5"/>
      <c r="AS311" s="5"/>
      <c r="AT311" s="5"/>
      <c r="AU311" s="5"/>
      <c r="AV311" s="5"/>
      <c r="AW311" s="5"/>
      <c r="BB311" s="55">
        <v>0.209722222222222</v>
      </c>
    </row>
    <row r="312" spans="2:54" x14ac:dyDescent="0.25">
      <c r="B312" s="5">
        <v>11.8</v>
      </c>
      <c r="C312" s="5">
        <v>83</v>
      </c>
      <c r="D312" s="5">
        <v>9</v>
      </c>
      <c r="E312" s="5">
        <v>11.8</v>
      </c>
      <c r="F312" s="5">
        <v>8.3000000000000007</v>
      </c>
      <c r="G312" s="5">
        <v>8.3000000000000007</v>
      </c>
      <c r="H312" s="5">
        <v>987.4</v>
      </c>
      <c r="I312" s="5">
        <v>0</v>
      </c>
      <c r="J312" s="5">
        <v>0</v>
      </c>
      <c r="K312" s="5">
        <v>0.4</v>
      </c>
      <c r="L312" s="5">
        <v>0.7</v>
      </c>
      <c r="M312" s="5">
        <v>0.7</v>
      </c>
      <c r="N312">
        <v>32.5</v>
      </c>
      <c r="O312">
        <v>32.5</v>
      </c>
      <c r="P312">
        <v>11.6</v>
      </c>
      <c r="Q312">
        <v>11.6</v>
      </c>
      <c r="R312" s="54">
        <v>0.210416666666667</v>
      </c>
      <c r="T312" s="93"/>
      <c r="U312" s="96"/>
      <c r="V312" s="92">
        <f t="shared" si="5"/>
        <v>1</v>
      </c>
      <c r="W312" s="96"/>
      <c r="X312" s="93"/>
      <c r="Z312" s="5"/>
      <c r="AA312"/>
      <c r="AC312" s="376"/>
      <c r="AD312" s="54">
        <v>0.210416666666667</v>
      </c>
      <c r="AL312" s="5"/>
      <c r="AM312" s="5"/>
      <c r="AN312" s="5"/>
      <c r="AQ312" s="5"/>
      <c r="AS312" s="5"/>
      <c r="AT312" s="5"/>
      <c r="AU312" s="5"/>
      <c r="AV312" s="5"/>
      <c r="AW312" s="5"/>
      <c r="BB312" s="55">
        <v>0.210416666666667</v>
      </c>
    </row>
    <row r="313" spans="2:54" x14ac:dyDescent="0.25">
      <c r="B313" s="5">
        <v>11.5</v>
      </c>
      <c r="C313" s="5">
        <v>83</v>
      </c>
      <c r="D313" s="5">
        <v>8.6999999999999993</v>
      </c>
      <c r="E313" s="5">
        <v>11.5</v>
      </c>
      <c r="F313" s="5">
        <v>7.6</v>
      </c>
      <c r="G313" s="5">
        <v>7.6</v>
      </c>
      <c r="H313" s="5">
        <v>987.3</v>
      </c>
      <c r="I313" s="5">
        <v>0</v>
      </c>
      <c r="J313" s="5">
        <v>0</v>
      </c>
      <c r="K313" s="5">
        <v>0.4</v>
      </c>
      <c r="L313" s="5">
        <v>0.7</v>
      </c>
      <c r="M313" s="5">
        <v>0.7</v>
      </c>
      <c r="N313">
        <v>32.5</v>
      </c>
      <c r="O313">
        <v>32.5</v>
      </c>
      <c r="P313">
        <v>11.6</v>
      </c>
      <c r="Q313">
        <v>11.6</v>
      </c>
      <c r="R313" s="54">
        <v>0.211111111111111</v>
      </c>
      <c r="T313" s="93"/>
      <c r="U313" s="96"/>
      <c r="V313" s="92">
        <f t="shared" si="5"/>
        <v>1</v>
      </c>
      <c r="W313" s="96"/>
      <c r="X313" s="93"/>
      <c r="Z313" s="5"/>
      <c r="AA313"/>
      <c r="AC313" s="376"/>
      <c r="AD313" s="54">
        <v>0.211111111111111</v>
      </c>
      <c r="AL313" s="5"/>
      <c r="AM313" s="5"/>
      <c r="AN313" s="5"/>
      <c r="AQ313" s="5"/>
      <c r="AS313" s="5"/>
      <c r="AT313" s="5"/>
      <c r="AU313" s="5"/>
      <c r="AV313" s="5"/>
      <c r="AW313" s="5"/>
      <c r="BB313" s="55">
        <v>0.211111111111111</v>
      </c>
    </row>
    <row r="314" spans="2:54" x14ac:dyDescent="0.25">
      <c r="B314" s="5">
        <v>11.3</v>
      </c>
      <c r="C314" s="5">
        <v>83</v>
      </c>
      <c r="D314" s="5">
        <v>8.5</v>
      </c>
      <c r="E314" s="5">
        <v>11.3</v>
      </c>
      <c r="F314" s="5">
        <v>6.8</v>
      </c>
      <c r="G314" s="5">
        <v>11.2</v>
      </c>
      <c r="H314" s="5">
        <v>987.3</v>
      </c>
      <c r="I314" s="5">
        <v>0</v>
      </c>
      <c r="J314" s="5">
        <v>0</v>
      </c>
      <c r="K314" s="5">
        <v>0.5</v>
      </c>
      <c r="L314" s="5">
        <v>0.8</v>
      </c>
      <c r="M314" s="5">
        <v>0.8</v>
      </c>
      <c r="N314">
        <v>32.6</v>
      </c>
      <c r="O314">
        <v>32.6</v>
      </c>
      <c r="P314">
        <v>11.5</v>
      </c>
      <c r="Q314">
        <v>11.5</v>
      </c>
      <c r="R314" s="54">
        <v>0.211805555555556</v>
      </c>
      <c r="T314" s="93"/>
      <c r="U314" s="96"/>
      <c r="V314" s="92">
        <f t="shared" si="5"/>
        <v>1</v>
      </c>
      <c r="W314" s="96"/>
      <c r="X314" s="93"/>
      <c r="Z314" s="5"/>
      <c r="AA314"/>
      <c r="AC314" s="376"/>
      <c r="AD314" s="54">
        <v>0.211805555555556</v>
      </c>
      <c r="AL314" s="5"/>
      <c r="AM314" s="5"/>
      <c r="AN314" s="5"/>
      <c r="AQ314" s="5"/>
      <c r="AS314" s="5"/>
      <c r="AT314" s="5"/>
      <c r="AU314" s="5"/>
      <c r="AV314" s="5"/>
      <c r="AW314" s="5"/>
      <c r="BB314" s="55">
        <v>0.211805555555556</v>
      </c>
    </row>
    <row r="315" spans="2:54" x14ac:dyDescent="0.25">
      <c r="B315" s="5">
        <v>11.2</v>
      </c>
      <c r="C315" s="5">
        <v>84</v>
      </c>
      <c r="D315" s="5">
        <v>8.6</v>
      </c>
      <c r="E315" s="5">
        <v>11.2</v>
      </c>
      <c r="F315" s="5">
        <v>9</v>
      </c>
      <c r="G315" s="5">
        <v>11.2</v>
      </c>
      <c r="H315" s="5">
        <v>987.5</v>
      </c>
      <c r="I315" s="5">
        <v>0</v>
      </c>
      <c r="J315" s="5">
        <v>0</v>
      </c>
      <c r="K315" s="5">
        <v>0.5</v>
      </c>
      <c r="L315" s="5">
        <v>0.8</v>
      </c>
      <c r="M315" s="5">
        <v>0.8</v>
      </c>
      <c r="N315">
        <v>32.6</v>
      </c>
      <c r="O315">
        <v>32.6</v>
      </c>
      <c r="P315">
        <v>11.4</v>
      </c>
      <c r="Q315">
        <v>11.4</v>
      </c>
      <c r="R315" s="54">
        <v>0.21249999999999999</v>
      </c>
      <c r="T315" s="93"/>
      <c r="U315" s="96"/>
      <c r="V315" s="92">
        <f t="shared" si="5"/>
        <v>1</v>
      </c>
      <c r="W315" s="96"/>
      <c r="X315" s="93"/>
      <c r="Z315" s="5"/>
      <c r="AA315"/>
      <c r="AC315" s="376"/>
      <c r="AD315" s="54">
        <v>0.21249999999999999</v>
      </c>
      <c r="AL315" s="5"/>
      <c r="AM315" s="5"/>
      <c r="AN315" s="5"/>
      <c r="AQ315" s="5"/>
      <c r="AS315" s="5"/>
      <c r="AT315" s="5"/>
      <c r="AU315" s="5"/>
      <c r="AV315" s="5"/>
      <c r="AW315" s="5"/>
      <c r="BB315" s="55">
        <v>0.21249999999999999</v>
      </c>
    </row>
    <row r="316" spans="2:54" x14ac:dyDescent="0.25">
      <c r="B316" s="5">
        <v>11.1</v>
      </c>
      <c r="C316" s="5">
        <v>84</v>
      </c>
      <c r="D316" s="5">
        <v>8.5</v>
      </c>
      <c r="E316" s="5">
        <v>11.1</v>
      </c>
      <c r="F316" s="5">
        <v>11.2</v>
      </c>
      <c r="G316" s="5">
        <v>14.4</v>
      </c>
      <c r="H316" s="5">
        <v>987.1</v>
      </c>
      <c r="I316" s="5">
        <v>0</v>
      </c>
      <c r="J316" s="5">
        <v>0</v>
      </c>
      <c r="K316" s="5">
        <v>0.5</v>
      </c>
      <c r="L316" s="5">
        <v>0.8</v>
      </c>
      <c r="M316" s="5">
        <v>0.8</v>
      </c>
      <c r="N316">
        <v>32.6</v>
      </c>
      <c r="O316">
        <v>32.6</v>
      </c>
      <c r="P316">
        <v>11.3</v>
      </c>
      <c r="Q316">
        <v>11.4</v>
      </c>
      <c r="R316" s="54">
        <v>0.21319444444444399</v>
      </c>
      <c r="T316" s="93"/>
      <c r="U316" s="96"/>
      <c r="V316" s="92">
        <f t="shared" si="5"/>
        <v>1</v>
      </c>
      <c r="W316" s="96"/>
      <c r="X316" s="93"/>
      <c r="Z316" s="5"/>
      <c r="AA316"/>
      <c r="AC316" s="376"/>
      <c r="AD316" s="54">
        <v>0.21319444444444399</v>
      </c>
      <c r="AL316" s="5"/>
      <c r="AM316" s="5"/>
      <c r="AN316" s="5"/>
      <c r="AQ316" s="5"/>
      <c r="AS316" s="5"/>
      <c r="AT316" s="5"/>
      <c r="AU316" s="5"/>
      <c r="AV316" s="5"/>
      <c r="AW316" s="5"/>
      <c r="BB316" s="55">
        <v>0.21319444444444399</v>
      </c>
    </row>
    <row r="317" spans="2:54" x14ac:dyDescent="0.25">
      <c r="B317" s="5">
        <v>11</v>
      </c>
      <c r="C317" s="5">
        <v>84</v>
      </c>
      <c r="D317" s="5">
        <v>8.4</v>
      </c>
      <c r="E317" s="5">
        <v>11</v>
      </c>
      <c r="F317" s="5">
        <v>3.6</v>
      </c>
      <c r="G317" s="5">
        <v>9.4</v>
      </c>
      <c r="H317" s="5">
        <v>987.7</v>
      </c>
      <c r="I317" s="5">
        <v>0</v>
      </c>
      <c r="J317" s="5">
        <v>0</v>
      </c>
      <c r="K317" s="5">
        <v>0.5</v>
      </c>
      <c r="L317" s="5">
        <v>0.8</v>
      </c>
      <c r="M317" s="5">
        <v>0.8</v>
      </c>
      <c r="N317">
        <v>32.6</v>
      </c>
      <c r="O317">
        <v>32.6</v>
      </c>
      <c r="P317">
        <v>11.2</v>
      </c>
      <c r="Q317">
        <v>11.3</v>
      </c>
      <c r="R317" s="54">
        <v>0.21388888888888899</v>
      </c>
      <c r="T317" s="93"/>
      <c r="U317" s="96"/>
      <c r="V317" s="92">
        <f t="shared" si="5"/>
        <v>1</v>
      </c>
      <c r="W317" s="96"/>
      <c r="X317" s="93"/>
      <c r="Z317" s="5"/>
      <c r="AA317"/>
      <c r="AC317" s="376"/>
      <c r="AD317" s="54">
        <v>0.21388888888888899</v>
      </c>
      <c r="AL317" s="5"/>
      <c r="AM317" s="5"/>
      <c r="AN317" s="5"/>
      <c r="AQ317" s="5"/>
      <c r="AS317" s="5"/>
      <c r="AT317" s="5"/>
      <c r="AU317" s="5"/>
      <c r="AV317" s="5"/>
      <c r="AW317" s="5"/>
      <c r="BB317" s="55">
        <v>0.21388888888888899</v>
      </c>
    </row>
    <row r="318" spans="2:54" x14ac:dyDescent="0.25">
      <c r="B318" s="5">
        <v>11</v>
      </c>
      <c r="C318" s="5">
        <v>85</v>
      </c>
      <c r="D318" s="5">
        <v>8.6</v>
      </c>
      <c r="E318" s="5">
        <v>11</v>
      </c>
      <c r="F318" s="5">
        <v>12.2</v>
      </c>
      <c r="G318" s="5">
        <v>14.8</v>
      </c>
      <c r="H318" s="5">
        <v>987.4</v>
      </c>
      <c r="I318" s="5">
        <v>0</v>
      </c>
      <c r="J318" s="5">
        <v>0</v>
      </c>
      <c r="K318" s="5">
        <v>0.5</v>
      </c>
      <c r="L318" s="5">
        <v>0.8</v>
      </c>
      <c r="M318" s="5">
        <v>0.8</v>
      </c>
      <c r="N318">
        <v>32.6</v>
      </c>
      <c r="O318">
        <v>32.6</v>
      </c>
      <c r="P318">
        <v>11.1</v>
      </c>
      <c r="Q318">
        <v>11.3</v>
      </c>
      <c r="R318" s="54">
        <v>0.21458333333333299</v>
      </c>
      <c r="T318" s="93"/>
      <c r="U318" s="96"/>
      <c r="V318" s="92">
        <f t="shared" si="5"/>
        <v>1</v>
      </c>
      <c r="W318" s="96"/>
      <c r="X318" s="93"/>
      <c r="Z318" s="5"/>
      <c r="AA318"/>
      <c r="AC318" s="376"/>
      <c r="AD318" s="54">
        <v>0.21458333333333299</v>
      </c>
      <c r="AL318" s="5"/>
      <c r="AM318" s="5"/>
      <c r="AN318" s="5"/>
      <c r="AQ318" s="5"/>
      <c r="AS318" s="5"/>
      <c r="AT318" s="5"/>
      <c r="AU318" s="5"/>
      <c r="AV318" s="5"/>
      <c r="AW318" s="5"/>
      <c r="BB318" s="55">
        <v>0.21458333333333299</v>
      </c>
    </row>
    <row r="319" spans="2:54" x14ac:dyDescent="0.25">
      <c r="B319" s="5">
        <v>10.9</v>
      </c>
      <c r="C319" s="5">
        <v>85</v>
      </c>
      <c r="D319" s="5">
        <v>8.5</v>
      </c>
      <c r="E319" s="5">
        <v>10.9</v>
      </c>
      <c r="F319" s="5">
        <v>6.5</v>
      </c>
      <c r="G319" s="5">
        <v>10.8</v>
      </c>
      <c r="H319" s="5">
        <v>987.3</v>
      </c>
      <c r="I319" s="5">
        <v>0</v>
      </c>
      <c r="J319" s="5">
        <v>0</v>
      </c>
      <c r="K319" s="5">
        <v>0.6</v>
      </c>
      <c r="L319" s="5">
        <v>0.9</v>
      </c>
      <c r="M319" s="5">
        <v>0.9</v>
      </c>
      <c r="N319">
        <v>32.700000000000003</v>
      </c>
      <c r="O319">
        <v>32.700000000000003</v>
      </c>
      <c r="P319">
        <v>11.1</v>
      </c>
      <c r="Q319">
        <v>11.2</v>
      </c>
      <c r="R319" s="54">
        <v>0.21527777777777801</v>
      </c>
      <c r="T319" s="93"/>
      <c r="U319" s="96"/>
      <c r="V319" s="92">
        <f t="shared" si="5"/>
        <v>1</v>
      </c>
      <c r="W319" s="96"/>
      <c r="X319" s="93"/>
      <c r="Z319" s="5"/>
      <c r="AA319"/>
      <c r="AC319" s="376"/>
      <c r="AD319" s="54">
        <v>0.21527777777777801</v>
      </c>
      <c r="AL319" s="5"/>
      <c r="AM319" s="5"/>
      <c r="AN319" s="5"/>
      <c r="AQ319" s="5"/>
      <c r="AS319" s="5"/>
      <c r="AT319" s="5"/>
      <c r="AU319" s="5"/>
      <c r="AV319" s="5"/>
      <c r="AW319" s="5"/>
      <c r="BB319" s="55">
        <v>0.21527777777777801</v>
      </c>
    </row>
    <row r="320" spans="2:54" x14ac:dyDescent="0.25">
      <c r="B320" s="5">
        <v>10.9</v>
      </c>
      <c r="C320" s="5">
        <v>86</v>
      </c>
      <c r="D320" s="5">
        <v>8.6999999999999993</v>
      </c>
      <c r="E320" s="5">
        <v>10.9</v>
      </c>
      <c r="F320" s="5">
        <v>12.6</v>
      </c>
      <c r="G320" s="5">
        <v>17.3</v>
      </c>
      <c r="H320" s="5">
        <v>987.1</v>
      </c>
      <c r="I320" s="5">
        <v>0</v>
      </c>
      <c r="J320" s="5">
        <v>0</v>
      </c>
      <c r="K320" s="5">
        <v>0.7</v>
      </c>
      <c r="L320" s="5">
        <v>1</v>
      </c>
      <c r="M320" s="5">
        <v>1</v>
      </c>
      <c r="N320">
        <v>32.799999999999997</v>
      </c>
      <c r="O320">
        <v>32.799999999999997</v>
      </c>
      <c r="P320">
        <v>11</v>
      </c>
      <c r="Q320">
        <v>11.1</v>
      </c>
      <c r="R320" s="54">
        <v>0.21597222222222201</v>
      </c>
      <c r="T320" s="93"/>
      <c r="U320" s="96"/>
      <c r="V320" s="92">
        <f t="shared" si="5"/>
        <v>1</v>
      </c>
      <c r="W320" s="96"/>
      <c r="X320" s="93"/>
      <c r="Z320" s="5"/>
      <c r="AA320"/>
      <c r="AC320" s="376"/>
      <c r="AD320" s="54">
        <v>0.21597222222222201</v>
      </c>
      <c r="AL320" s="5"/>
      <c r="AM320" s="5"/>
      <c r="AN320" s="5"/>
      <c r="AQ320" s="5"/>
      <c r="AS320" s="5"/>
      <c r="AT320" s="5"/>
      <c r="AU320" s="5"/>
      <c r="AV320" s="5"/>
      <c r="AW320" s="5"/>
      <c r="BB320" s="55">
        <v>0.21597222222222201</v>
      </c>
    </row>
    <row r="321" spans="2:54" x14ac:dyDescent="0.25">
      <c r="B321" s="5">
        <v>10.8</v>
      </c>
      <c r="C321" s="5">
        <v>87</v>
      </c>
      <c r="D321" s="5">
        <v>8.6999999999999993</v>
      </c>
      <c r="E321" s="5">
        <v>10.8</v>
      </c>
      <c r="F321" s="5">
        <v>5.4</v>
      </c>
      <c r="G321" s="5">
        <v>14</v>
      </c>
      <c r="H321" s="5">
        <v>987.3</v>
      </c>
      <c r="I321" s="5">
        <v>0</v>
      </c>
      <c r="J321" s="5">
        <v>0</v>
      </c>
      <c r="K321" s="5">
        <v>0.7</v>
      </c>
      <c r="L321" s="5">
        <v>1</v>
      </c>
      <c r="M321" s="5">
        <v>1</v>
      </c>
      <c r="N321">
        <v>32.799999999999997</v>
      </c>
      <c r="O321">
        <v>32.799999999999997</v>
      </c>
      <c r="P321">
        <v>11</v>
      </c>
      <c r="Q321">
        <v>11.1</v>
      </c>
      <c r="R321" s="54">
        <v>0.21666666666666701</v>
      </c>
      <c r="T321" s="93"/>
      <c r="U321" s="96"/>
      <c r="V321" s="92">
        <f t="shared" si="5"/>
        <v>1</v>
      </c>
      <c r="W321" s="96"/>
      <c r="X321" s="93"/>
      <c r="Z321" s="5"/>
      <c r="AA321"/>
      <c r="AC321" s="376"/>
      <c r="AD321" s="54">
        <v>0.21666666666666701</v>
      </c>
      <c r="AL321" s="5"/>
      <c r="AM321" s="5"/>
      <c r="AN321" s="5"/>
      <c r="AQ321" s="5"/>
      <c r="AS321" s="5"/>
      <c r="AT321" s="5"/>
      <c r="AU321" s="5"/>
      <c r="AV321" s="5"/>
      <c r="AW321" s="5"/>
      <c r="BB321" s="55">
        <v>0.21666666666666701</v>
      </c>
    </row>
    <row r="322" spans="2:54" x14ac:dyDescent="0.25">
      <c r="B322" s="5">
        <v>10.8</v>
      </c>
      <c r="C322" s="5">
        <v>87</v>
      </c>
      <c r="D322" s="5">
        <v>8.6999999999999993</v>
      </c>
      <c r="E322" s="5">
        <v>10.8</v>
      </c>
      <c r="F322" s="5">
        <v>9.4</v>
      </c>
      <c r="G322" s="5">
        <v>13.3</v>
      </c>
      <c r="H322" s="5">
        <v>987.1</v>
      </c>
      <c r="I322" s="5">
        <v>0</v>
      </c>
      <c r="J322" s="5">
        <v>0</v>
      </c>
      <c r="K322" s="5">
        <v>0.8</v>
      </c>
      <c r="L322" s="5">
        <v>1.1000000000000001</v>
      </c>
      <c r="M322" s="5">
        <v>1.1000000000000001</v>
      </c>
      <c r="N322">
        <v>32.9</v>
      </c>
      <c r="O322">
        <v>32.9</v>
      </c>
      <c r="P322">
        <v>10.9</v>
      </c>
      <c r="Q322">
        <v>11</v>
      </c>
      <c r="R322" s="54">
        <v>0.21736111111111101</v>
      </c>
      <c r="T322" s="93"/>
      <c r="U322" s="96"/>
      <c r="V322" s="92">
        <f t="shared" si="5"/>
        <v>1</v>
      </c>
      <c r="W322" s="96"/>
      <c r="X322" s="93"/>
      <c r="Z322" s="5"/>
      <c r="AA322"/>
      <c r="AC322" s="376"/>
      <c r="AD322" s="54">
        <v>0.21736111111111101</v>
      </c>
      <c r="AL322" s="5"/>
      <c r="AM322" s="5"/>
      <c r="AN322" s="5"/>
      <c r="AQ322" s="5"/>
      <c r="AS322" s="5"/>
      <c r="AT322" s="5"/>
      <c r="AU322" s="5"/>
      <c r="AV322" s="5"/>
      <c r="AW322" s="5"/>
      <c r="BB322" s="55">
        <v>0.21736111111111101</v>
      </c>
    </row>
    <row r="323" spans="2:54" x14ac:dyDescent="0.25">
      <c r="B323" s="5">
        <v>10.8</v>
      </c>
      <c r="C323" s="5">
        <v>87</v>
      </c>
      <c r="D323" s="5">
        <v>8.6999999999999993</v>
      </c>
      <c r="E323" s="5">
        <v>10.8</v>
      </c>
      <c r="F323" s="5">
        <v>11.2</v>
      </c>
      <c r="G323" s="5">
        <v>14.4</v>
      </c>
      <c r="H323" s="5">
        <v>986.9</v>
      </c>
      <c r="I323" s="5">
        <v>0</v>
      </c>
      <c r="J323" s="5">
        <v>0</v>
      </c>
      <c r="K323" s="5">
        <v>0.8</v>
      </c>
      <c r="L323" s="5">
        <v>1.1000000000000001</v>
      </c>
      <c r="M323" s="5">
        <v>1.1000000000000001</v>
      </c>
      <c r="N323">
        <v>32.9</v>
      </c>
      <c r="O323">
        <v>32.9</v>
      </c>
      <c r="P323">
        <v>10.9</v>
      </c>
      <c r="Q323">
        <v>11</v>
      </c>
      <c r="R323" s="54">
        <v>0.218055555555556</v>
      </c>
      <c r="T323" s="93"/>
      <c r="U323" s="96"/>
      <c r="V323" s="92">
        <f t="shared" si="5"/>
        <v>1</v>
      </c>
      <c r="W323" s="96"/>
      <c r="X323" s="93"/>
      <c r="Z323" s="5"/>
      <c r="AA323"/>
      <c r="AC323" s="376"/>
      <c r="AD323" s="54">
        <v>0.218055555555556</v>
      </c>
      <c r="AL323" s="5"/>
      <c r="AM323" s="5"/>
      <c r="AN323" s="5"/>
      <c r="AQ323" s="5"/>
      <c r="AS323" s="5"/>
      <c r="AT323" s="5"/>
      <c r="AU323" s="5"/>
      <c r="AV323" s="5"/>
      <c r="AW323" s="5"/>
      <c r="BB323" s="55">
        <v>0.218055555555556</v>
      </c>
    </row>
    <row r="324" spans="2:54" x14ac:dyDescent="0.25">
      <c r="B324" s="5">
        <v>10.8</v>
      </c>
      <c r="C324" s="5">
        <v>87</v>
      </c>
      <c r="D324" s="5">
        <v>8.6999999999999993</v>
      </c>
      <c r="E324" s="5">
        <v>10.8</v>
      </c>
      <c r="F324" s="5">
        <v>2.9</v>
      </c>
      <c r="G324" s="5">
        <v>7.2</v>
      </c>
      <c r="H324" s="5">
        <v>987</v>
      </c>
      <c r="I324" s="5">
        <v>0</v>
      </c>
      <c r="J324" s="5">
        <v>0</v>
      </c>
      <c r="K324" s="5">
        <v>0.8</v>
      </c>
      <c r="L324" s="5">
        <v>1.1000000000000001</v>
      </c>
      <c r="M324" s="5">
        <v>1.1000000000000001</v>
      </c>
      <c r="N324">
        <v>32.9</v>
      </c>
      <c r="O324">
        <v>32.9</v>
      </c>
      <c r="P324">
        <v>10.8</v>
      </c>
      <c r="Q324">
        <v>11</v>
      </c>
      <c r="R324" s="54">
        <v>0.21875</v>
      </c>
      <c r="T324" s="93"/>
      <c r="U324" s="96"/>
      <c r="V324" s="92">
        <f t="shared" si="5"/>
        <v>1</v>
      </c>
      <c r="W324" s="96"/>
      <c r="X324" s="93"/>
      <c r="Z324" s="5"/>
      <c r="AA324"/>
      <c r="AC324" s="376"/>
      <c r="AD324" s="54">
        <v>0.21875</v>
      </c>
      <c r="AL324" s="5"/>
      <c r="AM324" s="5"/>
      <c r="AN324" s="5"/>
      <c r="AQ324" s="5"/>
      <c r="AS324" s="5"/>
      <c r="AT324" s="5"/>
      <c r="AU324" s="5"/>
      <c r="AV324" s="5"/>
      <c r="AW324" s="5"/>
      <c r="BB324" s="55">
        <v>0.21875</v>
      </c>
    </row>
    <row r="325" spans="2:54" x14ac:dyDescent="0.25">
      <c r="B325" s="5">
        <v>10.8</v>
      </c>
      <c r="C325" s="5">
        <v>87</v>
      </c>
      <c r="D325" s="5">
        <v>8.6999999999999993</v>
      </c>
      <c r="E325" s="5">
        <v>10.8</v>
      </c>
      <c r="F325" s="5">
        <v>12.2</v>
      </c>
      <c r="G325" s="5">
        <v>12.6</v>
      </c>
      <c r="H325" s="5">
        <v>987.1</v>
      </c>
      <c r="I325" s="5">
        <v>0</v>
      </c>
      <c r="J325" s="5">
        <v>0</v>
      </c>
      <c r="K325" s="5">
        <v>0.9</v>
      </c>
      <c r="L325" s="5">
        <v>1.2</v>
      </c>
      <c r="M325" s="5">
        <v>1.2</v>
      </c>
      <c r="N325">
        <v>33</v>
      </c>
      <c r="O325">
        <v>33</v>
      </c>
      <c r="P325">
        <v>10.8</v>
      </c>
      <c r="Q325">
        <v>10.9</v>
      </c>
      <c r="R325" s="54">
        <v>0.219444444444444</v>
      </c>
      <c r="T325" s="93"/>
      <c r="U325" s="96"/>
      <c r="V325" s="92">
        <f t="shared" si="5"/>
        <v>1</v>
      </c>
      <c r="W325" s="96"/>
      <c r="X325" s="93"/>
      <c r="Z325" s="5"/>
      <c r="AA325"/>
      <c r="AC325" s="376"/>
      <c r="AD325" s="54">
        <v>0.219444444444444</v>
      </c>
      <c r="AL325" s="5"/>
      <c r="AM325" s="5"/>
      <c r="AN325" s="5"/>
      <c r="AQ325" s="5"/>
      <c r="AS325" s="5"/>
      <c r="AT325" s="5"/>
      <c r="AU325" s="5"/>
      <c r="AV325" s="5"/>
      <c r="AW325" s="5"/>
      <c r="BB325" s="55">
        <v>0.219444444444444</v>
      </c>
    </row>
    <row r="326" spans="2:54" x14ac:dyDescent="0.25">
      <c r="B326" s="5">
        <v>10.8</v>
      </c>
      <c r="C326" s="5">
        <v>88</v>
      </c>
      <c r="D326" s="5">
        <v>8.8000000000000007</v>
      </c>
      <c r="E326" s="5">
        <v>10.8</v>
      </c>
      <c r="F326" s="5">
        <v>8.3000000000000007</v>
      </c>
      <c r="G326" s="5">
        <v>11.9</v>
      </c>
      <c r="H326" s="5">
        <v>986.9</v>
      </c>
      <c r="I326" s="5">
        <v>0</v>
      </c>
      <c r="J326" s="5">
        <v>0</v>
      </c>
      <c r="K326" s="5">
        <v>0.9</v>
      </c>
      <c r="L326" s="5">
        <v>1.2</v>
      </c>
      <c r="M326" s="5">
        <v>1.2</v>
      </c>
      <c r="N326">
        <v>33</v>
      </c>
      <c r="O326">
        <v>33</v>
      </c>
      <c r="P326">
        <v>10.7</v>
      </c>
      <c r="Q326">
        <v>10.9</v>
      </c>
      <c r="R326" s="54">
        <v>0.22013888888888899</v>
      </c>
      <c r="T326" s="93"/>
      <c r="U326" s="96"/>
      <c r="V326" s="92">
        <f t="shared" si="5"/>
        <v>1</v>
      </c>
      <c r="W326" s="96"/>
      <c r="X326" s="93"/>
      <c r="Z326" s="5"/>
      <c r="AA326"/>
      <c r="AC326" s="376"/>
      <c r="AD326" s="54">
        <v>0.22013888888888899</v>
      </c>
      <c r="AL326" s="5"/>
      <c r="AM326" s="5"/>
      <c r="AN326" s="5"/>
      <c r="AQ326" s="5"/>
      <c r="AS326" s="5"/>
      <c r="AT326" s="5"/>
      <c r="AU326" s="5"/>
      <c r="AV326" s="5"/>
      <c r="AW326" s="5"/>
      <c r="BB326" s="55">
        <v>0.22013888888888899</v>
      </c>
    </row>
    <row r="327" spans="2:54" x14ac:dyDescent="0.25">
      <c r="B327" s="5">
        <v>10.7</v>
      </c>
      <c r="C327" s="5">
        <v>88</v>
      </c>
      <c r="D327" s="5">
        <v>8.6999999999999993</v>
      </c>
      <c r="E327" s="5">
        <v>10.7</v>
      </c>
      <c r="F327" s="5">
        <v>5</v>
      </c>
      <c r="G327" s="5">
        <v>11.2</v>
      </c>
      <c r="H327" s="5">
        <v>987</v>
      </c>
      <c r="I327" s="5">
        <v>0</v>
      </c>
      <c r="J327" s="5">
        <v>0</v>
      </c>
      <c r="K327" s="5">
        <v>0.9</v>
      </c>
      <c r="L327" s="5">
        <v>1.2</v>
      </c>
      <c r="M327" s="5">
        <v>1.2</v>
      </c>
      <c r="N327">
        <v>33</v>
      </c>
      <c r="O327">
        <v>33</v>
      </c>
      <c r="P327">
        <v>10.7</v>
      </c>
      <c r="Q327">
        <v>10.9</v>
      </c>
      <c r="R327" s="54">
        <v>0.22083333333333299</v>
      </c>
      <c r="T327" s="93"/>
      <c r="U327" s="96"/>
      <c r="V327" s="92">
        <f t="shared" si="5"/>
        <v>1</v>
      </c>
      <c r="W327" s="96"/>
      <c r="X327" s="93"/>
      <c r="Z327" s="5"/>
      <c r="AA327"/>
      <c r="AC327" s="376"/>
      <c r="AD327" s="54">
        <v>0.22083333333333299</v>
      </c>
      <c r="AL327" s="5"/>
      <c r="AM327" s="5"/>
      <c r="AN327" s="5"/>
      <c r="AQ327" s="5"/>
      <c r="AS327" s="5"/>
      <c r="AT327" s="5"/>
      <c r="AU327" s="5"/>
      <c r="AV327" s="5"/>
      <c r="AW327" s="5"/>
      <c r="BB327" s="55">
        <v>0.22083333333333299</v>
      </c>
    </row>
    <row r="328" spans="2:54" x14ac:dyDescent="0.25">
      <c r="B328" s="5">
        <v>10.7</v>
      </c>
      <c r="C328" s="5">
        <v>88</v>
      </c>
      <c r="D328" s="5">
        <v>8.6999999999999993</v>
      </c>
      <c r="E328" s="5">
        <v>10.7</v>
      </c>
      <c r="F328" s="5">
        <v>7.6</v>
      </c>
      <c r="G328" s="5">
        <v>12.2</v>
      </c>
      <c r="H328" s="5">
        <v>986.8</v>
      </c>
      <c r="I328" s="5">
        <v>0</v>
      </c>
      <c r="J328" s="5">
        <v>0</v>
      </c>
      <c r="K328" s="5">
        <v>0.9</v>
      </c>
      <c r="L328" s="5">
        <v>1.2</v>
      </c>
      <c r="M328" s="5">
        <v>1.2</v>
      </c>
      <c r="N328">
        <v>33</v>
      </c>
      <c r="O328">
        <v>33</v>
      </c>
      <c r="P328">
        <v>10.7</v>
      </c>
      <c r="Q328">
        <v>10.8</v>
      </c>
      <c r="R328" s="54">
        <v>0.22152777777777799</v>
      </c>
      <c r="T328" s="93"/>
      <c r="U328" s="96"/>
      <c r="V328" s="92">
        <f t="shared" si="5"/>
        <v>1</v>
      </c>
      <c r="W328" s="96"/>
      <c r="X328" s="93"/>
      <c r="Z328" s="5"/>
      <c r="AA328"/>
      <c r="AC328" s="376"/>
      <c r="AD328" s="54">
        <v>0.22152777777777799</v>
      </c>
      <c r="AL328" s="5"/>
      <c r="AM328" s="5"/>
      <c r="AN328" s="5"/>
      <c r="AQ328" s="5"/>
      <c r="AS328" s="5"/>
      <c r="AT328" s="5"/>
      <c r="AU328" s="5"/>
      <c r="AV328" s="5"/>
      <c r="AW328" s="5"/>
      <c r="BB328" s="55">
        <v>0.22152777777777799</v>
      </c>
    </row>
    <row r="329" spans="2:54" x14ac:dyDescent="0.25">
      <c r="B329" s="5">
        <v>10.7</v>
      </c>
      <c r="C329" s="5">
        <v>88</v>
      </c>
      <c r="D329" s="5">
        <v>8.6999999999999993</v>
      </c>
      <c r="E329" s="5">
        <v>10.7</v>
      </c>
      <c r="F329" s="5">
        <v>11.9</v>
      </c>
      <c r="G329" s="5">
        <v>14</v>
      </c>
      <c r="H329" s="5">
        <v>986.9</v>
      </c>
      <c r="I329" s="5">
        <v>0</v>
      </c>
      <c r="J329" s="5">
        <v>0</v>
      </c>
      <c r="K329" s="5">
        <v>0.9</v>
      </c>
      <c r="L329" s="5">
        <v>1.2</v>
      </c>
      <c r="M329" s="5">
        <v>1.2</v>
      </c>
      <c r="N329">
        <v>33</v>
      </c>
      <c r="O329">
        <v>33</v>
      </c>
      <c r="P329">
        <v>10.6</v>
      </c>
      <c r="Q329">
        <v>10.8</v>
      </c>
      <c r="R329" s="54">
        <v>0.22222222222222199</v>
      </c>
      <c r="T329" s="93"/>
      <c r="U329" s="96"/>
      <c r="V329" s="92">
        <f t="shared" si="5"/>
        <v>1</v>
      </c>
      <c r="W329" s="96"/>
      <c r="X329" s="93"/>
      <c r="Z329" s="5"/>
      <c r="AA329"/>
      <c r="AC329" s="376"/>
      <c r="AD329" s="54">
        <v>0.22222222222222199</v>
      </c>
      <c r="AL329" s="5"/>
      <c r="AM329" s="5"/>
      <c r="AN329" s="5"/>
      <c r="AQ329" s="5"/>
      <c r="AS329" s="5"/>
      <c r="AT329" s="5"/>
      <c r="AU329" s="5"/>
      <c r="AV329" s="5"/>
      <c r="AW329" s="5"/>
      <c r="BB329" s="55">
        <v>0.22222222222222199</v>
      </c>
    </row>
    <row r="330" spans="2:54" x14ac:dyDescent="0.25">
      <c r="B330" s="5">
        <v>10.7</v>
      </c>
      <c r="C330" s="5">
        <v>88</v>
      </c>
      <c r="D330" s="5">
        <v>8.6999999999999993</v>
      </c>
      <c r="E330" s="5">
        <v>10.7</v>
      </c>
      <c r="F330" s="5">
        <v>8.6</v>
      </c>
      <c r="G330" s="5">
        <v>15.5</v>
      </c>
      <c r="H330" s="5">
        <v>987</v>
      </c>
      <c r="I330" s="5">
        <v>0</v>
      </c>
      <c r="J330" s="5">
        <v>0</v>
      </c>
      <c r="K330" s="5">
        <v>0.9</v>
      </c>
      <c r="L330" s="5">
        <v>1.2</v>
      </c>
      <c r="M330" s="5">
        <v>1.2</v>
      </c>
      <c r="N330">
        <v>33</v>
      </c>
      <c r="O330">
        <v>33</v>
      </c>
      <c r="P330">
        <v>10.6</v>
      </c>
      <c r="Q330">
        <v>10.8</v>
      </c>
      <c r="R330" s="54">
        <v>0.22291666666666701</v>
      </c>
      <c r="T330" s="93"/>
      <c r="U330" s="96"/>
      <c r="V330" s="92">
        <f t="shared" si="5"/>
        <v>1</v>
      </c>
      <c r="W330" s="96"/>
      <c r="X330" s="93"/>
      <c r="Z330" s="5"/>
      <c r="AA330"/>
      <c r="AC330" s="376"/>
      <c r="AD330" s="54">
        <v>0.22291666666666701</v>
      </c>
      <c r="AL330" s="5"/>
      <c r="AM330" s="5"/>
      <c r="AN330" s="5"/>
      <c r="AQ330" s="5"/>
      <c r="AS330" s="5"/>
      <c r="AT330" s="5"/>
      <c r="AU330" s="5"/>
      <c r="AV330" s="5"/>
      <c r="AW330" s="5"/>
      <c r="BB330" s="55">
        <v>0.22291666666666701</v>
      </c>
    </row>
    <row r="331" spans="2:54" x14ac:dyDescent="0.25">
      <c r="B331" s="5">
        <v>10.7</v>
      </c>
      <c r="C331" s="5">
        <v>88</v>
      </c>
      <c r="D331" s="5">
        <v>8.6999999999999993</v>
      </c>
      <c r="E331" s="5">
        <v>10.7</v>
      </c>
      <c r="F331" s="5">
        <v>7.9</v>
      </c>
      <c r="G331" s="5">
        <v>12.2</v>
      </c>
      <c r="H331" s="5">
        <v>986.8</v>
      </c>
      <c r="I331" s="5">
        <v>0</v>
      </c>
      <c r="J331" s="5">
        <v>0</v>
      </c>
      <c r="K331" s="5">
        <v>0.9</v>
      </c>
      <c r="L331" s="5">
        <v>1.2</v>
      </c>
      <c r="M331" s="5">
        <v>1.2</v>
      </c>
      <c r="N331">
        <v>33</v>
      </c>
      <c r="O331">
        <v>33</v>
      </c>
      <c r="P331">
        <v>10.6</v>
      </c>
      <c r="Q331">
        <v>10.8</v>
      </c>
      <c r="R331" s="54">
        <v>0.22361111111111101</v>
      </c>
      <c r="T331" s="93"/>
      <c r="U331" s="96"/>
      <c r="V331" s="92">
        <f t="shared" ref="V331:V394" si="6">IF($K331&gt;0,1,"")</f>
        <v>1</v>
      </c>
      <c r="W331" s="96"/>
      <c r="X331" s="93"/>
      <c r="Z331" s="5"/>
      <c r="AA331"/>
      <c r="AC331" s="376"/>
      <c r="AD331" s="54">
        <v>0.22361111111111101</v>
      </c>
      <c r="AL331" s="5"/>
      <c r="AM331" s="5"/>
      <c r="AN331" s="5"/>
      <c r="AQ331" s="5"/>
      <c r="AS331" s="5"/>
      <c r="AT331" s="5"/>
      <c r="AU331" s="5"/>
      <c r="AV331" s="5"/>
      <c r="AW331" s="5"/>
      <c r="BB331" s="55">
        <v>0.22361111111111101</v>
      </c>
    </row>
    <row r="332" spans="2:54" x14ac:dyDescent="0.25">
      <c r="B332" s="5">
        <v>10.7</v>
      </c>
      <c r="C332" s="5">
        <v>88</v>
      </c>
      <c r="D332" s="5">
        <v>8.6999999999999993</v>
      </c>
      <c r="E332" s="5">
        <v>10.7</v>
      </c>
      <c r="F332" s="5">
        <v>12.2</v>
      </c>
      <c r="G332" s="5">
        <v>14</v>
      </c>
      <c r="H332" s="5">
        <v>986.8</v>
      </c>
      <c r="I332" s="5">
        <v>0</v>
      </c>
      <c r="J332" s="5">
        <v>0</v>
      </c>
      <c r="K332" s="5">
        <v>0.9</v>
      </c>
      <c r="L332" s="5">
        <v>1.2</v>
      </c>
      <c r="M332" s="5">
        <v>1.2</v>
      </c>
      <c r="N332">
        <v>33</v>
      </c>
      <c r="O332">
        <v>33</v>
      </c>
      <c r="P332">
        <v>10.6</v>
      </c>
      <c r="Q332">
        <v>10.7</v>
      </c>
      <c r="R332" s="54">
        <v>0.22430555555555601</v>
      </c>
      <c r="T332" s="93"/>
      <c r="U332" s="96"/>
      <c r="V332" s="92">
        <f t="shared" si="6"/>
        <v>1</v>
      </c>
      <c r="W332" s="96"/>
      <c r="X332" s="93"/>
      <c r="Z332" s="5"/>
      <c r="AA332"/>
      <c r="AC332" s="376"/>
      <c r="AD332" s="54">
        <v>0.22430555555555601</v>
      </c>
      <c r="AL332" s="5"/>
      <c r="AM332" s="5"/>
      <c r="AN332" s="5"/>
      <c r="AQ332" s="5"/>
      <c r="AS332" s="5"/>
      <c r="AT332" s="5"/>
      <c r="AU332" s="5"/>
      <c r="AV332" s="5"/>
      <c r="AW332" s="5"/>
      <c r="BB332" s="55">
        <v>0.22430555555555601</v>
      </c>
    </row>
    <row r="333" spans="2:54" x14ac:dyDescent="0.25">
      <c r="B333" s="5">
        <v>10.8</v>
      </c>
      <c r="C333" s="5">
        <v>88</v>
      </c>
      <c r="D333" s="5">
        <v>8.8000000000000007</v>
      </c>
      <c r="E333" s="5">
        <v>10.8</v>
      </c>
      <c r="F333" s="5">
        <v>8.6</v>
      </c>
      <c r="G333" s="5">
        <v>10.8</v>
      </c>
      <c r="H333" s="5">
        <v>986.6</v>
      </c>
      <c r="I333" s="5">
        <v>0</v>
      </c>
      <c r="J333" s="5">
        <v>0</v>
      </c>
      <c r="K333" s="5">
        <v>0.9</v>
      </c>
      <c r="L333" s="5">
        <v>1.2</v>
      </c>
      <c r="M333" s="5">
        <v>1.2</v>
      </c>
      <c r="N333">
        <v>33</v>
      </c>
      <c r="O333">
        <v>33</v>
      </c>
      <c r="P333">
        <v>10.5</v>
      </c>
      <c r="Q333">
        <v>10.7</v>
      </c>
      <c r="R333" s="54">
        <v>0.22500000000000001</v>
      </c>
      <c r="T333" s="93"/>
      <c r="U333" s="96"/>
      <c r="V333" s="92">
        <f t="shared" si="6"/>
        <v>1</v>
      </c>
      <c r="W333" s="96"/>
      <c r="X333" s="93"/>
      <c r="Z333" s="5"/>
      <c r="AA333"/>
      <c r="AC333" s="376"/>
      <c r="AD333" s="54">
        <v>0.22500000000000001</v>
      </c>
      <c r="AL333" s="5"/>
      <c r="AM333" s="5"/>
      <c r="AN333" s="5"/>
      <c r="AQ333" s="5"/>
      <c r="AS333" s="5"/>
      <c r="AT333" s="5"/>
      <c r="AU333" s="5"/>
      <c r="AV333" s="5"/>
      <c r="AW333" s="5"/>
      <c r="BB333" s="55">
        <v>0.22500000000000001</v>
      </c>
    </row>
    <row r="334" spans="2:54" x14ac:dyDescent="0.25">
      <c r="B334" s="5">
        <v>10.8</v>
      </c>
      <c r="C334" s="5">
        <v>88</v>
      </c>
      <c r="D334" s="5">
        <v>8.8000000000000007</v>
      </c>
      <c r="E334" s="5">
        <v>10.8</v>
      </c>
      <c r="F334" s="5">
        <v>12.2</v>
      </c>
      <c r="G334" s="5">
        <v>13.7</v>
      </c>
      <c r="H334" s="5">
        <v>986.7</v>
      </c>
      <c r="I334" s="5">
        <v>0</v>
      </c>
      <c r="J334" s="5">
        <v>0</v>
      </c>
      <c r="K334" s="5">
        <v>0.9</v>
      </c>
      <c r="L334" s="5">
        <v>1.2</v>
      </c>
      <c r="M334" s="5">
        <v>1.2</v>
      </c>
      <c r="N334">
        <v>33</v>
      </c>
      <c r="O334">
        <v>33</v>
      </c>
      <c r="P334">
        <v>10.5</v>
      </c>
      <c r="Q334">
        <v>10.7</v>
      </c>
      <c r="R334" s="54">
        <v>0.225694444444444</v>
      </c>
      <c r="T334" s="93"/>
      <c r="U334" s="96"/>
      <c r="V334" s="92">
        <f t="shared" si="6"/>
        <v>1</v>
      </c>
      <c r="W334" s="96"/>
      <c r="X334" s="93"/>
      <c r="Z334" s="5"/>
      <c r="AA334"/>
      <c r="AC334" s="376"/>
      <c r="AD334" s="54">
        <v>0.225694444444444</v>
      </c>
      <c r="AL334" s="5"/>
      <c r="AM334" s="5"/>
      <c r="AN334" s="5"/>
      <c r="AQ334" s="5"/>
      <c r="AS334" s="5"/>
      <c r="AT334" s="5"/>
      <c r="AU334" s="5"/>
      <c r="AV334" s="5"/>
      <c r="AW334" s="5"/>
      <c r="BB334" s="55">
        <v>0.225694444444444</v>
      </c>
    </row>
    <row r="335" spans="2:54" x14ac:dyDescent="0.25">
      <c r="B335" s="5">
        <v>10.8</v>
      </c>
      <c r="C335" s="5">
        <v>87</v>
      </c>
      <c r="D335" s="5">
        <v>8.6999999999999993</v>
      </c>
      <c r="E335" s="5">
        <v>10.8</v>
      </c>
      <c r="F335" s="5">
        <v>9.6999999999999993</v>
      </c>
      <c r="G335" s="5">
        <v>9.6999999999999993</v>
      </c>
      <c r="H335" s="5">
        <v>986.6</v>
      </c>
      <c r="I335" s="5">
        <v>0</v>
      </c>
      <c r="J335" s="5">
        <v>0</v>
      </c>
      <c r="K335" s="5">
        <v>0.9</v>
      </c>
      <c r="L335" s="5">
        <v>1.2</v>
      </c>
      <c r="M335" s="5">
        <v>1.2</v>
      </c>
      <c r="N335">
        <v>33</v>
      </c>
      <c r="O335">
        <v>33</v>
      </c>
      <c r="P335">
        <v>10.5</v>
      </c>
      <c r="Q335">
        <v>10.7</v>
      </c>
      <c r="R335" s="54">
        <v>0.226388888888889</v>
      </c>
      <c r="T335" s="93"/>
      <c r="U335" s="96"/>
      <c r="V335" s="92">
        <f t="shared" si="6"/>
        <v>1</v>
      </c>
      <c r="W335" s="96"/>
      <c r="X335" s="93"/>
      <c r="Z335" s="5"/>
      <c r="AA335"/>
      <c r="AC335" s="376"/>
      <c r="AD335" s="54">
        <v>0.226388888888889</v>
      </c>
      <c r="AL335" s="5"/>
      <c r="AM335" s="5"/>
      <c r="AN335" s="5"/>
      <c r="AQ335" s="5"/>
      <c r="AS335" s="5"/>
      <c r="AT335" s="5"/>
      <c r="AU335" s="5"/>
      <c r="AV335" s="5"/>
      <c r="AW335" s="5"/>
      <c r="BB335" s="55">
        <v>0.226388888888889</v>
      </c>
    </row>
    <row r="336" spans="2:54" x14ac:dyDescent="0.25">
      <c r="B336" s="5">
        <v>10.8</v>
      </c>
      <c r="C336" s="5">
        <v>87</v>
      </c>
      <c r="D336" s="5">
        <v>8.6999999999999993</v>
      </c>
      <c r="E336" s="5">
        <v>10.8</v>
      </c>
      <c r="F336" s="5">
        <v>9.6999999999999993</v>
      </c>
      <c r="G336" s="5">
        <v>14</v>
      </c>
      <c r="H336" s="5">
        <v>986.6</v>
      </c>
      <c r="I336" s="5">
        <v>0</v>
      </c>
      <c r="J336" s="5">
        <v>0</v>
      </c>
      <c r="K336" s="5">
        <v>0.9</v>
      </c>
      <c r="L336" s="5">
        <v>1.2</v>
      </c>
      <c r="M336" s="5">
        <v>1.2</v>
      </c>
      <c r="N336">
        <v>33</v>
      </c>
      <c r="O336">
        <v>33</v>
      </c>
      <c r="P336">
        <v>10.5</v>
      </c>
      <c r="Q336">
        <v>10.7</v>
      </c>
      <c r="R336" s="54">
        <v>0.227083333333333</v>
      </c>
      <c r="T336" s="93"/>
      <c r="U336" s="96"/>
      <c r="V336" s="92">
        <f t="shared" si="6"/>
        <v>1</v>
      </c>
      <c r="W336" s="96"/>
      <c r="X336" s="93"/>
      <c r="Z336" s="5"/>
      <c r="AA336"/>
      <c r="AC336" s="376"/>
      <c r="AD336" s="54">
        <v>0.227083333333333</v>
      </c>
      <c r="AL336" s="5"/>
      <c r="AM336" s="5"/>
      <c r="AN336" s="5"/>
      <c r="AQ336" s="5"/>
      <c r="AS336" s="5"/>
      <c r="AT336" s="5"/>
      <c r="AU336" s="5"/>
      <c r="AV336" s="5"/>
      <c r="AW336" s="5"/>
      <c r="BB336" s="55">
        <v>0.227083333333333</v>
      </c>
    </row>
    <row r="337" spans="2:54" x14ac:dyDescent="0.25">
      <c r="B337" s="5">
        <v>10.8</v>
      </c>
      <c r="C337" s="5">
        <v>87</v>
      </c>
      <c r="D337" s="5">
        <v>8.6999999999999993</v>
      </c>
      <c r="E337" s="5">
        <v>10.8</v>
      </c>
      <c r="F337" s="5">
        <v>5.8</v>
      </c>
      <c r="G337" s="5">
        <v>9.6999999999999993</v>
      </c>
      <c r="H337" s="5">
        <v>986.8</v>
      </c>
      <c r="I337" s="5">
        <v>0</v>
      </c>
      <c r="J337" s="5">
        <v>0</v>
      </c>
      <c r="K337" s="5">
        <v>0.9</v>
      </c>
      <c r="L337" s="5">
        <v>1.2</v>
      </c>
      <c r="M337" s="5">
        <v>1.2</v>
      </c>
      <c r="N337">
        <v>33</v>
      </c>
      <c r="O337">
        <v>33</v>
      </c>
      <c r="P337">
        <v>10.5</v>
      </c>
      <c r="Q337">
        <v>10.7</v>
      </c>
      <c r="R337" s="54">
        <v>0.227777777777778</v>
      </c>
      <c r="T337" s="93"/>
      <c r="U337" s="96"/>
      <c r="V337" s="92">
        <f t="shared" si="6"/>
        <v>1</v>
      </c>
      <c r="W337" s="96"/>
      <c r="X337" s="93"/>
      <c r="Z337" s="5"/>
      <c r="AA337"/>
      <c r="AC337" s="376"/>
      <c r="AD337" s="54">
        <v>0.227777777777778</v>
      </c>
      <c r="AL337" s="5"/>
      <c r="AM337" s="5"/>
      <c r="AN337" s="5"/>
      <c r="AQ337" s="5"/>
      <c r="AS337" s="5"/>
      <c r="AT337" s="5"/>
      <c r="AU337" s="5"/>
      <c r="AV337" s="5"/>
      <c r="AW337" s="5"/>
      <c r="BB337" s="55">
        <v>0.227777777777778</v>
      </c>
    </row>
    <row r="338" spans="2:54" x14ac:dyDescent="0.25">
      <c r="B338" s="5">
        <v>10.9</v>
      </c>
      <c r="C338" s="5">
        <v>87</v>
      </c>
      <c r="D338" s="5">
        <v>8.8000000000000007</v>
      </c>
      <c r="E338" s="5">
        <v>10.9</v>
      </c>
      <c r="F338" s="5">
        <v>6.5</v>
      </c>
      <c r="G338" s="5">
        <v>13.7</v>
      </c>
      <c r="H338" s="5">
        <v>986.7</v>
      </c>
      <c r="I338" s="5">
        <v>0</v>
      </c>
      <c r="J338" s="5">
        <v>0</v>
      </c>
      <c r="K338" s="5">
        <v>0.9</v>
      </c>
      <c r="L338" s="5">
        <v>1.2</v>
      </c>
      <c r="M338" s="5">
        <v>1.2</v>
      </c>
      <c r="N338">
        <v>33</v>
      </c>
      <c r="O338">
        <v>33</v>
      </c>
      <c r="P338">
        <v>10.5</v>
      </c>
      <c r="Q338">
        <v>10.6</v>
      </c>
      <c r="R338" s="54">
        <v>0.22847222222222199</v>
      </c>
      <c r="T338" s="93"/>
      <c r="U338" s="96"/>
      <c r="V338" s="92">
        <f t="shared" si="6"/>
        <v>1</v>
      </c>
      <c r="W338" s="96"/>
      <c r="X338" s="93"/>
      <c r="Z338" s="5"/>
      <c r="AA338"/>
      <c r="AC338" s="376"/>
      <c r="AD338" s="54">
        <v>0.22847222222222199</v>
      </c>
      <c r="AL338" s="5"/>
      <c r="AM338" s="5"/>
      <c r="AN338" s="5"/>
      <c r="AQ338" s="5"/>
      <c r="AS338" s="5"/>
      <c r="AT338" s="5"/>
      <c r="AU338" s="5"/>
      <c r="AV338" s="5"/>
      <c r="AW338" s="5"/>
      <c r="BB338" s="55">
        <v>0.22847222222222199</v>
      </c>
    </row>
    <row r="339" spans="2:54" x14ac:dyDescent="0.25">
      <c r="B339" s="5">
        <v>10.9</v>
      </c>
      <c r="C339" s="5">
        <v>86</v>
      </c>
      <c r="D339" s="5">
        <v>8.6999999999999993</v>
      </c>
      <c r="E339" s="5">
        <v>10.9</v>
      </c>
      <c r="F339" s="5">
        <v>7.9</v>
      </c>
      <c r="G339" s="5">
        <v>16.899999999999999</v>
      </c>
      <c r="H339" s="5">
        <v>986.6</v>
      </c>
      <c r="I339" s="5">
        <v>0</v>
      </c>
      <c r="J339" s="5">
        <v>0</v>
      </c>
      <c r="K339" s="5">
        <v>0.9</v>
      </c>
      <c r="L339" s="5">
        <v>1.2</v>
      </c>
      <c r="M339" s="5">
        <v>1.2</v>
      </c>
      <c r="N339">
        <v>33</v>
      </c>
      <c r="O339">
        <v>33</v>
      </c>
      <c r="P339">
        <v>10.4</v>
      </c>
      <c r="Q339">
        <v>10.6</v>
      </c>
      <c r="R339" s="54">
        <v>0.22916666666666699</v>
      </c>
      <c r="T339" s="93"/>
      <c r="U339" s="96"/>
      <c r="V339" s="92">
        <f t="shared" si="6"/>
        <v>1</v>
      </c>
      <c r="W339" s="96"/>
      <c r="X339" s="93"/>
      <c r="Z339" s="5"/>
      <c r="AA339"/>
      <c r="AC339" s="376"/>
      <c r="AD339" s="54">
        <v>0.22916666666666699</v>
      </c>
      <c r="AL339" s="5"/>
      <c r="AM339" s="5"/>
      <c r="AN339" s="5"/>
      <c r="AQ339" s="5"/>
      <c r="AS339" s="5"/>
      <c r="AT339" s="5"/>
      <c r="AU339" s="5"/>
      <c r="AV339" s="5"/>
      <c r="AW339" s="5"/>
      <c r="BB339" s="55">
        <v>0.22916666666666699</v>
      </c>
    </row>
    <row r="340" spans="2:54" x14ac:dyDescent="0.25">
      <c r="B340" s="5">
        <v>10.9</v>
      </c>
      <c r="C340" s="5">
        <v>86</v>
      </c>
      <c r="D340" s="5">
        <v>8.6999999999999993</v>
      </c>
      <c r="E340" s="5">
        <v>10.9</v>
      </c>
      <c r="F340" s="5">
        <v>4</v>
      </c>
      <c r="G340" s="5">
        <v>9.4</v>
      </c>
      <c r="H340" s="5">
        <v>986.6</v>
      </c>
      <c r="I340" s="5">
        <v>0</v>
      </c>
      <c r="J340" s="5">
        <v>0</v>
      </c>
      <c r="K340" s="5">
        <v>0.9</v>
      </c>
      <c r="L340" s="5">
        <v>1.2</v>
      </c>
      <c r="M340" s="5">
        <v>1.2</v>
      </c>
      <c r="N340">
        <v>33</v>
      </c>
      <c r="O340">
        <v>33</v>
      </c>
      <c r="P340">
        <v>10.4</v>
      </c>
      <c r="Q340">
        <v>10.6</v>
      </c>
      <c r="R340" s="54">
        <v>0.22986111111111099</v>
      </c>
      <c r="T340" s="93"/>
      <c r="U340" s="96"/>
      <c r="V340" s="92">
        <f t="shared" si="6"/>
        <v>1</v>
      </c>
      <c r="W340" s="96"/>
      <c r="X340" s="93"/>
      <c r="Z340" s="5"/>
      <c r="AA340"/>
      <c r="AC340" s="376"/>
      <c r="AD340" s="54">
        <v>0.22986111111111099</v>
      </c>
      <c r="AL340" s="5"/>
      <c r="AM340" s="5"/>
      <c r="AN340" s="5"/>
      <c r="AQ340" s="5"/>
      <c r="AS340" s="5"/>
      <c r="AT340" s="5"/>
      <c r="AU340" s="5"/>
      <c r="AV340" s="5"/>
      <c r="AW340" s="5"/>
      <c r="BB340" s="55">
        <v>0.22986111111111099</v>
      </c>
    </row>
    <row r="341" spans="2:54" x14ac:dyDescent="0.25">
      <c r="B341" s="5">
        <v>10.9</v>
      </c>
      <c r="C341" s="5">
        <v>86</v>
      </c>
      <c r="D341" s="5">
        <v>8.6999999999999993</v>
      </c>
      <c r="E341" s="5">
        <v>10.9</v>
      </c>
      <c r="F341" s="5">
        <v>11.5</v>
      </c>
      <c r="G341" s="5">
        <v>12.6</v>
      </c>
      <c r="H341" s="5">
        <v>986.6</v>
      </c>
      <c r="I341" s="5">
        <v>0</v>
      </c>
      <c r="J341" s="5">
        <v>0</v>
      </c>
      <c r="K341" s="5">
        <v>0.9</v>
      </c>
      <c r="L341" s="5">
        <v>1.2</v>
      </c>
      <c r="M341" s="5">
        <v>1.2</v>
      </c>
      <c r="N341">
        <v>33</v>
      </c>
      <c r="O341">
        <v>33</v>
      </c>
      <c r="P341">
        <v>10.4</v>
      </c>
      <c r="Q341">
        <v>10.6</v>
      </c>
      <c r="R341" s="54">
        <v>0.23055555555555601</v>
      </c>
      <c r="T341" s="93"/>
      <c r="U341" s="96"/>
      <c r="V341" s="92">
        <f t="shared" si="6"/>
        <v>1</v>
      </c>
      <c r="W341" s="96"/>
      <c r="X341" s="93"/>
      <c r="Z341" s="5"/>
      <c r="AA341"/>
      <c r="AC341" s="376"/>
      <c r="AD341" s="54">
        <v>0.23055555555555601</v>
      </c>
      <c r="AL341" s="5"/>
      <c r="AM341" s="5"/>
      <c r="AN341" s="5"/>
      <c r="AQ341" s="5"/>
      <c r="AS341" s="5"/>
      <c r="AT341" s="5"/>
      <c r="AU341" s="5"/>
      <c r="AV341" s="5"/>
      <c r="AW341" s="5"/>
      <c r="BB341" s="55">
        <v>0.23055555555555601</v>
      </c>
    </row>
    <row r="342" spans="2:54" x14ac:dyDescent="0.25">
      <c r="B342" s="5">
        <v>10.9</v>
      </c>
      <c r="C342" s="5">
        <v>86</v>
      </c>
      <c r="D342" s="5">
        <v>8.6999999999999993</v>
      </c>
      <c r="E342" s="5">
        <v>10.9</v>
      </c>
      <c r="F342" s="5">
        <v>5.4</v>
      </c>
      <c r="G342" s="5">
        <v>10.1</v>
      </c>
      <c r="H342" s="5">
        <v>986.7</v>
      </c>
      <c r="I342" s="5">
        <v>0</v>
      </c>
      <c r="J342" s="5">
        <v>0</v>
      </c>
      <c r="K342" s="5">
        <v>0.9</v>
      </c>
      <c r="L342" s="5">
        <v>1.2</v>
      </c>
      <c r="M342" s="5">
        <v>1.2</v>
      </c>
      <c r="N342">
        <v>33</v>
      </c>
      <c r="O342">
        <v>33</v>
      </c>
      <c r="P342">
        <v>10.4</v>
      </c>
      <c r="Q342">
        <v>10.6</v>
      </c>
      <c r="R342" s="54">
        <v>0.23125000000000001</v>
      </c>
      <c r="T342" s="93"/>
      <c r="U342" s="96"/>
      <c r="V342" s="92">
        <f t="shared" si="6"/>
        <v>1</v>
      </c>
      <c r="W342" s="96"/>
      <c r="X342" s="93"/>
      <c r="Z342" s="5"/>
      <c r="AA342"/>
      <c r="AC342" s="376"/>
      <c r="AD342" s="54">
        <v>0.23125000000000001</v>
      </c>
      <c r="AL342" s="5"/>
      <c r="AM342" s="5"/>
      <c r="AN342" s="5"/>
      <c r="AQ342" s="5"/>
      <c r="AS342" s="5"/>
      <c r="AT342" s="5"/>
      <c r="AU342" s="5"/>
      <c r="AV342" s="5"/>
      <c r="AW342" s="5"/>
      <c r="BB342" s="55">
        <v>0.23125000000000001</v>
      </c>
    </row>
    <row r="343" spans="2:54" x14ac:dyDescent="0.25">
      <c r="B343" s="5">
        <v>10.9</v>
      </c>
      <c r="C343" s="5">
        <v>86</v>
      </c>
      <c r="D343" s="5">
        <v>8.6999999999999993</v>
      </c>
      <c r="E343" s="5">
        <v>10.9</v>
      </c>
      <c r="F343" s="5">
        <v>19.8</v>
      </c>
      <c r="G343" s="5">
        <v>27.4</v>
      </c>
      <c r="H343" s="5">
        <v>986.5</v>
      </c>
      <c r="I343" s="5">
        <v>0</v>
      </c>
      <c r="J343" s="5">
        <v>0</v>
      </c>
      <c r="K343" s="5">
        <v>0.9</v>
      </c>
      <c r="L343" s="5">
        <v>1.2</v>
      </c>
      <c r="M343" s="5">
        <v>1.2</v>
      </c>
      <c r="N343">
        <v>33</v>
      </c>
      <c r="O343">
        <v>33</v>
      </c>
      <c r="P343">
        <v>10.4</v>
      </c>
      <c r="Q343">
        <v>10.5</v>
      </c>
      <c r="R343" s="54">
        <v>0.23194444444444401</v>
      </c>
      <c r="T343" s="93"/>
      <c r="U343" s="96"/>
      <c r="V343" s="92">
        <f t="shared" si="6"/>
        <v>1</v>
      </c>
      <c r="W343" s="96"/>
      <c r="X343" s="93"/>
      <c r="Z343" s="5"/>
      <c r="AA343"/>
      <c r="AC343" s="376"/>
      <c r="AD343" s="54">
        <v>0.23194444444444401</v>
      </c>
      <c r="AL343" s="5"/>
      <c r="AM343" s="5"/>
      <c r="AN343" s="5"/>
      <c r="AQ343" s="5"/>
      <c r="AS343" s="5"/>
      <c r="AT343" s="5"/>
      <c r="AU343" s="5"/>
      <c r="AV343" s="5"/>
      <c r="AW343" s="5"/>
      <c r="BB343" s="55">
        <v>0.23194444444444401</v>
      </c>
    </row>
    <row r="344" spans="2:54" x14ac:dyDescent="0.25">
      <c r="B344" s="5">
        <v>11</v>
      </c>
      <c r="C344" s="5">
        <v>85</v>
      </c>
      <c r="D344" s="5">
        <v>8.6</v>
      </c>
      <c r="E344" s="5">
        <v>11</v>
      </c>
      <c r="F344" s="5">
        <v>9.6999999999999993</v>
      </c>
      <c r="G344" s="5">
        <v>15.1</v>
      </c>
      <c r="H344" s="5">
        <v>986.4</v>
      </c>
      <c r="I344" s="5">
        <v>0</v>
      </c>
      <c r="J344" s="5">
        <v>0</v>
      </c>
      <c r="K344" s="5">
        <v>0.9</v>
      </c>
      <c r="L344" s="5">
        <v>1.2</v>
      </c>
      <c r="M344" s="5">
        <v>1.2</v>
      </c>
      <c r="N344">
        <v>33</v>
      </c>
      <c r="O344">
        <v>33</v>
      </c>
      <c r="P344">
        <v>10.4</v>
      </c>
      <c r="Q344">
        <v>10.6</v>
      </c>
      <c r="R344" s="54">
        <v>0.23263888888888901</v>
      </c>
      <c r="T344" s="93"/>
      <c r="U344" s="96"/>
      <c r="V344" s="92">
        <f t="shared" si="6"/>
        <v>1</v>
      </c>
      <c r="W344" s="96"/>
      <c r="X344" s="93"/>
      <c r="Z344" s="5"/>
      <c r="AA344"/>
      <c r="AC344" s="376"/>
      <c r="AD344" s="54">
        <v>0.23263888888888901</v>
      </c>
      <c r="AL344" s="5"/>
      <c r="AM344" s="5"/>
      <c r="AN344" s="5"/>
      <c r="AQ344" s="5"/>
      <c r="AS344" s="5"/>
      <c r="AT344" s="5"/>
      <c r="AU344" s="5"/>
      <c r="AV344" s="5"/>
      <c r="AW344" s="5"/>
      <c r="BB344" s="55">
        <v>0.23263888888888901</v>
      </c>
    </row>
    <row r="345" spans="2:54" x14ac:dyDescent="0.25">
      <c r="B345" s="5">
        <v>11</v>
      </c>
      <c r="C345" s="5">
        <v>85</v>
      </c>
      <c r="D345" s="5">
        <v>8.6</v>
      </c>
      <c r="E345" s="5">
        <v>11</v>
      </c>
      <c r="F345" s="5">
        <v>5.8</v>
      </c>
      <c r="G345" s="5">
        <v>10.8</v>
      </c>
      <c r="H345" s="5">
        <v>986.5</v>
      </c>
      <c r="I345" s="5">
        <v>0</v>
      </c>
      <c r="J345" s="5">
        <v>0</v>
      </c>
      <c r="K345" s="5">
        <v>0.9</v>
      </c>
      <c r="L345" s="5">
        <v>1.2</v>
      </c>
      <c r="M345" s="5">
        <v>1.2</v>
      </c>
      <c r="N345">
        <v>33</v>
      </c>
      <c r="O345">
        <v>33</v>
      </c>
      <c r="P345">
        <v>10.4</v>
      </c>
      <c r="Q345">
        <v>10.5</v>
      </c>
      <c r="R345" s="54">
        <v>0.233333333333333</v>
      </c>
      <c r="T345" s="93"/>
      <c r="U345" s="96"/>
      <c r="V345" s="92">
        <f t="shared" si="6"/>
        <v>1</v>
      </c>
      <c r="W345" s="96"/>
      <c r="X345" s="93"/>
      <c r="Z345" s="5"/>
      <c r="AA345"/>
      <c r="AC345" s="376"/>
      <c r="AD345" s="54">
        <v>0.233333333333333</v>
      </c>
      <c r="AL345" s="5"/>
      <c r="AM345" s="5"/>
      <c r="AN345" s="5"/>
      <c r="AQ345" s="5"/>
      <c r="AS345" s="5"/>
      <c r="AT345" s="5"/>
      <c r="AU345" s="5"/>
      <c r="AV345" s="5"/>
      <c r="AW345" s="5"/>
      <c r="BB345" s="55">
        <v>0.233333333333333</v>
      </c>
    </row>
    <row r="346" spans="2:54" x14ac:dyDescent="0.25">
      <c r="B346" s="5">
        <v>11</v>
      </c>
      <c r="C346" s="5">
        <v>85</v>
      </c>
      <c r="D346" s="5">
        <v>8.6</v>
      </c>
      <c r="E346" s="5">
        <v>11</v>
      </c>
      <c r="F346" s="5">
        <v>5.8</v>
      </c>
      <c r="G346" s="5">
        <v>9.4</v>
      </c>
      <c r="H346" s="5">
        <v>986.4</v>
      </c>
      <c r="I346" s="5">
        <v>0</v>
      </c>
      <c r="J346" s="5">
        <v>0</v>
      </c>
      <c r="K346" s="5">
        <v>0.9</v>
      </c>
      <c r="L346" s="5">
        <v>1.2</v>
      </c>
      <c r="M346" s="5">
        <v>1.2</v>
      </c>
      <c r="N346">
        <v>33</v>
      </c>
      <c r="O346">
        <v>33</v>
      </c>
      <c r="P346">
        <v>10.4</v>
      </c>
      <c r="Q346">
        <v>10.5</v>
      </c>
      <c r="R346" s="54">
        <v>0.234027777777778</v>
      </c>
      <c r="T346" s="93"/>
      <c r="U346" s="96"/>
      <c r="V346" s="92">
        <f t="shared" si="6"/>
        <v>1</v>
      </c>
      <c r="W346" s="96"/>
      <c r="X346" s="93"/>
      <c r="Z346" s="5"/>
      <c r="AA346"/>
      <c r="AC346" s="376"/>
      <c r="AD346" s="54">
        <v>0.234027777777778</v>
      </c>
      <c r="AL346" s="5"/>
      <c r="AM346" s="5"/>
      <c r="AN346" s="5"/>
      <c r="AQ346" s="5"/>
      <c r="AS346" s="5"/>
      <c r="AT346" s="5"/>
      <c r="AU346" s="5"/>
      <c r="AV346" s="5"/>
      <c r="AW346" s="5"/>
      <c r="BB346" s="55">
        <v>0.234027777777778</v>
      </c>
    </row>
    <row r="347" spans="2:54" x14ac:dyDescent="0.25">
      <c r="B347" s="5">
        <v>11</v>
      </c>
      <c r="C347" s="5">
        <v>85</v>
      </c>
      <c r="D347" s="5">
        <v>8.6</v>
      </c>
      <c r="E347" s="5">
        <v>11</v>
      </c>
      <c r="F347" s="5">
        <v>9.4</v>
      </c>
      <c r="G347" s="5">
        <v>9.6999999999999993</v>
      </c>
      <c r="H347" s="5">
        <v>986.4</v>
      </c>
      <c r="I347" s="5">
        <v>0</v>
      </c>
      <c r="J347" s="5">
        <v>0</v>
      </c>
      <c r="K347" s="5">
        <v>0.9</v>
      </c>
      <c r="L347" s="5">
        <v>1.2</v>
      </c>
      <c r="M347" s="5">
        <v>1.2</v>
      </c>
      <c r="N347">
        <v>33</v>
      </c>
      <c r="O347">
        <v>33</v>
      </c>
      <c r="P347">
        <v>10.4</v>
      </c>
      <c r="Q347">
        <v>10.6</v>
      </c>
      <c r="R347" s="54">
        <v>0.234722222222222</v>
      </c>
      <c r="T347" s="93"/>
      <c r="U347" s="96"/>
      <c r="V347" s="92">
        <f t="shared" si="6"/>
        <v>1</v>
      </c>
      <c r="W347" s="96"/>
      <c r="X347" s="93"/>
      <c r="Z347" s="5"/>
      <c r="AA347"/>
      <c r="AC347" s="376"/>
      <c r="AD347" s="54">
        <v>0.234722222222222</v>
      </c>
      <c r="AL347" s="5"/>
      <c r="AM347" s="5"/>
      <c r="AN347" s="5"/>
      <c r="AQ347" s="5"/>
      <c r="AS347" s="5"/>
      <c r="AT347" s="5"/>
      <c r="AU347" s="5"/>
      <c r="AV347" s="5"/>
      <c r="AW347" s="5"/>
      <c r="BB347" s="55">
        <v>0.234722222222222</v>
      </c>
    </row>
    <row r="348" spans="2:54" x14ac:dyDescent="0.25">
      <c r="B348" s="5">
        <v>11.1</v>
      </c>
      <c r="C348" s="5">
        <v>84</v>
      </c>
      <c r="D348" s="5">
        <v>8.5</v>
      </c>
      <c r="E348" s="5">
        <v>11.1</v>
      </c>
      <c r="F348" s="5">
        <v>6.1</v>
      </c>
      <c r="G348" s="5">
        <v>14</v>
      </c>
      <c r="H348" s="5">
        <v>986.5</v>
      </c>
      <c r="I348" s="5">
        <v>0</v>
      </c>
      <c r="J348" s="5">
        <v>0</v>
      </c>
      <c r="K348" s="5">
        <v>0.9</v>
      </c>
      <c r="L348" s="5">
        <v>1.2</v>
      </c>
      <c r="M348" s="5">
        <v>1.2</v>
      </c>
      <c r="N348">
        <v>33</v>
      </c>
      <c r="O348">
        <v>33</v>
      </c>
      <c r="P348">
        <v>10.4</v>
      </c>
      <c r="Q348">
        <v>10.5</v>
      </c>
      <c r="R348" s="54">
        <v>0.235416666666667</v>
      </c>
      <c r="T348" s="93"/>
      <c r="U348" s="96"/>
      <c r="V348" s="92">
        <f t="shared" si="6"/>
        <v>1</v>
      </c>
      <c r="W348" s="96"/>
      <c r="X348" s="93"/>
      <c r="Z348" s="5"/>
      <c r="AA348"/>
      <c r="AC348" s="376"/>
      <c r="AD348" s="54">
        <v>0.235416666666667</v>
      </c>
      <c r="AL348" s="5"/>
      <c r="AM348" s="5"/>
      <c r="AN348" s="5"/>
      <c r="AQ348" s="5"/>
      <c r="AS348" s="5"/>
      <c r="AT348" s="5"/>
      <c r="AU348" s="5"/>
      <c r="AV348" s="5"/>
      <c r="AW348" s="5"/>
      <c r="BB348" s="55">
        <v>0.235416666666667</v>
      </c>
    </row>
    <row r="349" spans="2:54" x14ac:dyDescent="0.25">
      <c r="B349" s="5">
        <v>11.1</v>
      </c>
      <c r="C349" s="5">
        <v>84</v>
      </c>
      <c r="D349" s="5">
        <v>8.5</v>
      </c>
      <c r="E349" s="5">
        <v>11.1</v>
      </c>
      <c r="F349" s="5">
        <v>3.2</v>
      </c>
      <c r="G349" s="5">
        <v>10.1</v>
      </c>
      <c r="H349" s="5">
        <v>986.3</v>
      </c>
      <c r="I349" s="5">
        <v>0</v>
      </c>
      <c r="J349" s="5">
        <v>0</v>
      </c>
      <c r="K349" s="5">
        <v>0.9</v>
      </c>
      <c r="L349" s="5">
        <v>1.2</v>
      </c>
      <c r="M349" s="5">
        <v>1.2</v>
      </c>
      <c r="N349">
        <v>33</v>
      </c>
      <c r="O349">
        <v>33</v>
      </c>
      <c r="P349">
        <v>10.4</v>
      </c>
      <c r="Q349">
        <v>10.5</v>
      </c>
      <c r="R349" s="54">
        <v>0.23611111111111099</v>
      </c>
      <c r="T349" s="93"/>
      <c r="U349" s="96"/>
      <c r="V349" s="92">
        <f t="shared" si="6"/>
        <v>1</v>
      </c>
      <c r="W349" s="96"/>
      <c r="X349" s="93"/>
      <c r="Z349" s="5"/>
      <c r="AA349"/>
      <c r="AC349" s="376"/>
      <c r="AD349" s="54">
        <v>0.23611111111111099</v>
      </c>
      <c r="AL349" s="5"/>
      <c r="AM349" s="5"/>
      <c r="AN349" s="5"/>
      <c r="AQ349" s="5"/>
      <c r="AS349" s="5"/>
      <c r="AT349" s="5"/>
      <c r="AU349" s="5"/>
      <c r="AV349" s="5"/>
      <c r="AW349" s="5"/>
      <c r="BB349" s="55">
        <v>0.23611111111111099</v>
      </c>
    </row>
    <row r="350" spans="2:54" x14ac:dyDescent="0.25">
      <c r="B350" s="5">
        <v>11.2</v>
      </c>
      <c r="C350" s="5">
        <v>84</v>
      </c>
      <c r="D350" s="5">
        <v>8.6</v>
      </c>
      <c r="E350" s="5">
        <v>11.2</v>
      </c>
      <c r="F350" s="5">
        <v>9</v>
      </c>
      <c r="G350" s="5">
        <v>10.4</v>
      </c>
      <c r="H350" s="5">
        <v>986.5</v>
      </c>
      <c r="I350" s="5">
        <v>0</v>
      </c>
      <c r="J350" s="5">
        <v>0</v>
      </c>
      <c r="K350" s="5">
        <v>0.9</v>
      </c>
      <c r="L350" s="5">
        <v>1.2</v>
      </c>
      <c r="M350" s="5">
        <v>1.2</v>
      </c>
      <c r="N350">
        <v>33</v>
      </c>
      <c r="O350">
        <v>33</v>
      </c>
      <c r="P350">
        <v>10.4</v>
      </c>
      <c r="Q350">
        <v>10.5</v>
      </c>
      <c r="R350" s="54">
        <v>0.23680555555555599</v>
      </c>
      <c r="T350" s="93"/>
      <c r="U350" s="96"/>
      <c r="V350" s="92">
        <f t="shared" si="6"/>
        <v>1</v>
      </c>
      <c r="W350" s="96"/>
      <c r="X350" s="93"/>
      <c r="Z350" s="5"/>
      <c r="AA350"/>
      <c r="AC350" s="376"/>
      <c r="AD350" s="54">
        <v>0.23680555555555599</v>
      </c>
      <c r="AL350" s="5"/>
      <c r="AM350" s="5"/>
      <c r="AN350" s="5"/>
      <c r="AQ350" s="5"/>
      <c r="AS350" s="5"/>
      <c r="AT350" s="5"/>
      <c r="AU350" s="5"/>
      <c r="AV350" s="5"/>
      <c r="AW350" s="5"/>
      <c r="BB350" s="55">
        <v>0.23680555555555599</v>
      </c>
    </row>
    <row r="351" spans="2:54" x14ac:dyDescent="0.25">
      <c r="B351" s="5">
        <v>11.2</v>
      </c>
      <c r="C351" s="5">
        <v>84</v>
      </c>
      <c r="D351" s="5">
        <v>8.6</v>
      </c>
      <c r="E351" s="5">
        <v>11.2</v>
      </c>
      <c r="F351" s="5">
        <v>9.4</v>
      </c>
      <c r="G351" s="5">
        <v>11.2</v>
      </c>
      <c r="H351" s="5">
        <v>986.5</v>
      </c>
      <c r="I351" s="5">
        <v>0</v>
      </c>
      <c r="J351" s="5">
        <v>0</v>
      </c>
      <c r="K351" s="5">
        <v>0.9</v>
      </c>
      <c r="L351" s="5">
        <v>1.2</v>
      </c>
      <c r="M351" s="5">
        <v>1.2</v>
      </c>
      <c r="N351">
        <v>33</v>
      </c>
      <c r="O351">
        <v>33</v>
      </c>
      <c r="P351">
        <v>10.4</v>
      </c>
      <c r="Q351">
        <v>10.5</v>
      </c>
      <c r="R351" s="54">
        <v>0.23749999999999999</v>
      </c>
      <c r="T351" s="93"/>
      <c r="U351" s="96"/>
      <c r="V351" s="92">
        <f t="shared" si="6"/>
        <v>1</v>
      </c>
      <c r="W351" s="96"/>
      <c r="X351" s="93"/>
      <c r="Z351" s="5"/>
      <c r="AA351"/>
      <c r="AC351" s="376"/>
      <c r="AD351" s="54">
        <v>0.23749999999999999</v>
      </c>
      <c r="AL351" s="5"/>
      <c r="AM351" s="5"/>
      <c r="AN351" s="5"/>
      <c r="AQ351" s="5"/>
      <c r="AS351" s="5"/>
      <c r="AT351" s="5"/>
      <c r="AU351" s="5"/>
      <c r="AV351" s="5"/>
      <c r="AW351" s="5"/>
      <c r="BB351" s="55">
        <v>0.23749999999999999</v>
      </c>
    </row>
    <row r="352" spans="2:54" x14ac:dyDescent="0.25">
      <c r="B352" s="5">
        <v>11.2</v>
      </c>
      <c r="C352" s="5">
        <v>84</v>
      </c>
      <c r="D352" s="5">
        <v>8.6</v>
      </c>
      <c r="E352" s="5">
        <v>11.2</v>
      </c>
      <c r="F352" s="5">
        <v>8.6</v>
      </c>
      <c r="G352" s="5">
        <v>11.2</v>
      </c>
      <c r="H352" s="5">
        <v>986.3</v>
      </c>
      <c r="I352" s="5">
        <v>0</v>
      </c>
      <c r="J352" s="5">
        <v>0</v>
      </c>
      <c r="K352" s="5">
        <v>0.9</v>
      </c>
      <c r="L352" s="5">
        <v>1.2</v>
      </c>
      <c r="M352" s="5">
        <v>1.2</v>
      </c>
      <c r="N352">
        <v>33</v>
      </c>
      <c r="O352">
        <v>33</v>
      </c>
      <c r="P352">
        <v>10.4</v>
      </c>
      <c r="Q352">
        <v>10.5</v>
      </c>
      <c r="R352" s="54">
        <v>0.23819444444444399</v>
      </c>
      <c r="T352" s="93"/>
      <c r="U352" s="96"/>
      <c r="V352" s="92">
        <f t="shared" si="6"/>
        <v>1</v>
      </c>
      <c r="W352" s="96"/>
      <c r="X352" s="93"/>
      <c r="Z352" s="5"/>
      <c r="AA352"/>
      <c r="AC352" s="376"/>
      <c r="AD352" s="54">
        <v>0.23819444444444399</v>
      </c>
      <c r="AL352" s="5"/>
      <c r="AM352" s="5"/>
      <c r="AN352" s="5"/>
      <c r="AQ352" s="5"/>
      <c r="AS352" s="5"/>
      <c r="AT352" s="5"/>
      <c r="AU352" s="5"/>
      <c r="AV352" s="5"/>
      <c r="AW352" s="5"/>
      <c r="BB352" s="55">
        <v>0.23819444444444399</v>
      </c>
    </row>
    <row r="353" spans="2:54" x14ac:dyDescent="0.25">
      <c r="B353" s="5">
        <v>11.2</v>
      </c>
      <c r="C353" s="5">
        <v>84</v>
      </c>
      <c r="D353" s="5">
        <v>8.6</v>
      </c>
      <c r="E353" s="5">
        <v>11.2</v>
      </c>
      <c r="F353" s="5">
        <v>10.1</v>
      </c>
      <c r="G353" s="5">
        <v>10.1</v>
      </c>
      <c r="H353" s="5">
        <v>986.3</v>
      </c>
      <c r="I353" s="5">
        <v>0</v>
      </c>
      <c r="J353" s="5">
        <v>0</v>
      </c>
      <c r="K353" s="5">
        <v>0.9</v>
      </c>
      <c r="L353" s="5">
        <v>1.2</v>
      </c>
      <c r="M353" s="5">
        <v>1.2</v>
      </c>
      <c r="N353">
        <v>33</v>
      </c>
      <c r="O353">
        <v>33</v>
      </c>
      <c r="P353">
        <v>10.4</v>
      </c>
      <c r="Q353">
        <v>10.5</v>
      </c>
      <c r="R353" s="54">
        <v>0.23888888888888901</v>
      </c>
      <c r="T353" s="93"/>
      <c r="U353" s="96"/>
      <c r="V353" s="92">
        <f t="shared" si="6"/>
        <v>1</v>
      </c>
      <c r="W353" s="96"/>
      <c r="X353" s="93"/>
      <c r="Z353" s="5"/>
      <c r="AA353"/>
      <c r="AC353" s="376"/>
      <c r="AD353" s="54">
        <v>0.23888888888888901</v>
      </c>
      <c r="AL353" s="5"/>
      <c r="AM353" s="5"/>
      <c r="AN353" s="5"/>
      <c r="AQ353" s="5"/>
      <c r="AS353" s="5"/>
      <c r="AT353" s="5"/>
      <c r="AU353" s="5"/>
      <c r="AV353" s="5"/>
      <c r="AW353" s="5"/>
      <c r="BB353" s="55">
        <v>0.23888888888888901</v>
      </c>
    </row>
    <row r="354" spans="2:54" x14ac:dyDescent="0.25">
      <c r="B354" s="5">
        <v>11.2</v>
      </c>
      <c r="C354" s="5">
        <v>84</v>
      </c>
      <c r="D354" s="5">
        <v>8.6</v>
      </c>
      <c r="E354" s="5">
        <v>11.2</v>
      </c>
      <c r="F354" s="5">
        <v>13.3</v>
      </c>
      <c r="G354" s="5">
        <v>15.1</v>
      </c>
      <c r="H354" s="5">
        <v>986.4</v>
      </c>
      <c r="I354" s="5">
        <v>0</v>
      </c>
      <c r="J354" s="5">
        <v>0</v>
      </c>
      <c r="K354" s="5">
        <v>0.9</v>
      </c>
      <c r="L354" s="5">
        <v>1.2</v>
      </c>
      <c r="M354" s="5">
        <v>1.2</v>
      </c>
      <c r="N354">
        <v>33</v>
      </c>
      <c r="O354">
        <v>33</v>
      </c>
      <c r="P354">
        <v>10.4</v>
      </c>
      <c r="Q354">
        <v>10.5</v>
      </c>
      <c r="R354" s="54">
        <v>0.23958333333333301</v>
      </c>
      <c r="T354" s="93"/>
      <c r="U354" s="96"/>
      <c r="V354" s="92">
        <f t="shared" si="6"/>
        <v>1</v>
      </c>
      <c r="W354" s="96"/>
      <c r="X354" s="93"/>
      <c r="Z354" s="5"/>
      <c r="AA354"/>
      <c r="AC354" s="376"/>
      <c r="AD354" s="54">
        <v>0.23958333333333301</v>
      </c>
      <c r="AL354" s="5"/>
      <c r="AM354" s="5"/>
      <c r="AN354" s="5"/>
      <c r="AQ354" s="5"/>
      <c r="AS354" s="5"/>
      <c r="AT354" s="5"/>
      <c r="AU354" s="5"/>
      <c r="AV354" s="5"/>
      <c r="AW354" s="5"/>
      <c r="BB354" s="55">
        <v>0.23958333333333301</v>
      </c>
    </row>
    <row r="355" spans="2:54" x14ac:dyDescent="0.25">
      <c r="B355" s="5">
        <v>11.2</v>
      </c>
      <c r="C355" s="5">
        <v>84</v>
      </c>
      <c r="D355" s="5">
        <v>8.6</v>
      </c>
      <c r="E355" s="5">
        <v>11.2</v>
      </c>
      <c r="F355" s="5">
        <v>8.6</v>
      </c>
      <c r="G355" s="5">
        <v>12.2</v>
      </c>
      <c r="H355" s="5">
        <v>986.5</v>
      </c>
      <c r="I355" s="5">
        <v>0</v>
      </c>
      <c r="J355" s="5">
        <v>0</v>
      </c>
      <c r="K355" s="5">
        <v>1</v>
      </c>
      <c r="L355" s="5">
        <v>1.3</v>
      </c>
      <c r="M355" s="5">
        <v>1.3</v>
      </c>
      <c r="N355">
        <v>33.1</v>
      </c>
      <c r="O355">
        <v>33.1</v>
      </c>
      <c r="P355">
        <v>10.4</v>
      </c>
      <c r="Q355">
        <v>10.5</v>
      </c>
      <c r="R355" s="54">
        <v>0.24027777777777801</v>
      </c>
      <c r="T355" s="93"/>
      <c r="U355" s="96"/>
      <c r="V355" s="92">
        <f t="shared" si="6"/>
        <v>1</v>
      </c>
      <c r="W355" s="96"/>
      <c r="X355" s="93"/>
      <c r="Z355" s="5"/>
      <c r="AA355"/>
      <c r="AC355" s="376"/>
      <c r="AD355" s="54">
        <v>0.24027777777777801</v>
      </c>
      <c r="AL355" s="5"/>
      <c r="AM355" s="5"/>
      <c r="AN355" s="5"/>
      <c r="AQ355" s="5"/>
      <c r="AS355" s="5"/>
      <c r="AT355" s="5"/>
      <c r="AU355" s="5"/>
      <c r="AV355" s="5"/>
      <c r="AW355" s="5"/>
      <c r="BB355" s="55">
        <v>0.24027777777777801</v>
      </c>
    </row>
    <row r="356" spans="2:54" x14ac:dyDescent="0.25">
      <c r="B356" s="5">
        <v>11.2</v>
      </c>
      <c r="C356" s="5">
        <v>84</v>
      </c>
      <c r="D356" s="5">
        <v>8.6</v>
      </c>
      <c r="E356" s="5">
        <v>11.2</v>
      </c>
      <c r="F356" s="5">
        <v>5.8</v>
      </c>
      <c r="G356" s="5">
        <v>11.5</v>
      </c>
      <c r="H356" s="5">
        <v>986.4</v>
      </c>
      <c r="I356" s="5">
        <v>0</v>
      </c>
      <c r="J356" s="5">
        <v>0</v>
      </c>
      <c r="K356" s="5">
        <v>1</v>
      </c>
      <c r="L356" s="5">
        <v>1.3</v>
      </c>
      <c r="M356" s="5">
        <v>1.3</v>
      </c>
      <c r="N356">
        <v>33.1</v>
      </c>
      <c r="O356">
        <v>33.1</v>
      </c>
      <c r="P356">
        <v>10.4</v>
      </c>
      <c r="Q356">
        <v>10.6</v>
      </c>
      <c r="R356" s="54">
        <v>0.240972222222222</v>
      </c>
      <c r="T356" s="93"/>
      <c r="U356" s="96"/>
      <c r="V356" s="92">
        <f t="shared" si="6"/>
        <v>1</v>
      </c>
      <c r="W356" s="96"/>
      <c r="X356" s="93"/>
      <c r="Z356" s="5"/>
      <c r="AA356"/>
      <c r="AC356" s="376"/>
      <c r="AD356" s="54">
        <v>0.240972222222222</v>
      </c>
      <c r="AL356" s="5"/>
      <c r="AM356" s="5"/>
      <c r="AN356" s="5"/>
      <c r="AQ356" s="5"/>
      <c r="AS356" s="5"/>
      <c r="AT356" s="5"/>
      <c r="AU356" s="5"/>
      <c r="AV356" s="5"/>
      <c r="AW356" s="5"/>
      <c r="BB356" s="55">
        <v>0.240972222222222</v>
      </c>
    </row>
    <row r="357" spans="2:54" x14ac:dyDescent="0.25">
      <c r="B357" s="5">
        <v>11.2</v>
      </c>
      <c r="C357" s="5">
        <v>84</v>
      </c>
      <c r="D357" s="5">
        <v>8.6</v>
      </c>
      <c r="E357" s="5">
        <v>11.2</v>
      </c>
      <c r="F357" s="5">
        <v>9</v>
      </c>
      <c r="G357" s="5">
        <v>14</v>
      </c>
      <c r="H357" s="5">
        <v>986.4</v>
      </c>
      <c r="I357" s="5">
        <v>0</v>
      </c>
      <c r="J357" s="5">
        <v>0</v>
      </c>
      <c r="K357" s="5">
        <v>1</v>
      </c>
      <c r="L357" s="5">
        <v>1.3</v>
      </c>
      <c r="M357" s="5">
        <v>1.3</v>
      </c>
      <c r="N357">
        <v>33.1</v>
      </c>
      <c r="O357">
        <v>33.1</v>
      </c>
      <c r="P357">
        <v>10.4</v>
      </c>
      <c r="Q357">
        <v>10.6</v>
      </c>
      <c r="R357" s="54">
        <v>0.241666666666667</v>
      </c>
      <c r="T357" s="93"/>
      <c r="U357" s="96"/>
      <c r="V357" s="92">
        <f t="shared" si="6"/>
        <v>1</v>
      </c>
      <c r="W357" s="96"/>
      <c r="X357" s="93"/>
      <c r="Z357" s="5"/>
      <c r="AA357"/>
      <c r="AC357" s="376"/>
      <c r="AD357" s="54">
        <v>0.241666666666667</v>
      </c>
      <c r="AL357" s="5"/>
      <c r="AM357" s="5"/>
      <c r="AN357" s="5"/>
      <c r="AQ357" s="5"/>
      <c r="AS357" s="5"/>
      <c r="AT357" s="5"/>
      <c r="AU357" s="5"/>
      <c r="AV357" s="5"/>
      <c r="AW357" s="5"/>
      <c r="BB357" s="55">
        <v>0.241666666666667</v>
      </c>
    </row>
    <row r="358" spans="2:54" x14ac:dyDescent="0.25">
      <c r="B358" s="5">
        <v>11.3</v>
      </c>
      <c r="C358" s="5">
        <v>84</v>
      </c>
      <c r="D358" s="5">
        <v>8.6999999999999993</v>
      </c>
      <c r="E358" s="5">
        <v>11.3</v>
      </c>
      <c r="F358" s="5">
        <v>11.5</v>
      </c>
      <c r="G358" s="5">
        <v>15.8</v>
      </c>
      <c r="H358" s="5">
        <v>986.3</v>
      </c>
      <c r="I358" s="5">
        <v>0</v>
      </c>
      <c r="J358" s="5">
        <v>0</v>
      </c>
      <c r="K358" s="5">
        <v>1</v>
      </c>
      <c r="L358" s="5">
        <v>1.3</v>
      </c>
      <c r="M358" s="5">
        <v>1.3</v>
      </c>
      <c r="N358">
        <v>33.1</v>
      </c>
      <c r="O358">
        <v>33.1</v>
      </c>
      <c r="P358">
        <v>10.4</v>
      </c>
      <c r="Q358">
        <v>10.6</v>
      </c>
      <c r="R358" s="54">
        <v>0.242361111111111</v>
      </c>
      <c r="T358" s="93"/>
      <c r="U358" s="96"/>
      <c r="V358" s="92">
        <f t="shared" si="6"/>
        <v>1</v>
      </c>
      <c r="W358" s="96"/>
      <c r="X358" s="93"/>
      <c r="Z358" s="5"/>
      <c r="AA358"/>
      <c r="AC358" s="376"/>
      <c r="AD358" s="54">
        <v>0.242361111111111</v>
      </c>
      <c r="AL358" s="5"/>
      <c r="AM358" s="5"/>
      <c r="AN358" s="5"/>
      <c r="AQ358" s="5"/>
      <c r="AS358" s="5"/>
      <c r="AT358" s="5"/>
      <c r="AU358" s="5"/>
      <c r="AV358" s="5"/>
      <c r="AW358" s="5"/>
      <c r="BB358" s="55">
        <v>0.242361111111111</v>
      </c>
    </row>
    <row r="359" spans="2:54" x14ac:dyDescent="0.25">
      <c r="B359" s="5">
        <v>11.4</v>
      </c>
      <c r="C359" s="5">
        <v>83</v>
      </c>
      <c r="D359" s="5">
        <v>8.6</v>
      </c>
      <c r="E359" s="5">
        <v>11.4</v>
      </c>
      <c r="F359" s="5">
        <v>5</v>
      </c>
      <c r="G359" s="5">
        <v>9</v>
      </c>
      <c r="H359" s="5">
        <v>986.4</v>
      </c>
      <c r="I359" s="5">
        <v>0</v>
      </c>
      <c r="J359" s="5">
        <v>0</v>
      </c>
      <c r="K359" s="5">
        <v>1</v>
      </c>
      <c r="L359" s="5">
        <v>1.3</v>
      </c>
      <c r="M359" s="5">
        <v>1.3</v>
      </c>
      <c r="N359">
        <v>33.1</v>
      </c>
      <c r="O359">
        <v>33.1</v>
      </c>
      <c r="P359">
        <v>10.4</v>
      </c>
      <c r="Q359">
        <v>10.6</v>
      </c>
      <c r="R359" s="54">
        <v>0.243055555555556</v>
      </c>
      <c r="T359" s="93"/>
      <c r="U359" s="96"/>
      <c r="V359" s="92">
        <f t="shared" si="6"/>
        <v>1</v>
      </c>
      <c r="W359" s="96"/>
      <c r="X359" s="93"/>
      <c r="Z359" s="5"/>
      <c r="AA359"/>
      <c r="AC359" s="376"/>
      <c r="AD359" s="54">
        <v>0.243055555555556</v>
      </c>
      <c r="AL359" s="5"/>
      <c r="AM359" s="5"/>
      <c r="AN359" s="5"/>
      <c r="AQ359" s="5"/>
      <c r="AS359" s="5"/>
      <c r="AT359" s="5"/>
      <c r="AU359" s="5"/>
      <c r="AV359" s="5"/>
      <c r="AW359" s="5"/>
      <c r="BB359" s="55">
        <v>0.243055555555556</v>
      </c>
    </row>
    <row r="360" spans="2:54" x14ac:dyDescent="0.25">
      <c r="B360" s="5">
        <v>11.4</v>
      </c>
      <c r="C360" s="5">
        <v>83</v>
      </c>
      <c r="D360" s="5">
        <v>8.6</v>
      </c>
      <c r="E360" s="5">
        <v>11.4</v>
      </c>
      <c r="F360" s="5">
        <v>9</v>
      </c>
      <c r="G360" s="5">
        <v>10.1</v>
      </c>
      <c r="H360" s="5">
        <v>986.4</v>
      </c>
      <c r="I360" s="5">
        <v>0</v>
      </c>
      <c r="J360" s="5">
        <v>0</v>
      </c>
      <c r="K360" s="5">
        <v>1</v>
      </c>
      <c r="L360" s="5">
        <v>1.3</v>
      </c>
      <c r="M360" s="5">
        <v>1.3</v>
      </c>
      <c r="N360">
        <v>33.1</v>
      </c>
      <c r="O360">
        <v>33.1</v>
      </c>
      <c r="P360">
        <v>10.4</v>
      </c>
      <c r="Q360">
        <v>10.6</v>
      </c>
      <c r="R360" s="54">
        <v>0.24374999999999999</v>
      </c>
      <c r="T360" s="93"/>
      <c r="U360" s="96"/>
      <c r="V360" s="92">
        <f t="shared" si="6"/>
        <v>1</v>
      </c>
      <c r="W360" s="96"/>
      <c r="X360" s="93"/>
      <c r="Z360" s="5"/>
      <c r="AA360"/>
      <c r="AC360" s="376"/>
      <c r="AD360" s="54">
        <v>0.24374999999999999</v>
      </c>
      <c r="AL360" s="5"/>
      <c r="AM360" s="5"/>
      <c r="AN360" s="5"/>
      <c r="AQ360" s="5"/>
      <c r="AS360" s="5"/>
      <c r="AT360" s="5"/>
      <c r="AU360" s="5"/>
      <c r="AV360" s="5"/>
      <c r="AW360" s="5"/>
      <c r="BB360" s="55">
        <v>0.24374999999999999</v>
      </c>
    </row>
    <row r="361" spans="2:54" x14ac:dyDescent="0.25">
      <c r="B361" s="5">
        <v>11.5</v>
      </c>
      <c r="C361" s="5">
        <v>83</v>
      </c>
      <c r="D361" s="5">
        <v>8.6999999999999993</v>
      </c>
      <c r="E361" s="5">
        <v>11.5</v>
      </c>
      <c r="F361" s="5">
        <v>13.7</v>
      </c>
      <c r="G361" s="5">
        <v>26.3</v>
      </c>
      <c r="H361" s="5">
        <v>986.1</v>
      </c>
      <c r="I361" s="5">
        <v>0</v>
      </c>
      <c r="J361" s="5">
        <v>0</v>
      </c>
      <c r="K361" s="5">
        <v>1</v>
      </c>
      <c r="L361" s="5">
        <v>1.3</v>
      </c>
      <c r="M361" s="5">
        <v>1.3</v>
      </c>
      <c r="N361">
        <v>33.1</v>
      </c>
      <c r="O361">
        <v>33.1</v>
      </c>
      <c r="P361">
        <v>10.4</v>
      </c>
      <c r="Q361">
        <v>10.6</v>
      </c>
      <c r="R361" s="54">
        <v>0.24444444444444399</v>
      </c>
      <c r="T361" s="93"/>
      <c r="U361" s="96"/>
      <c r="V361" s="92">
        <f t="shared" si="6"/>
        <v>1</v>
      </c>
      <c r="W361" s="96"/>
      <c r="X361" s="93"/>
      <c r="Z361" s="5"/>
      <c r="AA361"/>
      <c r="AC361" s="376"/>
      <c r="AD361" s="54">
        <v>0.24444444444444399</v>
      </c>
      <c r="AL361" s="5"/>
      <c r="AM361" s="5"/>
      <c r="AN361" s="5"/>
      <c r="AQ361" s="5"/>
      <c r="AS361" s="5"/>
      <c r="AT361" s="5"/>
      <c r="AU361" s="5"/>
      <c r="AV361" s="5"/>
      <c r="AW361" s="5"/>
      <c r="BB361" s="55">
        <v>0.24444444444444399</v>
      </c>
    </row>
    <row r="362" spans="2:54" x14ac:dyDescent="0.25">
      <c r="B362" s="5">
        <v>11.5</v>
      </c>
      <c r="C362" s="5">
        <v>83</v>
      </c>
      <c r="D362" s="5">
        <v>8.6999999999999993</v>
      </c>
      <c r="E362" s="5">
        <v>11.5</v>
      </c>
      <c r="F362" s="5">
        <v>10.8</v>
      </c>
      <c r="G362" s="5">
        <v>15.5</v>
      </c>
      <c r="H362" s="5">
        <v>986.5</v>
      </c>
      <c r="I362" s="5">
        <v>0</v>
      </c>
      <c r="J362" s="5">
        <v>0</v>
      </c>
      <c r="K362" s="5">
        <v>1</v>
      </c>
      <c r="L362" s="5">
        <v>1.3</v>
      </c>
      <c r="M362" s="5">
        <v>1.3</v>
      </c>
      <c r="N362">
        <v>33.1</v>
      </c>
      <c r="O362">
        <v>33.1</v>
      </c>
      <c r="P362">
        <v>10.4</v>
      </c>
      <c r="Q362">
        <v>10.6</v>
      </c>
      <c r="R362" s="54">
        <v>0.24513888888888899</v>
      </c>
      <c r="T362" s="93"/>
      <c r="U362" s="96"/>
      <c r="V362" s="92">
        <f t="shared" si="6"/>
        <v>1</v>
      </c>
      <c r="W362" s="96"/>
      <c r="X362" s="93"/>
      <c r="Z362" s="5"/>
      <c r="AA362"/>
      <c r="AC362" s="376"/>
      <c r="AD362" s="54">
        <v>0.24513888888888899</v>
      </c>
      <c r="AL362" s="5"/>
      <c r="AM362" s="5"/>
      <c r="AN362" s="5"/>
      <c r="AQ362" s="5"/>
      <c r="AS362" s="5"/>
      <c r="AT362" s="5"/>
      <c r="AU362" s="5"/>
      <c r="AV362" s="5"/>
      <c r="AW362" s="5"/>
      <c r="BB362" s="55">
        <v>0.24513888888888899</v>
      </c>
    </row>
    <row r="363" spans="2:54" x14ac:dyDescent="0.25">
      <c r="B363" s="5">
        <v>11.5</v>
      </c>
      <c r="C363" s="5">
        <v>83</v>
      </c>
      <c r="D363" s="5">
        <v>8.6999999999999993</v>
      </c>
      <c r="E363" s="5">
        <v>11.5</v>
      </c>
      <c r="F363" s="5">
        <v>12.6</v>
      </c>
      <c r="G363" s="5">
        <v>13.7</v>
      </c>
      <c r="H363" s="5">
        <v>986.3</v>
      </c>
      <c r="I363" s="5">
        <v>0</v>
      </c>
      <c r="J363" s="5">
        <v>0</v>
      </c>
      <c r="K363" s="5">
        <v>1</v>
      </c>
      <c r="L363" s="5">
        <v>1.3</v>
      </c>
      <c r="M363" s="5">
        <v>1.3</v>
      </c>
      <c r="N363">
        <v>33.1</v>
      </c>
      <c r="O363">
        <v>33.1</v>
      </c>
      <c r="P363">
        <v>10.5</v>
      </c>
      <c r="Q363">
        <v>10.7</v>
      </c>
      <c r="R363" s="54">
        <v>0.24583333333333299</v>
      </c>
      <c r="T363" s="93"/>
      <c r="U363" s="96"/>
      <c r="V363" s="92">
        <f t="shared" si="6"/>
        <v>1</v>
      </c>
      <c r="W363" s="96"/>
      <c r="X363" s="93"/>
      <c r="Z363" s="5"/>
      <c r="AA363"/>
      <c r="AC363" s="376"/>
      <c r="AD363" s="54">
        <v>0.24583333333333299</v>
      </c>
      <c r="AL363" s="5"/>
      <c r="AM363" s="5"/>
      <c r="AN363" s="5"/>
      <c r="AQ363" s="5"/>
      <c r="AS363" s="5"/>
      <c r="AT363" s="5"/>
      <c r="AU363" s="5"/>
      <c r="AV363" s="5"/>
      <c r="AW363" s="5"/>
      <c r="BB363" s="55">
        <v>0.24583333333333299</v>
      </c>
    </row>
    <row r="364" spans="2:54" x14ac:dyDescent="0.25">
      <c r="B364" s="5">
        <v>11.5</v>
      </c>
      <c r="C364" s="5">
        <v>83</v>
      </c>
      <c r="D364" s="5">
        <v>8.6999999999999993</v>
      </c>
      <c r="E364" s="5">
        <v>11.5</v>
      </c>
      <c r="F364" s="5">
        <v>18.399999999999999</v>
      </c>
      <c r="G364" s="5">
        <v>19.399999999999999</v>
      </c>
      <c r="H364" s="5">
        <v>986.3</v>
      </c>
      <c r="I364" s="5">
        <v>0</v>
      </c>
      <c r="J364" s="5">
        <v>0</v>
      </c>
      <c r="K364" s="5">
        <v>0.6</v>
      </c>
      <c r="L364" s="5">
        <v>1.3</v>
      </c>
      <c r="M364" s="5">
        <v>1.3</v>
      </c>
      <c r="N364">
        <v>33.1</v>
      </c>
      <c r="O364">
        <v>33.1</v>
      </c>
      <c r="P364">
        <v>10.5</v>
      </c>
      <c r="Q364">
        <v>10.7</v>
      </c>
      <c r="R364" s="54">
        <v>0.24652777777777801</v>
      </c>
      <c r="T364" s="93"/>
      <c r="U364" s="96"/>
      <c r="V364" s="92">
        <f t="shared" si="6"/>
        <v>1</v>
      </c>
      <c r="W364" s="96"/>
      <c r="X364" s="93"/>
      <c r="Z364" s="5"/>
      <c r="AA364"/>
      <c r="AC364" s="376"/>
      <c r="AD364" s="54">
        <v>0.24652777777777801</v>
      </c>
      <c r="AL364" s="5"/>
      <c r="AM364" s="5"/>
      <c r="AN364" s="5"/>
      <c r="AQ364" s="5"/>
      <c r="AS364" s="5"/>
      <c r="AT364" s="5"/>
      <c r="AU364" s="5"/>
      <c r="AV364" s="5"/>
      <c r="AW364" s="5"/>
      <c r="BB364" s="55">
        <v>0.24652777777777801</v>
      </c>
    </row>
    <row r="365" spans="2:54" x14ac:dyDescent="0.25">
      <c r="B365" s="5">
        <v>11.6</v>
      </c>
      <c r="C365" s="5">
        <v>83</v>
      </c>
      <c r="D365" s="5">
        <v>8.8000000000000007</v>
      </c>
      <c r="E365" s="5">
        <v>11.6</v>
      </c>
      <c r="F365" s="5">
        <v>14</v>
      </c>
      <c r="G365" s="5">
        <v>16.2</v>
      </c>
      <c r="H365" s="5">
        <v>986.1</v>
      </c>
      <c r="I365" s="5">
        <v>0</v>
      </c>
      <c r="J365" s="5">
        <v>0</v>
      </c>
      <c r="K365" s="5">
        <v>0.6</v>
      </c>
      <c r="L365" s="5">
        <v>1.3</v>
      </c>
      <c r="M365" s="5">
        <v>1.3</v>
      </c>
      <c r="N365">
        <v>33.1</v>
      </c>
      <c r="O365">
        <v>33.1</v>
      </c>
      <c r="P365">
        <v>10.5</v>
      </c>
      <c r="Q365">
        <v>10.7</v>
      </c>
      <c r="R365" s="54">
        <v>0.24722222222222201</v>
      </c>
      <c r="T365" s="93"/>
      <c r="U365" s="96"/>
      <c r="V365" s="92">
        <f t="shared" si="6"/>
        <v>1</v>
      </c>
      <c r="W365" s="96"/>
      <c r="X365" s="93"/>
      <c r="Z365" s="5"/>
      <c r="AA365"/>
      <c r="AC365" s="376"/>
      <c r="AD365" s="54">
        <v>0.24722222222222201</v>
      </c>
      <c r="AL365" s="5"/>
      <c r="AM365" s="5"/>
      <c r="AN365" s="5"/>
      <c r="AQ365" s="5"/>
      <c r="AS365" s="5"/>
      <c r="AT365" s="5"/>
      <c r="AU365" s="5"/>
      <c r="AV365" s="5"/>
      <c r="AW365" s="5"/>
      <c r="BB365" s="55">
        <v>0.24722222222222201</v>
      </c>
    </row>
    <row r="366" spans="2:54" x14ac:dyDescent="0.25">
      <c r="B366" s="5">
        <v>11.7</v>
      </c>
      <c r="C366" s="5">
        <v>83</v>
      </c>
      <c r="D366" s="5">
        <v>8.9</v>
      </c>
      <c r="E366" s="5">
        <v>11.7</v>
      </c>
      <c r="F366" s="5">
        <v>10.1</v>
      </c>
      <c r="G366" s="5">
        <v>13.7</v>
      </c>
      <c r="H366" s="5">
        <v>986.1</v>
      </c>
      <c r="I366" s="5">
        <v>0</v>
      </c>
      <c r="J366" s="5">
        <v>0</v>
      </c>
      <c r="K366" s="5">
        <v>0.6</v>
      </c>
      <c r="L366" s="5">
        <v>1.3</v>
      </c>
      <c r="M366" s="5">
        <v>1.3</v>
      </c>
      <c r="N366">
        <v>33.1</v>
      </c>
      <c r="O366">
        <v>33.1</v>
      </c>
      <c r="P366">
        <v>10.5</v>
      </c>
      <c r="Q366">
        <v>10.7</v>
      </c>
      <c r="R366" s="54">
        <v>0.24791666666666701</v>
      </c>
      <c r="T366" s="93"/>
      <c r="U366" s="96"/>
      <c r="V366" s="92">
        <f t="shared" si="6"/>
        <v>1</v>
      </c>
      <c r="W366" s="96"/>
      <c r="X366" s="93"/>
      <c r="Z366" s="5"/>
      <c r="AA366"/>
      <c r="AC366" s="376"/>
      <c r="AD366" s="54">
        <v>0.24791666666666701</v>
      </c>
      <c r="AL366" s="5"/>
      <c r="AM366" s="5"/>
      <c r="AN366" s="5"/>
      <c r="AQ366" s="5"/>
      <c r="AS366" s="5"/>
      <c r="AT366" s="5"/>
      <c r="AU366" s="5"/>
      <c r="AV366" s="5"/>
      <c r="AW366" s="5"/>
      <c r="BB366" s="55">
        <v>0.24791666666666701</v>
      </c>
    </row>
    <row r="367" spans="2:54" x14ac:dyDescent="0.25">
      <c r="B367" s="5">
        <v>11.7</v>
      </c>
      <c r="C367" s="5">
        <v>82</v>
      </c>
      <c r="D367" s="5">
        <v>8.6999999999999993</v>
      </c>
      <c r="E367" s="5">
        <v>11.7</v>
      </c>
      <c r="F367" s="5">
        <v>7.6</v>
      </c>
      <c r="G367" s="5">
        <v>15.5</v>
      </c>
      <c r="H367" s="5">
        <v>986.1</v>
      </c>
      <c r="I367" s="5">
        <v>0</v>
      </c>
      <c r="J367" s="5">
        <v>0</v>
      </c>
      <c r="K367" s="5">
        <v>0.6</v>
      </c>
      <c r="L367" s="5">
        <v>1.3</v>
      </c>
      <c r="M367" s="5">
        <v>1.3</v>
      </c>
      <c r="N367">
        <v>33.1</v>
      </c>
      <c r="O367">
        <v>33.1</v>
      </c>
      <c r="P367">
        <v>10.5</v>
      </c>
      <c r="Q367">
        <v>10.7</v>
      </c>
      <c r="R367" s="54">
        <v>0.24861111111111101</v>
      </c>
      <c r="T367" s="93"/>
      <c r="U367" s="96"/>
      <c r="V367" s="92">
        <f t="shared" si="6"/>
        <v>1</v>
      </c>
      <c r="W367" s="96"/>
      <c r="X367" s="93"/>
      <c r="Z367" s="5"/>
      <c r="AA367"/>
      <c r="AC367" s="376"/>
      <c r="AD367" s="54">
        <v>0.24861111111111101</v>
      </c>
      <c r="AL367" s="5"/>
      <c r="AM367" s="5"/>
      <c r="AN367" s="5"/>
      <c r="AQ367" s="5"/>
      <c r="AS367" s="5"/>
      <c r="AT367" s="5"/>
      <c r="AU367" s="5"/>
      <c r="AV367" s="5"/>
      <c r="AW367" s="5"/>
      <c r="BB367" s="55">
        <v>0.24861111111111101</v>
      </c>
    </row>
    <row r="368" spans="2:54" x14ac:dyDescent="0.25">
      <c r="B368" s="5">
        <v>11.7</v>
      </c>
      <c r="C368" s="5">
        <v>82</v>
      </c>
      <c r="D368" s="5">
        <v>8.6999999999999993</v>
      </c>
      <c r="E368" s="5">
        <v>11.7</v>
      </c>
      <c r="F368" s="5">
        <v>10.4</v>
      </c>
      <c r="G368" s="5">
        <v>16.2</v>
      </c>
      <c r="H368" s="5">
        <v>986.1</v>
      </c>
      <c r="I368" s="5">
        <v>0</v>
      </c>
      <c r="J368" s="5">
        <v>0</v>
      </c>
      <c r="K368" s="5">
        <v>0.6</v>
      </c>
      <c r="L368" s="5">
        <v>1.3</v>
      </c>
      <c r="M368" s="5">
        <v>1.3</v>
      </c>
      <c r="N368">
        <v>33.1</v>
      </c>
      <c r="O368">
        <v>33.1</v>
      </c>
      <c r="P368">
        <v>10.5</v>
      </c>
      <c r="Q368">
        <v>10.7</v>
      </c>
      <c r="R368" s="54">
        <v>0.249305555555556</v>
      </c>
      <c r="T368" s="93"/>
      <c r="U368" s="96"/>
      <c r="V368" s="92">
        <f t="shared" si="6"/>
        <v>1</v>
      </c>
      <c r="W368" s="96"/>
      <c r="X368" s="93"/>
      <c r="Z368" s="5"/>
      <c r="AA368"/>
      <c r="AC368" s="376"/>
      <c r="AD368" s="54">
        <v>0.249305555555556</v>
      </c>
      <c r="AL368" s="5"/>
      <c r="AM368" s="5"/>
      <c r="AN368" s="5"/>
      <c r="AQ368" s="5"/>
      <c r="AS368" s="5"/>
      <c r="AT368" s="5"/>
      <c r="AU368" s="5"/>
      <c r="AV368" s="5"/>
      <c r="AW368" s="5"/>
      <c r="BB368" s="55">
        <v>0.249305555555556</v>
      </c>
    </row>
    <row r="369" spans="2:54" x14ac:dyDescent="0.25">
      <c r="B369" s="5">
        <v>11.8</v>
      </c>
      <c r="C369" s="5">
        <v>82</v>
      </c>
      <c r="D369" s="5">
        <v>8.8000000000000007</v>
      </c>
      <c r="E369" s="5">
        <v>11.8</v>
      </c>
      <c r="F369" s="5">
        <v>13</v>
      </c>
      <c r="G369" s="5">
        <v>13.7</v>
      </c>
      <c r="H369" s="5">
        <v>985.9</v>
      </c>
      <c r="I369" s="5">
        <v>0</v>
      </c>
      <c r="J369" s="5">
        <v>0</v>
      </c>
      <c r="K369" s="5">
        <v>0.5</v>
      </c>
      <c r="L369" s="5">
        <v>1.3</v>
      </c>
      <c r="M369" s="5">
        <v>1.3</v>
      </c>
      <c r="N369">
        <v>33.1</v>
      </c>
      <c r="O369">
        <v>33.1</v>
      </c>
      <c r="P369">
        <v>10.5</v>
      </c>
      <c r="Q369">
        <v>10.7</v>
      </c>
      <c r="R369" s="54">
        <v>0.25</v>
      </c>
      <c r="T369" s="93">
        <f>MAX($P369,$Q369)</f>
        <v>10.7</v>
      </c>
      <c r="U369" s="96">
        <f>(T369-B369)-2</f>
        <v>-3.1000000000000014</v>
      </c>
      <c r="V369" s="92">
        <f t="shared" si="6"/>
        <v>1</v>
      </c>
      <c r="W369" s="96" t="str">
        <f>IF($T369&gt;$B369+2,1,"")</f>
        <v/>
      </c>
      <c r="X369" s="93"/>
      <c r="Z369" s="5"/>
      <c r="AA369"/>
      <c r="AC369" s="376"/>
      <c r="AD369" s="54">
        <v>0.25</v>
      </c>
      <c r="AL369" s="5"/>
      <c r="AM369" s="5"/>
      <c r="AN369" s="5"/>
      <c r="AQ369" s="5"/>
      <c r="AS369" s="5"/>
      <c r="AT369" s="5"/>
      <c r="AU369" s="5"/>
      <c r="AV369" s="5"/>
      <c r="AW369" s="5"/>
      <c r="BB369" s="55">
        <v>0.25</v>
      </c>
    </row>
    <row r="370" spans="2:54" x14ac:dyDescent="0.25">
      <c r="B370" s="5">
        <v>11.8</v>
      </c>
      <c r="C370" s="5">
        <v>82</v>
      </c>
      <c r="D370" s="5">
        <v>8.8000000000000007</v>
      </c>
      <c r="E370" s="5">
        <v>11.8</v>
      </c>
      <c r="F370" s="5">
        <v>11.9</v>
      </c>
      <c r="G370" s="5">
        <v>17.600000000000001</v>
      </c>
      <c r="H370" s="5">
        <v>986.1</v>
      </c>
      <c r="I370" s="5">
        <v>0</v>
      </c>
      <c r="J370" s="5">
        <v>0</v>
      </c>
      <c r="K370" s="5">
        <v>0.5</v>
      </c>
      <c r="L370" s="5">
        <v>1.3</v>
      </c>
      <c r="M370" s="5">
        <v>1.3</v>
      </c>
      <c r="N370">
        <v>33.1</v>
      </c>
      <c r="O370">
        <v>33.1</v>
      </c>
      <c r="P370">
        <v>10.5</v>
      </c>
      <c r="Q370">
        <v>10.7</v>
      </c>
      <c r="R370" s="54">
        <v>0.250694444444444</v>
      </c>
      <c r="T370" s="93">
        <f>MAX($P370,$Q370)</f>
        <v>10.7</v>
      </c>
      <c r="U370" s="96">
        <f>(T370-B370)-2</f>
        <v>-3.1000000000000014</v>
      </c>
      <c r="V370" s="92">
        <f t="shared" si="6"/>
        <v>1</v>
      </c>
      <c r="W370" s="96" t="str">
        <f t="shared" ref="W370:W433" si="7">IF($T370&gt;$B370+2,1,"")</f>
        <v/>
      </c>
      <c r="X370" s="93"/>
      <c r="Z370" s="5"/>
      <c r="AA370"/>
      <c r="AC370" s="376"/>
      <c r="AD370" s="54">
        <v>0.250694444444444</v>
      </c>
      <c r="AL370" s="5"/>
      <c r="AM370" s="5"/>
      <c r="AN370" s="5"/>
      <c r="AQ370" s="5"/>
      <c r="AS370" s="5"/>
      <c r="AT370" s="5"/>
      <c r="AU370" s="5"/>
      <c r="AV370" s="5"/>
      <c r="AW370" s="5"/>
      <c r="BB370" s="55">
        <v>0.250694444444444</v>
      </c>
    </row>
    <row r="371" spans="2:54" x14ac:dyDescent="0.25">
      <c r="B371" s="5">
        <v>11.8</v>
      </c>
      <c r="C371" s="5">
        <v>83</v>
      </c>
      <c r="D371" s="5">
        <v>9</v>
      </c>
      <c r="E371" s="5">
        <v>11.8</v>
      </c>
      <c r="F371" s="5">
        <v>10.1</v>
      </c>
      <c r="G371" s="5">
        <v>15.1</v>
      </c>
      <c r="H371" s="5">
        <v>986.2</v>
      </c>
      <c r="I371" s="5">
        <v>0</v>
      </c>
      <c r="J371" s="5">
        <v>0</v>
      </c>
      <c r="K371" s="5">
        <v>0.5</v>
      </c>
      <c r="L371" s="5">
        <v>1.3</v>
      </c>
      <c r="M371" s="5">
        <v>1.3</v>
      </c>
      <c r="N371">
        <v>33.1</v>
      </c>
      <c r="O371">
        <v>33.1</v>
      </c>
      <c r="P371">
        <v>10.6</v>
      </c>
      <c r="Q371">
        <v>10.8</v>
      </c>
      <c r="R371" s="54">
        <v>0.25138888888888899</v>
      </c>
      <c r="T371" s="93">
        <f t="shared" ref="T371:T433" si="8">MAX($P371,$Q371)</f>
        <v>10.8</v>
      </c>
      <c r="U371" s="96">
        <f t="shared" ref="U371:U434" si="9">(T371-B371)-2</f>
        <v>-3</v>
      </c>
      <c r="V371" s="92">
        <f t="shared" si="6"/>
        <v>1</v>
      </c>
      <c r="W371" s="96" t="str">
        <f t="shared" si="7"/>
        <v/>
      </c>
      <c r="X371" s="93"/>
      <c r="Z371" s="5"/>
      <c r="AA371"/>
      <c r="AC371" s="376"/>
      <c r="AD371" s="54">
        <v>0.25138888888888899</v>
      </c>
      <c r="AL371" s="5"/>
      <c r="AM371" s="5"/>
      <c r="AN371" s="5"/>
      <c r="AQ371" s="5"/>
      <c r="AS371" s="5"/>
      <c r="AT371" s="5"/>
      <c r="AU371" s="5"/>
      <c r="AV371" s="5"/>
      <c r="AW371" s="5"/>
      <c r="BB371" s="55">
        <v>0.25138888888888899</v>
      </c>
    </row>
    <row r="372" spans="2:54" x14ac:dyDescent="0.25">
      <c r="B372" s="5">
        <v>11.8</v>
      </c>
      <c r="C372" s="5">
        <v>82</v>
      </c>
      <c r="D372" s="5">
        <v>8.8000000000000007</v>
      </c>
      <c r="E372" s="5">
        <v>11.8</v>
      </c>
      <c r="F372" s="5">
        <v>14.4</v>
      </c>
      <c r="G372" s="5">
        <v>17.3</v>
      </c>
      <c r="H372" s="5">
        <v>986.1</v>
      </c>
      <c r="I372" s="5">
        <v>0</v>
      </c>
      <c r="J372" s="5">
        <v>0</v>
      </c>
      <c r="K372" s="5">
        <v>0.5</v>
      </c>
      <c r="L372" s="5">
        <v>1.3</v>
      </c>
      <c r="M372" s="5">
        <v>1.3</v>
      </c>
      <c r="N372">
        <v>33.1</v>
      </c>
      <c r="O372">
        <v>33.1</v>
      </c>
      <c r="P372">
        <v>10.6</v>
      </c>
      <c r="Q372">
        <v>10.8</v>
      </c>
      <c r="R372" s="54">
        <v>0.25208333333333299</v>
      </c>
      <c r="T372" s="93">
        <f t="shared" si="8"/>
        <v>10.8</v>
      </c>
      <c r="U372" s="96">
        <f t="shared" si="9"/>
        <v>-3</v>
      </c>
      <c r="V372" s="92">
        <f t="shared" si="6"/>
        <v>1</v>
      </c>
      <c r="W372" s="96" t="str">
        <f t="shared" si="7"/>
        <v/>
      </c>
      <c r="X372" s="93"/>
      <c r="Z372" s="5"/>
      <c r="AA372"/>
      <c r="AC372" s="376"/>
      <c r="AD372" s="54">
        <v>0.25208333333333299</v>
      </c>
      <c r="AL372" s="5"/>
      <c r="AM372" s="5"/>
      <c r="AN372" s="5"/>
      <c r="AQ372" s="5"/>
      <c r="AS372" s="5"/>
      <c r="AT372" s="5"/>
      <c r="AU372" s="5"/>
      <c r="AV372" s="5"/>
      <c r="AW372" s="5"/>
      <c r="BB372" s="55">
        <v>0.25208333333333299</v>
      </c>
    </row>
    <row r="373" spans="2:54" x14ac:dyDescent="0.25">
      <c r="B373" s="5">
        <v>11.8</v>
      </c>
      <c r="C373" s="5">
        <v>82</v>
      </c>
      <c r="D373" s="5">
        <v>8.8000000000000007</v>
      </c>
      <c r="E373" s="5">
        <v>11.8</v>
      </c>
      <c r="F373" s="5">
        <v>7.9</v>
      </c>
      <c r="G373" s="5">
        <v>18.7</v>
      </c>
      <c r="H373" s="5">
        <v>985.9</v>
      </c>
      <c r="I373" s="5">
        <v>0</v>
      </c>
      <c r="J373" s="5">
        <v>0</v>
      </c>
      <c r="K373" s="5">
        <v>0.5</v>
      </c>
      <c r="L373" s="5">
        <v>1.3</v>
      </c>
      <c r="M373" s="5">
        <v>1.3</v>
      </c>
      <c r="N373">
        <v>33.1</v>
      </c>
      <c r="O373">
        <v>33.1</v>
      </c>
      <c r="P373">
        <v>10.6</v>
      </c>
      <c r="Q373">
        <v>10.9</v>
      </c>
      <c r="R373" s="54">
        <v>0.25277777777777799</v>
      </c>
      <c r="T373" s="93">
        <f t="shared" si="8"/>
        <v>10.9</v>
      </c>
      <c r="U373" s="96">
        <f t="shared" si="9"/>
        <v>-2.9000000000000004</v>
      </c>
      <c r="V373" s="92">
        <f t="shared" si="6"/>
        <v>1</v>
      </c>
      <c r="W373" s="96" t="str">
        <f t="shared" si="7"/>
        <v/>
      </c>
      <c r="X373" s="93"/>
      <c r="Z373" s="5"/>
      <c r="AA373"/>
      <c r="AC373" s="376"/>
      <c r="AD373" s="54">
        <v>0.25277777777777799</v>
      </c>
      <c r="AL373" s="5"/>
      <c r="AM373" s="5"/>
      <c r="AN373" s="5"/>
      <c r="AQ373" s="5"/>
      <c r="AS373" s="5"/>
      <c r="AT373" s="5"/>
      <c r="AU373" s="5"/>
      <c r="AV373" s="5"/>
      <c r="AW373" s="5"/>
      <c r="BB373" s="55">
        <v>0.25277777777777799</v>
      </c>
    </row>
    <row r="374" spans="2:54" x14ac:dyDescent="0.25">
      <c r="B374" s="5">
        <v>11.9</v>
      </c>
      <c r="C374" s="5">
        <v>82</v>
      </c>
      <c r="D374" s="5">
        <v>8.9</v>
      </c>
      <c r="E374" s="5">
        <v>11.9</v>
      </c>
      <c r="F374" s="5">
        <v>9.6999999999999993</v>
      </c>
      <c r="G374" s="5">
        <v>20.9</v>
      </c>
      <c r="H374" s="5">
        <v>986</v>
      </c>
      <c r="I374" s="5">
        <v>0</v>
      </c>
      <c r="J374" s="5">
        <v>0</v>
      </c>
      <c r="K374" s="5">
        <v>0.4</v>
      </c>
      <c r="L374" s="5">
        <v>1.3</v>
      </c>
      <c r="M374" s="5">
        <v>1.3</v>
      </c>
      <c r="N374">
        <v>33.1</v>
      </c>
      <c r="O374">
        <v>33.1</v>
      </c>
      <c r="P374">
        <v>10.7</v>
      </c>
      <c r="Q374">
        <v>10.9</v>
      </c>
      <c r="R374" s="54">
        <v>0.25347222222222199</v>
      </c>
      <c r="T374" s="93">
        <f t="shared" si="8"/>
        <v>10.9</v>
      </c>
      <c r="U374" s="96">
        <f t="shared" si="9"/>
        <v>-3</v>
      </c>
      <c r="V374" s="92">
        <f t="shared" si="6"/>
        <v>1</v>
      </c>
      <c r="W374" s="96" t="str">
        <f t="shared" si="7"/>
        <v/>
      </c>
      <c r="X374" s="93"/>
      <c r="Z374" s="5"/>
      <c r="AA374"/>
      <c r="AC374" s="376"/>
      <c r="AD374" s="54">
        <v>0.25347222222222199</v>
      </c>
      <c r="AL374" s="5"/>
      <c r="AM374" s="5"/>
      <c r="AN374" s="5"/>
      <c r="AQ374" s="5"/>
      <c r="AS374" s="5"/>
      <c r="AT374" s="5"/>
      <c r="AU374" s="5"/>
      <c r="AV374" s="5"/>
      <c r="AW374" s="5"/>
      <c r="BB374" s="55">
        <v>0.25347222222222199</v>
      </c>
    </row>
    <row r="375" spans="2:54" x14ac:dyDescent="0.25">
      <c r="B375" s="5">
        <v>11.9</v>
      </c>
      <c r="C375" s="5">
        <v>82</v>
      </c>
      <c r="D375" s="5">
        <v>8.9</v>
      </c>
      <c r="E375" s="5">
        <v>11.9</v>
      </c>
      <c r="F375" s="5">
        <v>14.4</v>
      </c>
      <c r="G375" s="5">
        <v>19.100000000000001</v>
      </c>
      <c r="H375" s="5">
        <v>986</v>
      </c>
      <c r="I375" s="5">
        <v>0</v>
      </c>
      <c r="J375" s="5">
        <v>0</v>
      </c>
      <c r="K375" s="5">
        <v>0.4</v>
      </c>
      <c r="L375" s="5">
        <v>1.3</v>
      </c>
      <c r="M375" s="5">
        <v>1.3</v>
      </c>
      <c r="N375">
        <v>33.1</v>
      </c>
      <c r="O375">
        <v>33.1</v>
      </c>
      <c r="P375">
        <v>10.7</v>
      </c>
      <c r="Q375">
        <v>10.9</v>
      </c>
      <c r="R375" s="54">
        <v>0.25416666666666698</v>
      </c>
      <c r="T375" s="93">
        <f t="shared" si="8"/>
        <v>10.9</v>
      </c>
      <c r="U375" s="96">
        <f t="shared" si="9"/>
        <v>-3</v>
      </c>
      <c r="V375" s="92">
        <f t="shared" si="6"/>
        <v>1</v>
      </c>
      <c r="W375" s="96" t="str">
        <f t="shared" si="7"/>
        <v/>
      </c>
      <c r="X375" s="93"/>
      <c r="Z375" s="5"/>
      <c r="AA375"/>
      <c r="AC375" s="376"/>
      <c r="AD375" s="54">
        <v>0.25416666666666698</v>
      </c>
      <c r="AL375" s="5"/>
      <c r="AM375" s="5"/>
      <c r="AN375" s="5"/>
      <c r="AQ375" s="5"/>
      <c r="AS375" s="5"/>
      <c r="AT375" s="5"/>
      <c r="AU375" s="5"/>
      <c r="AV375" s="5"/>
      <c r="AW375" s="5"/>
      <c r="BB375" s="55">
        <v>0.25416666666666698</v>
      </c>
    </row>
    <row r="376" spans="2:54" x14ac:dyDescent="0.25">
      <c r="B376" s="5">
        <v>11.9</v>
      </c>
      <c r="C376" s="5">
        <v>82</v>
      </c>
      <c r="D376" s="5">
        <v>8.9</v>
      </c>
      <c r="E376" s="5">
        <v>11.9</v>
      </c>
      <c r="F376" s="5">
        <v>14</v>
      </c>
      <c r="G376" s="5">
        <v>15.1</v>
      </c>
      <c r="H376" s="5">
        <v>986</v>
      </c>
      <c r="I376" s="5">
        <v>0</v>
      </c>
      <c r="J376" s="5">
        <v>0</v>
      </c>
      <c r="K376" s="5">
        <v>0.4</v>
      </c>
      <c r="L376" s="5">
        <v>1.3</v>
      </c>
      <c r="M376" s="5">
        <v>1.3</v>
      </c>
      <c r="N376">
        <v>33.1</v>
      </c>
      <c r="O376">
        <v>33.1</v>
      </c>
      <c r="P376">
        <v>10.8</v>
      </c>
      <c r="Q376">
        <v>10.9</v>
      </c>
      <c r="R376" s="54">
        <v>0.25486111111111098</v>
      </c>
      <c r="T376" s="93">
        <f t="shared" si="8"/>
        <v>10.9</v>
      </c>
      <c r="U376" s="96">
        <f t="shared" si="9"/>
        <v>-3</v>
      </c>
      <c r="V376" s="92">
        <f t="shared" si="6"/>
        <v>1</v>
      </c>
      <c r="W376" s="96" t="str">
        <f t="shared" si="7"/>
        <v/>
      </c>
      <c r="X376" s="93"/>
      <c r="Z376" s="5"/>
      <c r="AA376"/>
      <c r="AC376" s="376"/>
      <c r="AD376" s="54">
        <v>0.25486111111111098</v>
      </c>
      <c r="AL376" s="5"/>
      <c r="AM376" s="5"/>
      <c r="AN376" s="5"/>
      <c r="AQ376" s="5"/>
      <c r="AS376" s="5"/>
      <c r="AT376" s="5"/>
      <c r="AU376" s="5"/>
      <c r="AV376" s="5"/>
      <c r="AW376" s="5"/>
      <c r="BB376" s="55">
        <v>0.25486111111111098</v>
      </c>
    </row>
    <row r="377" spans="2:54" x14ac:dyDescent="0.25">
      <c r="B377" s="5">
        <v>11.9</v>
      </c>
      <c r="C377" s="5">
        <v>82</v>
      </c>
      <c r="D377" s="5">
        <v>8.9</v>
      </c>
      <c r="E377" s="5">
        <v>11.9</v>
      </c>
      <c r="F377" s="5">
        <v>7.2</v>
      </c>
      <c r="G377" s="5">
        <v>16.2</v>
      </c>
      <c r="H377" s="5">
        <v>985.9</v>
      </c>
      <c r="I377" s="5">
        <v>0</v>
      </c>
      <c r="J377" s="5">
        <v>0</v>
      </c>
      <c r="K377" s="5">
        <v>0.4</v>
      </c>
      <c r="L377" s="5">
        <v>1.3</v>
      </c>
      <c r="M377" s="5">
        <v>1.3</v>
      </c>
      <c r="N377">
        <v>33.1</v>
      </c>
      <c r="O377">
        <v>33.1</v>
      </c>
      <c r="P377">
        <v>10.9</v>
      </c>
      <c r="Q377">
        <v>11</v>
      </c>
      <c r="R377" s="54">
        <v>0.25555555555555598</v>
      </c>
      <c r="T377" s="93">
        <f t="shared" si="8"/>
        <v>11</v>
      </c>
      <c r="U377" s="96">
        <f t="shared" si="9"/>
        <v>-2.9000000000000004</v>
      </c>
      <c r="V377" s="92">
        <f t="shared" si="6"/>
        <v>1</v>
      </c>
      <c r="W377" s="96" t="str">
        <f t="shared" si="7"/>
        <v/>
      </c>
      <c r="X377" s="93"/>
      <c r="Z377" s="5"/>
      <c r="AA377"/>
      <c r="AC377" s="376"/>
      <c r="AD377" s="54">
        <v>0.25555555555555598</v>
      </c>
      <c r="AL377" s="5"/>
      <c r="AM377" s="5"/>
      <c r="AN377" s="5"/>
      <c r="AQ377" s="5"/>
      <c r="AS377" s="5"/>
      <c r="AT377" s="5"/>
      <c r="AU377" s="5"/>
      <c r="AV377" s="5"/>
      <c r="AW377" s="5"/>
      <c r="BB377" s="55">
        <v>0.25555555555555598</v>
      </c>
    </row>
    <row r="378" spans="2:54" x14ac:dyDescent="0.25">
      <c r="B378" s="5">
        <v>12</v>
      </c>
      <c r="C378" s="5">
        <v>82</v>
      </c>
      <c r="D378" s="5">
        <v>9</v>
      </c>
      <c r="E378" s="5">
        <v>12</v>
      </c>
      <c r="F378" s="5">
        <v>3.2</v>
      </c>
      <c r="G378" s="5">
        <v>11.9</v>
      </c>
      <c r="H378" s="5">
        <v>985.8</v>
      </c>
      <c r="I378" s="5">
        <v>0</v>
      </c>
      <c r="J378" s="5">
        <v>0</v>
      </c>
      <c r="K378" s="5">
        <v>0.4</v>
      </c>
      <c r="L378" s="5">
        <v>1.3</v>
      </c>
      <c r="M378" s="5">
        <v>1.3</v>
      </c>
      <c r="N378">
        <v>33.1</v>
      </c>
      <c r="O378">
        <v>33.1</v>
      </c>
      <c r="P378">
        <v>10.9</v>
      </c>
      <c r="Q378">
        <v>11</v>
      </c>
      <c r="R378" s="54">
        <v>0.25624999999999998</v>
      </c>
      <c r="T378" s="93">
        <f t="shared" si="8"/>
        <v>11</v>
      </c>
      <c r="U378" s="96">
        <f t="shared" si="9"/>
        <v>-3</v>
      </c>
      <c r="V378" s="92">
        <f t="shared" si="6"/>
        <v>1</v>
      </c>
      <c r="W378" s="96" t="str">
        <f t="shared" si="7"/>
        <v/>
      </c>
      <c r="X378" s="93"/>
      <c r="Z378" s="5"/>
      <c r="AA378"/>
      <c r="AC378" s="376"/>
      <c r="AD378" s="54">
        <v>0.25624999999999998</v>
      </c>
      <c r="AL378" s="5"/>
      <c r="AM378" s="5"/>
      <c r="AN378" s="5"/>
      <c r="AQ378" s="5"/>
      <c r="AS378" s="5"/>
      <c r="AT378" s="5"/>
      <c r="AU378" s="5"/>
      <c r="AV378" s="5"/>
      <c r="AW378" s="5"/>
      <c r="BB378" s="55">
        <v>0.25624999999999998</v>
      </c>
    </row>
    <row r="379" spans="2:54" x14ac:dyDescent="0.25">
      <c r="B379" s="5">
        <v>12</v>
      </c>
      <c r="C379" s="5">
        <v>82</v>
      </c>
      <c r="D379" s="5">
        <v>9</v>
      </c>
      <c r="E379" s="5">
        <v>12</v>
      </c>
      <c r="F379" s="5">
        <v>3.2</v>
      </c>
      <c r="G379" s="5">
        <v>9.6999999999999993</v>
      </c>
      <c r="H379" s="5">
        <v>986.1</v>
      </c>
      <c r="I379" s="5">
        <v>0</v>
      </c>
      <c r="J379" s="5">
        <v>0</v>
      </c>
      <c r="K379" s="5">
        <v>0.2</v>
      </c>
      <c r="L379" s="5">
        <v>1.3</v>
      </c>
      <c r="M379" s="5">
        <v>1.3</v>
      </c>
      <c r="N379">
        <v>33.1</v>
      </c>
      <c r="O379">
        <v>33.1</v>
      </c>
      <c r="P379">
        <v>11</v>
      </c>
      <c r="Q379">
        <v>11.1</v>
      </c>
      <c r="R379" s="54">
        <v>0.25694444444444398</v>
      </c>
      <c r="T379" s="93">
        <f t="shared" si="8"/>
        <v>11.1</v>
      </c>
      <c r="U379" s="96">
        <f t="shared" si="9"/>
        <v>-2.9000000000000004</v>
      </c>
      <c r="V379" s="92">
        <f t="shared" si="6"/>
        <v>1</v>
      </c>
      <c r="W379" s="96" t="str">
        <f t="shared" si="7"/>
        <v/>
      </c>
      <c r="X379" s="93"/>
      <c r="Z379" s="5"/>
      <c r="AA379"/>
      <c r="AC379" s="376"/>
      <c r="AD379" s="54">
        <v>0.25694444444444398</v>
      </c>
      <c r="AL379" s="5"/>
      <c r="AM379" s="5"/>
      <c r="AN379" s="5"/>
      <c r="AQ379" s="5"/>
      <c r="AS379" s="5"/>
      <c r="AT379" s="5"/>
      <c r="AU379" s="5"/>
      <c r="AV379" s="5"/>
      <c r="AW379" s="5"/>
      <c r="BB379" s="55">
        <v>0.25694444444444398</v>
      </c>
    </row>
    <row r="380" spans="2:54" x14ac:dyDescent="0.25">
      <c r="B380" s="5">
        <v>12</v>
      </c>
      <c r="C380" s="5">
        <v>82</v>
      </c>
      <c r="D380" s="5">
        <v>9</v>
      </c>
      <c r="E380" s="5">
        <v>12</v>
      </c>
      <c r="F380" s="5">
        <v>10.4</v>
      </c>
      <c r="G380" s="5">
        <v>10.4</v>
      </c>
      <c r="H380" s="5">
        <v>985.8</v>
      </c>
      <c r="I380" s="5">
        <v>0</v>
      </c>
      <c r="J380" s="5">
        <v>0</v>
      </c>
      <c r="K380" s="5">
        <v>0.2</v>
      </c>
      <c r="L380" s="5">
        <v>1.3</v>
      </c>
      <c r="M380" s="5">
        <v>1.3</v>
      </c>
      <c r="N380">
        <v>33.1</v>
      </c>
      <c r="O380">
        <v>33.1</v>
      </c>
      <c r="P380">
        <v>11</v>
      </c>
      <c r="Q380">
        <v>11.1</v>
      </c>
      <c r="R380" s="54">
        <v>0.25763888888888897</v>
      </c>
      <c r="T380" s="93">
        <f t="shared" si="8"/>
        <v>11.1</v>
      </c>
      <c r="U380" s="96">
        <f t="shared" si="9"/>
        <v>-2.9000000000000004</v>
      </c>
      <c r="V380" s="92">
        <f t="shared" si="6"/>
        <v>1</v>
      </c>
      <c r="W380" s="96" t="str">
        <f t="shared" si="7"/>
        <v/>
      </c>
      <c r="X380" s="93"/>
      <c r="Z380" s="5"/>
      <c r="AA380"/>
      <c r="AC380" s="376"/>
      <c r="AD380" s="54">
        <v>0.25763888888888897</v>
      </c>
      <c r="AL380" s="5"/>
      <c r="AM380" s="5"/>
      <c r="AN380" s="5"/>
      <c r="AQ380" s="5"/>
      <c r="AS380" s="5"/>
      <c r="AT380" s="5"/>
      <c r="AU380" s="5"/>
      <c r="AV380" s="5"/>
      <c r="AW380" s="5"/>
      <c r="BB380" s="55">
        <v>0.25763888888888897</v>
      </c>
    </row>
    <row r="381" spans="2:54" x14ac:dyDescent="0.25">
      <c r="B381" s="5">
        <v>12.1</v>
      </c>
      <c r="C381" s="5">
        <v>82</v>
      </c>
      <c r="D381" s="5">
        <v>9.1</v>
      </c>
      <c r="E381" s="5">
        <v>12.1</v>
      </c>
      <c r="F381" s="5">
        <v>9.6999999999999993</v>
      </c>
      <c r="G381" s="5">
        <v>17.600000000000001</v>
      </c>
      <c r="H381" s="5">
        <v>985.9</v>
      </c>
      <c r="I381" s="5">
        <v>0</v>
      </c>
      <c r="J381" s="5">
        <v>0</v>
      </c>
      <c r="K381" s="5">
        <v>0.2</v>
      </c>
      <c r="L381" s="5">
        <v>1.3</v>
      </c>
      <c r="M381" s="5">
        <v>1.3</v>
      </c>
      <c r="N381">
        <v>33.1</v>
      </c>
      <c r="O381">
        <v>33.1</v>
      </c>
      <c r="P381">
        <v>11.1</v>
      </c>
      <c r="Q381">
        <v>11.1</v>
      </c>
      <c r="R381" s="54">
        <v>0.25833333333333303</v>
      </c>
      <c r="T381" s="93">
        <f t="shared" si="8"/>
        <v>11.1</v>
      </c>
      <c r="U381" s="96">
        <f t="shared" si="9"/>
        <v>-3</v>
      </c>
      <c r="V381" s="92">
        <f t="shared" si="6"/>
        <v>1</v>
      </c>
      <c r="W381" s="96" t="str">
        <f t="shared" si="7"/>
        <v/>
      </c>
      <c r="X381" s="93"/>
      <c r="Z381" s="5"/>
      <c r="AA381"/>
      <c r="AC381" s="376"/>
      <c r="AD381" s="54">
        <v>0.25833333333333303</v>
      </c>
      <c r="AL381" s="5"/>
      <c r="AM381" s="5"/>
      <c r="AN381" s="5"/>
      <c r="AQ381" s="5"/>
      <c r="AS381" s="5"/>
      <c r="AT381" s="5"/>
      <c r="AU381" s="5"/>
      <c r="AV381" s="5"/>
      <c r="AW381" s="5"/>
      <c r="BB381" s="55">
        <v>0.25833333333333303</v>
      </c>
    </row>
    <row r="382" spans="2:54" x14ac:dyDescent="0.25">
      <c r="B382" s="5">
        <v>12.1</v>
      </c>
      <c r="C382" s="5">
        <v>81</v>
      </c>
      <c r="D382" s="5">
        <v>8.9</v>
      </c>
      <c r="E382" s="5">
        <v>12.1</v>
      </c>
      <c r="F382" s="5">
        <v>7.9</v>
      </c>
      <c r="G382" s="5">
        <v>13.7</v>
      </c>
      <c r="H382" s="5">
        <v>986.1</v>
      </c>
      <c r="I382" s="5">
        <v>0</v>
      </c>
      <c r="J382" s="5">
        <v>0</v>
      </c>
      <c r="K382" s="5">
        <v>0.2</v>
      </c>
      <c r="L382" s="5">
        <v>1.3</v>
      </c>
      <c r="M382" s="5">
        <v>1.3</v>
      </c>
      <c r="N382">
        <v>33.1</v>
      </c>
      <c r="O382">
        <v>33.1</v>
      </c>
      <c r="P382">
        <v>11.2</v>
      </c>
      <c r="Q382">
        <v>11.2</v>
      </c>
      <c r="R382" s="54">
        <v>0.25902777777777802</v>
      </c>
      <c r="T382" s="93">
        <f t="shared" si="8"/>
        <v>11.2</v>
      </c>
      <c r="U382" s="96">
        <f t="shared" si="9"/>
        <v>-2.9000000000000004</v>
      </c>
      <c r="V382" s="92">
        <f t="shared" si="6"/>
        <v>1</v>
      </c>
      <c r="W382" s="96" t="str">
        <f t="shared" si="7"/>
        <v/>
      </c>
      <c r="X382" s="93"/>
      <c r="Z382" s="5"/>
      <c r="AA382"/>
      <c r="AC382" s="376"/>
      <c r="AD382" s="54">
        <v>0.25902777777777802</v>
      </c>
      <c r="AL382" s="5"/>
      <c r="AM382" s="5"/>
      <c r="AN382" s="5"/>
      <c r="AQ382" s="5"/>
      <c r="AS382" s="5"/>
      <c r="AT382" s="5"/>
      <c r="AU382" s="5"/>
      <c r="AV382" s="5"/>
      <c r="AW382" s="5"/>
      <c r="BB382" s="55">
        <v>0.25902777777777802</v>
      </c>
    </row>
    <row r="383" spans="2:54" x14ac:dyDescent="0.25">
      <c r="B383" s="5">
        <v>12.2</v>
      </c>
      <c r="C383" s="5">
        <v>81</v>
      </c>
      <c r="D383" s="5">
        <v>9</v>
      </c>
      <c r="E383" s="5">
        <v>12.2</v>
      </c>
      <c r="F383" s="5">
        <v>9</v>
      </c>
      <c r="G383" s="5">
        <v>16.899999999999999</v>
      </c>
      <c r="H383" s="5">
        <v>986</v>
      </c>
      <c r="I383" s="5">
        <v>0</v>
      </c>
      <c r="J383" s="5">
        <v>0</v>
      </c>
      <c r="K383" s="5">
        <v>0.2</v>
      </c>
      <c r="L383" s="5">
        <v>1.3</v>
      </c>
      <c r="M383" s="5">
        <v>1.3</v>
      </c>
      <c r="N383">
        <v>33.1</v>
      </c>
      <c r="O383">
        <v>33.1</v>
      </c>
      <c r="P383">
        <v>11.2</v>
      </c>
      <c r="Q383">
        <v>11.3</v>
      </c>
      <c r="R383" s="54">
        <v>0.25972222222222202</v>
      </c>
      <c r="T383" s="93">
        <f t="shared" si="8"/>
        <v>11.3</v>
      </c>
      <c r="U383" s="96">
        <f t="shared" si="9"/>
        <v>-2.8999999999999986</v>
      </c>
      <c r="V383" s="92">
        <f t="shared" si="6"/>
        <v>1</v>
      </c>
      <c r="W383" s="96" t="str">
        <f t="shared" si="7"/>
        <v/>
      </c>
      <c r="X383" s="93"/>
      <c r="Z383" s="5"/>
      <c r="AA383"/>
      <c r="AC383" s="376"/>
      <c r="AD383" s="54">
        <v>0.25972222222222202</v>
      </c>
      <c r="AL383" s="5"/>
      <c r="AM383" s="5"/>
      <c r="AN383" s="5"/>
      <c r="AQ383" s="5"/>
      <c r="AS383" s="5"/>
      <c r="AT383" s="5"/>
      <c r="AU383" s="5"/>
      <c r="AV383" s="5"/>
      <c r="AW383" s="5"/>
      <c r="BB383" s="55">
        <v>0.25972222222222202</v>
      </c>
    </row>
    <row r="384" spans="2:54" x14ac:dyDescent="0.25">
      <c r="B384" s="5">
        <v>12.2</v>
      </c>
      <c r="C384" s="5">
        <v>81</v>
      </c>
      <c r="D384" s="5">
        <v>9</v>
      </c>
      <c r="E384" s="5">
        <v>12.2</v>
      </c>
      <c r="F384" s="5">
        <v>15.5</v>
      </c>
      <c r="G384" s="5">
        <v>25.6</v>
      </c>
      <c r="H384" s="5">
        <v>986</v>
      </c>
      <c r="I384" s="5">
        <v>0</v>
      </c>
      <c r="J384" s="5">
        <v>0</v>
      </c>
      <c r="K384" s="5">
        <v>0.1</v>
      </c>
      <c r="L384" s="5">
        <v>1.3</v>
      </c>
      <c r="M384" s="5">
        <v>1.3</v>
      </c>
      <c r="N384">
        <v>33.1</v>
      </c>
      <c r="O384">
        <v>33.1</v>
      </c>
      <c r="P384">
        <v>11.3</v>
      </c>
      <c r="Q384">
        <v>11.3</v>
      </c>
      <c r="R384" s="54">
        <v>0.26041666666666702</v>
      </c>
      <c r="T384" s="93">
        <f t="shared" si="8"/>
        <v>11.3</v>
      </c>
      <c r="U384" s="96">
        <f t="shared" si="9"/>
        <v>-2.8999999999999986</v>
      </c>
      <c r="V384" s="92">
        <f t="shared" si="6"/>
        <v>1</v>
      </c>
      <c r="W384" s="96" t="str">
        <f t="shared" si="7"/>
        <v/>
      </c>
      <c r="X384" s="93"/>
      <c r="Z384" s="5"/>
      <c r="AA384"/>
      <c r="AC384" s="376"/>
      <c r="AD384" s="54">
        <v>0.26041666666666702</v>
      </c>
      <c r="AL384" s="5"/>
      <c r="AM384" s="5"/>
      <c r="AN384" s="5"/>
      <c r="AQ384" s="5"/>
      <c r="AS384" s="5"/>
      <c r="AT384" s="5"/>
      <c r="AU384" s="5"/>
      <c r="AV384" s="5"/>
      <c r="AW384" s="5"/>
      <c r="BB384" s="55">
        <v>0.26041666666666702</v>
      </c>
    </row>
    <row r="385" spans="2:54" x14ac:dyDescent="0.25">
      <c r="B385" s="5">
        <v>12.2</v>
      </c>
      <c r="C385" s="5">
        <v>81</v>
      </c>
      <c r="D385" s="5">
        <v>9</v>
      </c>
      <c r="E385" s="5">
        <v>12.2</v>
      </c>
      <c r="F385" s="5">
        <v>10.4</v>
      </c>
      <c r="G385" s="5">
        <v>14.8</v>
      </c>
      <c r="H385" s="5">
        <v>986</v>
      </c>
      <c r="I385" s="5">
        <v>0</v>
      </c>
      <c r="J385" s="5">
        <v>0</v>
      </c>
      <c r="K385" s="5">
        <v>0.1</v>
      </c>
      <c r="L385" s="5">
        <v>1.3</v>
      </c>
      <c r="M385" s="5">
        <v>1.3</v>
      </c>
      <c r="N385">
        <v>33.1</v>
      </c>
      <c r="O385">
        <v>33.1</v>
      </c>
      <c r="P385">
        <v>11.4</v>
      </c>
      <c r="Q385">
        <v>11.3</v>
      </c>
      <c r="R385" s="54">
        <v>0.26111111111111102</v>
      </c>
      <c r="T385" s="93">
        <f t="shared" si="8"/>
        <v>11.4</v>
      </c>
      <c r="U385" s="96">
        <f t="shared" si="9"/>
        <v>-2.7999999999999989</v>
      </c>
      <c r="V385" s="92">
        <f t="shared" si="6"/>
        <v>1</v>
      </c>
      <c r="W385" s="96" t="str">
        <f t="shared" si="7"/>
        <v/>
      </c>
      <c r="X385" s="93"/>
      <c r="Z385" s="5"/>
      <c r="AA385"/>
      <c r="AC385" s="376"/>
      <c r="AD385" s="54">
        <v>0.26111111111111102</v>
      </c>
      <c r="AL385" s="5"/>
      <c r="AM385" s="5"/>
      <c r="AN385" s="5"/>
      <c r="AQ385" s="5"/>
      <c r="AS385" s="5"/>
      <c r="AT385" s="5"/>
      <c r="AU385" s="5"/>
      <c r="AV385" s="5"/>
      <c r="AW385" s="5"/>
      <c r="BB385" s="55">
        <v>0.26111111111111102</v>
      </c>
    </row>
    <row r="386" spans="2:54" x14ac:dyDescent="0.25">
      <c r="B386" s="5">
        <v>12.2</v>
      </c>
      <c r="C386" s="5">
        <v>82</v>
      </c>
      <c r="D386" s="5">
        <v>9.1999999999999993</v>
      </c>
      <c r="E386" s="5">
        <v>12.2</v>
      </c>
      <c r="F386" s="5">
        <v>13</v>
      </c>
      <c r="G386" s="5">
        <v>18</v>
      </c>
      <c r="H386" s="5">
        <v>986.3</v>
      </c>
      <c r="I386" s="5">
        <v>0</v>
      </c>
      <c r="J386" s="5">
        <v>0</v>
      </c>
      <c r="K386" s="5">
        <v>0.1</v>
      </c>
      <c r="L386" s="5">
        <v>1.3</v>
      </c>
      <c r="M386" s="5">
        <v>1.3</v>
      </c>
      <c r="N386">
        <v>33.1</v>
      </c>
      <c r="O386">
        <v>33.1</v>
      </c>
      <c r="P386">
        <v>11.4</v>
      </c>
      <c r="Q386">
        <v>11.3</v>
      </c>
      <c r="R386" s="54">
        <v>0.26180555555555601</v>
      </c>
      <c r="T386" s="93">
        <f t="shared" si="8"/>
        <v>11.4</v>
      </c>
      <c r="U386" s="96">
        <f t="shared" si="9"/>
        <v>-2.7999999999999989</v>
      </c>
      <c r="V386" s="92">
        <f t="shared" si="6"/>
        <v>1</v>
      </c>
      <c r="W386" s="96" t="str">
        <f t="shared" si="7"/>
        <v/>
      </c>
      <c r="X386" s="93"/>
      <c r="Z386" s="5"/>
      <c r="AA386"/>
      <c r="AC386" s="376"/>
      <c r="AD386" s="54">
        <v>0.26180555555555601</v>
      </c>
      <c r="AL386" s="5"/>
      <c r="AM386" s="5"/>
      <c r="AN386" s="5"/>
      <c r="AQ386" s="5"/>
      <c r="AS386" s="5"/>
      <c r="AT386" s="5"/>
      <c r="AU386" s="5"/>
      <c r="AV386" s="5"/>
      <c r="AW386" s="5"/>
      <c r="BB386" s="55">
        <v>0.26180555555555601</v>
      </c>
    </row>
    <row r="387" spans="2:54" x14ac:dyDescent="0.25">
      <c r="B387" s="5">
        <v>12.2</v>
      </c>
      <c r="C387" s="5">
        <v>82</v>
      </c>
      <c r="D387" s="5">
        <v>9.1999999999999993</v>
      </c>
      <c r="E387" s="5">
        <v>12.2</v>
      </c>
      <c r="F387" s="5">
        <v>18.399999999999999</v>
      </c>
      <c r="G387" s="5">
        <v>21.6</v>
      </c>
      <c r="H387" s="5">
        <v>985.9</v>
      </c>
      <c r="I387" s="5">
        <v>0</v>
      </c>
      <c r="J387" s="5">
        <v>0</v>
      </c>
      <c r="K387" s="5">
        <v>0.1</v>
      </c>
      <c r="L387" s="5">
        <v>1.3</v>
      </c>
      <c r="M387" s="5">
        <v>1.3</v>
      </c>
      <c r="N387">
        <v>33.1</v>
      </c>
      <c r="O387">
        <v>33.1</v>
      </c>
      <c r="P387">
        <v>11.4</v>
      </c>
      <c r="Q387">
        <v>11.3</v>
      </c>
      <c r="R387" s="54">
        <v>0.26250000000000001</v>
      </c>
      <c r="T387" s="93">
        <f t="shared" si="8"/>
        <v>11.4</v>
      </c>
      <c r="U387" s="96">
        <f t="shared" si="9"/>
        <v>-2.7999999999999989</v>
      </c>
      <c r="V387" s="92">
        <f t="shared" si="6"/>
        <v>1</v>
      </c>
      <c r="W387" s="96" t="str">
        <f t="shared" si="7"/>
        <v/>
      </c>
      <c r="X387" s="93"/>
      <c r="Z387" s="5"/>
      <c r="AA387"/>
      <c r="AC387" s="376"/>
      <c r="AD387" s="54">
        <v>0.26250000000000001</v>
      </c>
      <c r="AL387" s="5"/>
      <c r="AM387" s="5"/>
      <c r="AN387" s="5"/>
      <c r="AQ387" s="5"/>
      <c r="AS387" s="5"/>
      <c r="AT387" s="5"/>
      <c r="AU387" s="5"/>
      <c r="AV387" s="5"/>
      <c r="AW387" s="5"/>
      <c r="BB387" s="55">
        <v>0.26250000000000001</v>
      </c>
    </row>
    <row r="388" spans="2:54" x14ac:dyDescent="0.25">
      <c r="B388" s="5">
        <v>12.2</v>
      </c>
      <c r="C388" s="5">
        <v>81</v>
      </c>
      <c r="D388" s="5">
        <v>9</v>
      </c>
      <c r="E388" s="5">
        <v>12.2</v>
      </c>
      <c r="F388" s="5">
        <v>10.1</v>
      </c>
      <c r="G388" s="5">
        <v>12.6</v>
      </c>
      <c r="H388" s="5">
        <v>986.2</v>
      </c>
      <c r="I388" s="5">
        <v>0</v>
      </c>
      <c r="J388" s="5">
        <v>0</v>
      </c>
      <c r="K388" s="5">
        <v>0.1</v>
      </c>
      <c r="L388" s="5">
        <v>1.3</v>
      </c>
      <c r="M388" s="5">
        <v>1.3</v>
      </c>
      <c r="N388">
        <v>33.1</v>
      </c>
      <c r="O388">
        <v>33.1</v>
      </c>
      <c r="P388">
        <v>11.5</v>
      </c>
      <c r="Q388">
        <v>11.4</v>
      </c>
      <c r="R388" s="54">
        <v>0.26319444444444401</v>
      </c>
      <c r="T388" s="93">
        <f t="shared" si="8"/>
        <v>11.5</v>
      </c>
      <c r="U388" s="96">
        <f t="shared" si="9"/>
        <v>-2.6999999999999993</v>
      </c>
      <c r="V388" s="92">
        <f t="shared" si="6"/>
        <v>1</v>
      </c>
      <c r="W388" s="96" t="str">
        <f t="shared" si="7"/>
        <v/>
      </c>
      <c r="X388" s="93"/>
      <c r="Z388" s="5"/>
      <c r="AA388"/>
      <c r="AC388" s="376"/>
      <c r="AD388" s="54">
        <v>0.26319444444444401</v>
      </c>
      <c r="AL388" s="5"/>
      <c r="AM388" s="5"/>
      <c r="AN388" s="5"/>
      <c r="AQ388" s="5"/>
      <c r="AS388" s="5"/>
      <c r="AT388" s="5"/>
      <c r="AU388" s="5"/>
      <c r="AV388" s="5"/>
      <c r="AW388" s="5"/>
      <c r="BB388" s="55">
        <v>0.26319444444444401</v>
      </c>
    </row>
    <row r="389" spans="2:54" x14ac:dyDescent="0.25">
      <c r="B389" s="5">
        <v>12.3</v>
      </c>
      <c r="C389" s="5">
        <v>81</v>
      </c>
      <c r="D389" s="5">
        <v>9.1</v>
      </c>
      <c r="E389" s="5">
        <v>12.3</v>
      </c>
      <c r="F389" s="5">
        <v>13.7</v>
      </c>
      <c r="G389" s="5">
        <v>17.600000000000001</v>
      </c>
      <c r="H389" s="5">
        <v>985.9</v>
      </c>
      <c r="I389" s="5">
        <v>0</v>
      </c>
      <c r="J389" s="5">
        <v>0</v>
      </c>
      <c r="K389" s="5">
        <v>0.1</v>
      </c>
      <c r="L389" s="5">
        <v>1.3</v>
      </c>
      <c r="M389" s="5">
        <v>1.3</v>
      </c>
      <c r="N389">
        <v>33.1</v>
      </c>
      <c r="O389">
        <v>33.1</v>
      </c>
      <c r="P389">
        <v>11.5</v>
      </c>
      <c r="Q389">
        <v>11.4</v>
      </c>
      <c r="R389" s="54">
        <v>0.26388888888888901</v>
      </c>
      <c r="T389" s="93">
        <f t="shared" si="8"/>
        <v>11.5</v>
      </c>
      <c r="U389" s="96">
        <f t="shared" si="9"/>
        <v>-2.8000000000000007</v>
      </c>
      <c r="V389" s="92">
        <f t="shared" si="6"/>
        <v>1</v>
      </c>
      <c r="W389" s="96" t="str">
        <f t="shared" si="7"/>
        <v/>
      </c>
      <c r="X389" s="93"/>
      <c r="Z389" s="5"/>
      <c r="AA389"/>
      <c r="AC389" s="376"/>
      <c r="AD389" s="54">
        <v>0.26388888888888901</v>
      </c>
      <c r="AL389" s="5"/>
      <c r="AM389" s="5"/>
      <c r="AN389" s="5"/>
      <c r="AQ389" s="5"/>
      <c r="AS389" s="5"/>
      <c r="AT389" s="5"/>
      <c r="AU389" s="5"/>
      <c r="AV389" s="5"/>
      <c r="AW389" s="5"/>
      <c r="BB389" s="55">
        <v>0.26388888888888901</v>
      </c>
    </row>
    <row r="390" spans="2:54" x14ac:dyDescent="0.25">
      <c r="B390" s="5">
        <v>12.3</v>
      </c>
      <c r="C390" s="5">
        <v>82</v>
      </c>
      <c r="D390" s="5">
        <v>9.3000000000000007</v>
      </c>
      <c r="E390" s="5">
        <v>12.3</v>
      </c>
      <c r="F390" s="5">
        <v>12.6</v>
      </c>
      <c r="G390" s="5">
        <v>22</v>
      </c>
      <c r="H390" s="5">
        <v>986</v>
      </c>
      <c r="I390" s="5">
        <v>0</v>
      </c>
      <c r="J390" s="5">
        <v>0</v>
      </c>
      <c r="K390" s="5">
        <v>0.1</v>
      </c>
      <c r="L390" s="5">
        <v>1.3</v>
      </c>
      <c r="M390" s="5">
        <v>1.3</v>
      </c>
      <c r="N390">
        <v>33.1</v>
      </c>
      <c r="O390">
        <v>33.1</v>
      </c>
      <c r="P390">
        <v>11.5</v>
      </c>
      <c r="Q390">
        <v>11.4</v>
      </c>
      <c r="R390" s="54">
        <v>0.264583333333333</v>
      </c>
      <c r="T390" s="93">
        <f t="shared" si="8"/>
        <v>11.5</v>
      </c>
      <c r="U390" s="96"/>
      <c r="V390" s="92">
        <f t="shared" si="6"/>
        <v>1</v>
      </c>
      <c r="W390" s="96" t="str">
        <f t="shared" si="7"/>
        <v/>
      </c>
      <c r="X390" s="93"/>
      <c r="Z390" s="5"/>
      <c r="AA390"/>
      <c r="AC390" s="376"/>
      <c r="AD390" s="54">
        <v>0.264583333333333</v>
      </c>
      <c r="AL390" s="5"/>
      <c r="AM390" s="5"/>
      <c r="AN390" s="5"/>
      <c r="AQ390" s="5"/>
      <c r="AS390" s="5"/>
      <c r="AT390" s="5"/>
      <c r="AU390" s="5"/>
      <c r="AV390" s="5"/>
      <c r="AW390" s="5"/>
      <c r="BB390" s="55">
        <v>0.264583333333333</v>
      </c>
    </row>
    <row r="391" spans="2:54" x14ac:dyDescent="0.25">
      <c r="B391" s="5">
        <v>12.3</v>
      </c>
      <c r="C391" s="5">
        <v>82</v>
      </c>
      <c r="D391" s="5">
        <v>9.3000000000000007</v>
      </c>
      <c r="E391" s="5">
        <v>12.3</v>
      </c>
      <c r="F391" s="5">
        <v>7.6</v>
      </c>
      <c r="G391" s="5">
        <v>16.899999999999999</v>
      </c>
      <c r="H391" s="5">
        <v>985.7</v>
      </c>
      <c r="I391" s="5">
        <v>0</v>
      </c>
      <c r="J391" s="5">
        <v>0</v>
      </c>
      <c r="K391" s="5">
        <v>0.1</v>
      </c>
      <c r="L391" s="5">
        <v>1.3</v>
      </c>
      <c r="M391" s="5">
        <v>1.3</v>
      </c>
      <c r="N391">
        <v>33.1</v>
      </c>
      <c r="O391">
        <v>33.1</v>
      </c>
      <c r="P391">
        <v>11.6</v>
      </c>
      <c r="Q391">
        <v>11.5</v>
      </c>
      <c r="R391" s="54">
        <v>0.265277777777778</v>
      </c>
      <c r="T391" s="93">
        <f t="shared" si="8"/>
        <v>11.6</v>
      </c>
      <c r="U391" s="96">
        <f t="shared" si="9"/>
        <v>-2.7000000000000011</v>
      </c>
      <c r="V391" s="92">
        <f t="shared" si="6"/>
        <v>1</v>
      </c>
      <c r="W391" s="96" t="str">
        <f t="shared" si="7"/>
        <v/>
      </c>
      <c r="X391" s="93"/>
      <c r="Z391" s="5"/>
      <c r="AA391"/>
      <c r="AC391" s="376"/>
      <c r="AD391" s="54">
        <v>0.265277777777778</v>
      </c>
      <c r="AL391" s="5"/>
      <c r="AM391" s="5"/>
      <c r="AN391" s="5"/>
      <c r="AQ391" s="5"/>
      <c r="AS391" s="5"/>
      <c r="AT391" s="5"/>
      <c r="AU391" s="5"/>
      <c r="AV391" s="5"/>
      <c r="AW391" s="5"/>
      <c r="BB391" s="55">
        <v>0.265277777777778</v>
      </c>
    </row>
    <row r="392" spans="2:54" x14ac:dyDescent="0.25">
      <c r="B392" s="5">
        <v>12.2</v>
      </c>
      <c r="C392" s="5">
        <v>82</v>
      </c>
      <c r="D392" s="5">
        <v>9.1999999999999993</v>
      </c>
      <c r="E392" s="5">
        <v>12.2</v>
      </c>
      <c r="F392" s="5">
        <v>10.8</v>
      </c>
      <c r="G392" s="5">
        <v>19.100000000000001</v>
      </c>
      <c r="H392" s="5">
        <v>986</v>
      </c>
      <c r="I392" s="5">
        <v>0</v>
      </c>
      <c r="J392" s="5">
        <v>0</v>
      </c>
      <c r="K392" s="5">
        <v>0.1</v>
      </c>
      <c r="L392" s="5">
        <v>1.3</v>
      </c>
      <c r="M392" s="5">
        <v>1.3</v>
      </c>
      <c r="N392">
        <v>33.1</v>
      </c>
      <c r="O392">
        <v>33.1</v>
      </c>
      <c r="P392">
        <v>11.6</v>
      </c>
      <c r="Q392">
        <v>11.5</v>
      </c>
      <c r="R392" s="54">
        <v>0.265972222222222</v>
      </c>
      <c r="T392" s="93">
        <f t="shared" si="8"/>
        <v>11.6</v>
      </c>
      <c r="U392" s="96">
        <f t="shared" si="9"/>
        <v>-2.5999999999999996</v>
      </c>
      <c r="V392" s="92">
        <f t="shared" si="6"/>
        <v>1</v>
      </c>
      <c r="W392" s="96" t="str">
        <f t="shared" si="7"/>
        <v/>
      </c>
      <c r="X392" s="93"/>
      <c r="Z392" s="5"/>
      <c r="AA392"/>
      <c r="AC392" s="376"/>
      <c r="AD392" s="54">
        <v>0.265972222222222</v>
      </c>
      <c r="AL392" s="5"/>
      <c r="AM392" s="5"/>
      <c r="AN392" s="5"/>
      <c r="AQ392" s="5"/>
      <c r="AS392" s="5"/>
      <c r="AT392" s="5"/>
      <c r="AU392" s="5"/>
      <c r="AV392" s="5"/>
      <c r="AW392" s="5"/>
      <c r="BB392" s="55">
        <v>0.265972222222222</v>
      </c>
    </row>
    <row r="393" spans="2:54" x14ac:dyDescent="0.25">
      <c r="B393" s="5">
        <v>12.2</v>
      </c>
      <c r="C393" s="5">
        <v>83</v>
      </c>
      <c r="D393" s="5">
        <v>9.4</v>
      </c>
      <c r="E393" s="5">
        <v>12.2</v>
      </c>
      <c r="F393" s="5">
        <v>19.8</v>
      </c>
      <c r="G393" s="5">
        <v>29.2</v>
      </c>
      <c r="H393" s="5">
        <v>985.8</v>
      </c>
      <c r="I393" s="5">
        <v>0</v>
      </c>
      <c r="J393" s="5">
        <v>0</v>
      </c>
      <c r="K393" s="5">
        <v>0.1</v>
      </c>
      <c r="L393" s="5">
        <v>1.3</v>
      </c>
      <c r="M393" s="5">
        <v>1.3</v>
      </c>
      <c r="N393">
        <v>33.1</v>
      </c>
      <c r="O393">
        <v>33.1</v>
      </c>
      <c r="P393">
        <v>11.6</v>
      </c>
      <c r="Q393">
        <v>11.5</v>
      </c>
      <c r="R393" s="54">
        <v>0.266666666666667</v>
      </c>
      <c r="T393" s="93">
        <f t="shared" si="8"/>
        <v>11.6</v>
      </c>
      <c r="U393" s="96">
        <f t="shared" si="9"/>
        <v>-2.5999999999999996</v>
      </c>
      <c r="V393" s="92">
        <f t="shared" si="6"/>
        <v>1</v>
      </c>
      <c r="W393" s="96" t="str">
        <f t="shared" si="7"/>
        <v/>
      </c>
      <c r="X393" s="93"/>
      <c r="Z393" s="5"/>
      <c r="AA393"/>
      <c r="AC393" s="376"/>
      <c r="AD393" s="54">
        <v>0.266666666666667</v>
      </c>
      <c r="AL393" s="5"/>
      <c r="AM393" s="5"/>
      <c r="AN393" s="5"/>
      <c r="AQ393" s="5"/>
      <c r="AS393" s="5"/>
      <c r="AT393" s="5"/>
      <c r="AU393" s="5"/>
      <c r="AV393" s="5"/>
      <c r="AW393" s="5"/>
      <c r="BB393" s="55">
        <v>0.266666666666667</v>
      </c>
    </row>
    <row r="394" spans="2:54" x14ac:dyDescent="0.25">
      <c r="B394" s="5">
        <v>12.2</v>
      </c>
      <c r="C394" s="5">
        <v>83</v>
      </c>
      <c r="D394" s="5">
        <v>9.4</v>
      </c>
      <c r="E394" s="5">
        <v>12.2</v>
      </c>
      <c r="F394" s="5">
        <v>11.2</v>
      </c>
      <c r="G394" s="5">
        <v>14</v>
      </c>
      <c r="H394" s="5">
        <v>985.6</v>
      </c>
      <c r="I394" s="5">
        <v>0</v>
      </c>
      <c r="J394" s="5">
        <v>0</v>
      </c>
      <c r="K394" s="5">
        <v>0.1</v>
      </c>
      <c r="L394" s="5">
        <v>1.3</v>
      </c>
      <c r="M394" s="5">
        <v>1.3</v>
      </c>
      <c r="N394">
        <v>33.1</v>
      </c>
      <c r="O394">
        <v>33.1</v>
      </c>
      <c r="P394">
        <v>11.6</v>
      </c>
      <c r="Q394">
        <v>11.6</v>
      </c>
      <c r="R394" s="54">
        <v>0.26736111111111099</v>
      </c>
      <c r="T394" s="93">
        <f t="shared" si="8"/>
        <v>11.6</v>
      </c>
      <c r="U394" s="96">
        <f t="shared" si="9"/>
        <v>-2.5999999999999996</v>
      </c>
      <c r="V394" s="92">
        <f t="shared" si="6"/>
        <v>1</v>
      </c>
      <c r="W394" s="96" t="str">
        <f t="shared" si="7"/>
        <v/>
      </c>
      <c r="X394" s="93"/>
      <c r="Z394" s="5"/>
      <c r="AA394"/>
      <c r="AC394" s="376"/>
      <c r="AD394" s="54">
        <v>0.26736111111111099</v>
      </c>
      <c r="AL394" s="5"/>
      <c r="AM394" s="5"/>
      <c r="AN394" s="5"/>
      <c r="AQ394" s="5"/>
      <c r="AS394" s="5"/>
      <c r="AT394" s="5"/>
      <c r="AU394" s="5"/>
      <c r="AV394" s="5"/>
      <c r="AW394" s="5"/>
      <c r="BB394" s="55">
        <v>0.26736111111111099</v>
      </c>
    </row>
    <row r="395" spans="2:54" x14ac:dyDescent="0.25">
      <c r="B395" s="5">
        <v>12.2</v>
      </c>
      <c r="C395" s="5">
        <v>84</v>
      </c>
      <c r="D395" s="5">
        <v>9.6</v>
      </c>
      <c r="E395" s="5">
        <v>12.2</v>
      </c>
      <c r="F395" s="5">
        <v>9.4</v>
      </c>
      <c r="G395" s="5">
        <v>17.600000000000001</v>
      </c>
      <c r="H395" s="5">
        <v>985.9</v>
      </c>
      <c r="I395" s="5">
        <v>0</v>
      </c>
      <c r="J395" s="5">
        <v>0</v>
      </c>
      <c r="K395" s="5">
        <v>0.1</v>
      </c>
      <c r="L395" s="5">
        <v>1.3</v>
      </c>
      <c r="M395" s="5">
        <v>1.3</v>
      </c>
      <c r="N395">
        <v>33.1</v>
      </c>
      <c r="O395">
        <v>33.1</v>
      </c>
      <c r="P395">
        <v>11.6</v>
      </c>
      <c r="Q395">
        <v>11.6</v>
      </c>
      <c r="R395" s="54">
        <v>0.26805555555555599</v>
      </c>
      <c r="T395" s="93">
        <f t="shared" si="8"/>
        <v>11.6</v>
      </c>
      <c r="U395" s="96">
        <f t="shared" si="9"/>
        <v>-2.5999999999999996</v>
      </c>
      <c r="V395" s="92">
        <f t="shared" ref="V395:V458" si="10">IF($K395&gt;0,1,"")</f>
        <v>1</v>
      </c>
      <c r="W395" s="96" t="str">
        <f t="shared" si="7"/>
        <v/>
      </c>
      <c r="X395" s="93"/>
      <c r="Z395" s="5"/>
      <c r="AA395"/>
      <c r="AC395" s="376"/>
      <c r="AD395" s="54">
        <v>0.26805555555555599</v>
      </c>
      <c r="AL395" s="5"/>
      <c r="AM395" s="5"/>
      <c r="AN395" s="5"/>
      <c r="AQ395" s="5"/>
      <c r="AS395" s="5"/>
      <c r="AT395" s="5"/>
      <c r="AU395" s="5"/>
      <c r="AV395" s="5"/>
      <c r="AW395" s="5"/>
      <c r="BB395" s="55">
        <v>0.26805555555555599</v>
      </c>
    </row>
    <row r="396" spans="2:54" x14ac:dyDescent="0.25">
      <c r="B396" s="5">
        <v>12.1</v>
      </c>
      <c r="C396" s="5">
        <v>84</v>
      </c>
      <c r="D396" s="5">
        <v>9.5</v>
      </c>
      <c r="E396" s="5">
        <v>12.1</v>
      </c>
      <c r="F396" s="5">
        <v>4</v>
      </c>
      <c r="G396" s="5">
        <v>11.2</v>
      </c>
      <c r="H396" s="5">
        <v>985.9</v>
      </c>
      <c r="I396" s="5">
        <v>0</v>
      </c>
      <c r="J396" s="5">
        <v>0</v>
      </c>
      <c r="K396" s="5">
        <v>0.1</v>
      </c>
      <c r="L396" s="5">
        <v>1.3</v>
      </c>
      <c r="M396" s="5">
        <v>1.3</v>
      </c>
      <c r="N396">
        <v>33.1</v>
      </c>
      <c r="O396">
        <v>33.1</v>
      </c>
      <c r="P396">
        <v>11.6</v>
      </c>
      <c r="Q396">
        <v>11.6</v>
      </c>
      <c r="R396" s="54">
        <v>0.26874999999999999</v>
      </c>
      <c r="T396" s="93">
        <f t="shared" si="8"/>
        <v>11.6</v>
      </c>
      <c r="U396" s="96">
        <f t="shared" si="9"/>
        <v>-2.5</v>
      </c>
      <c r="V396" s="92">
        <f t="shared" si="10"/>
        <v>1</v>
      </c>
      <c r="W396" s="96" t="str">
        <f t="shared" si="7"/>
        <v/>
      </c>
      <c r="X396" s="93"/>
      <c r="Z396" s="5"/>
      <c r="AA396"/>
      <c r="AC396" s="376"/>
      <c r="AD396" s="54">
        <v>0.26874999999999999</v>
      </c>
      <c r="AL396" s="5"/>
      <c r="AM396" s="5"/>
      <c r="AN396" s="5"/>
      <c r="AQ396" s="5"/>
      <c r="AS396" s="5"/>
      <c r="AT396" s="5"/>
      <c r="AU396" s="5"/>
      <c r="AV396" s="5"/>
      <c r="AW396" s="5"/>
      <c r="BB396" s="55">
        <v>0.26874999999999999</v>
      </c>
    </row>
    <row r="397" spans="2:54" x14ac:dyDescent="0.25">
      <c r="B397" s="5">
        <v>12</v>
      </c>
      <c r="C397" s="5">
        <v>85</v>
      </c>
      <c r="D397" s="5">
        <v>9.6</v>
      </c>
      <c r="E397" s="5">
        <v>12</v>
      </c>
      <c r="F397" s="5">
        <v>6.1</v>
      </c>
      <c r="G397" s="5">
        <v>14.4</v>
      </c>
      <c r="H397" s="5">
        <v>985.6</v>
      </c>
      <c r="I397" s="5">
        <v>0</v>
      </c>
      <c r="J397" s="5">
        <v>0</v>
      </c>
      <c r="K397" s="5">
        <v>0.1</v>
      </c>
      <c r="L397" s="5">
        <v>1.3</v>
      </c>
      <c r="M397" s="5">
        <v>1.3</v>
      </c>
      <c r="N397">
        <v>33.1</v>
      </c>
      <c r="O397">
        <v>33.1</v>
      </c>
      <c r="P397">
        <v>11.6</v>
      </c>
      <c r="Q397">
        <v>11.6</v>
      </c>
      <c r="R397" s="54">
        <v>0.26944444444444399</v>
      </c>
      <c r="T397" s="93">
        <f t="shared" si="8"/>
        <v>11.6</v>
      </c>
      <c r="U397" s="96">
        <f t="shared" si="9"/>
        <v>-2.4000000000000004</v>
      </c>
      <c r="V397" s="92">
        <f t="shared" si="10"/>
        <v>1</v>
      </c>
      <c r="W397" s="96" t="str">
        <f t="shared" si="7"/>
        <v/>
      </c>
      <c r="X397" s="93"/>
      <c r="Z397" s="5"/>
      <c r="AA397"/>
      <c r="AC397" s="376"/>
      <c r="AD397" s="54">
        <v>0.26944444444444399</v>
      </c>
      <c r="AL397" s="5"/>
      <c r="AM397" s="5"/>
      <c r="AN397" s="5"/>
      <c r="AQ397" s="5"/>
      <c r="AS397" s="5"/>
      <c r="AT397" s="5"/>
      <c r="AU397" s="5"/>
      <c r="AV397" s="5"/>
      <c r="AW397" s="5"/>
      <c r="BB397" s="55">
        <v>0.26944444444444399</v>
      </c>
    </row>
    <row r="398" spans="2:54" x14ac:dyDescent="0.25">
      <c r="B398" s="5">
        <v>12</v>
      </c>
      <c r="C398" s="5">
        <v>85</v>
      </c>
      <c r="D398" s="5">
        <v>9.6</v>
      </c>
      <c r="E398" s="5">
        <v>12</v>
      </c>
      <c r="F398" s="5">
        <v>13.7</v>
      </c>
      <c r="G398" s="5">
        <v>16.600000000000001</v>
      </c>
      <c r="H398" s="5">
        <v>985.8</v>
      </c>
      <c r="I398" s="5">
        <v>0</v>
      </c>
      <c r="J398" s="5">
        <v>0</v>
      </c>
      <c r="K398" s="5">
        <v>0.1</v>
      </c>
      <c r="L398" s="5">
        <v>1.3</v>
      </c>
      <c r="M398" s="5">
        <v>1.3</v>
      </c>
      <c r="N398">
        <v>33.1</v>
      </c>
      <c r="O398">
        <v>33.1</v>
      </c>
      <c r="P398">
        <v>11.6</v>
      </c>
      <c r="Q398">
        <v>11.6</v>
      </c>
      <c r="R398" s="54">
        <v>0.27013888888888898</v>
      </c>
      <c r="T398" s="93">
        <f t="shared" si="8"/>
        <v>11.6</v>
      </c>
      <c r="U398" s="96">
        <f t="shared" si="9"/>
        <v>-2.4000000000000004</v>
      </c>
      <c r="V398" s="92">
        <f t="shared" si="10"/>
        <v>1</v>
      </c>
      <c r="W398" s="96" t="str">
        <f t="shared" si="7"/>
        <v/>
      </c>
      <c r="X398" s="93"/>
      <c r="Z398" s="5"/>
      <c r="AA398"/>
      <c r="AC398" s="376"/>
      <c r="AD398" s="54">
        <v>0.27013888888888898</v>
      </c>
      <c r="AL398" s="5"/>
      <c r="AM398" s="5"/>
      <c r="AN398" s="5"/>
      <c r="AQ398" s="5"/>
      <c r="AS398" s="5"/>
      <c r="AT398" s="5"/>
      <c r="AU398" s="5"/>
      <c r="AV398" s="5"/>
      <c r="AW398" s="5"/>
      <c r="BB398" s="55">
        <v>0.27013888888888898</v>
      </c>
    </row>
    <row r="399" spans="2:54" x14ac:dyDescent="0.25">
      <c r="B399" s="5">
        <v>11.9</v>
      </c>
      <c r="C399" s="5">
        <v>86</v>
      </c>
      <c r="D399" s="5">
        <v>9.6999999999999993</v>
      </c>
      <c r="E399" s="5">
        <v>11.9</v>
      </c>
      <c r="F399" s="5">
        <v>5.4</v>
      </c>
      <c r="G399" s="5">
        <v>19.399999999999999</v>
      </c>
      <c r="H399" s="5">
        <v>985.6</v>
      </c>
      <c r="I399" s="5">
        <v>0</v>
      </c>
      <c r="J399" s="5">
        <v>0</v>
      </c>
      <c r="K399" s="5">
        <v>0.1</v>
      </c>
      <c r="L399" s="5">
        <v>1.3</v>
      </c>
      <c r="M399" s="5">
        <v>1.3</v>
      </c>
      <c r="N399">
        <v>33.1</v>
      </c>
      <c r="O399">
        <v>33.1</v>
      </c>
      <c r="P399">
        <v>11.6</v>
      </c>
      <c r="Q399">
        <v>11.7</v>
      </c>
      <c r="R399" s="54">
        <v>0.27083333333333298</v>
      </c>
      <c r="T399" s="93">
        <f t="shared" si="8"/>
        <v>11.7</v>
      </c>
      <c r="U399" s="96">
        <f t="shared" si="9"/>
        <v>-2.2000000000000011</v>
      </c>
      <c r="V399" s="92">
        <f t="shared" si="10"/>
        <v>1</v>
      </c>
      <c r="W399" s="96" t="str">
        <f t="shared" si="7"/>
        <v/>
      </c>
      <c r="X399" s="93"/>
      <c r="Z399" s="5"/>
      <c r="AA399"/>
      <c r="AC399" s="376"/>
      <c r="AD399" s="54">
        <v>0.27083333333333298</v>
      </c>
      <c r="AL399" s="5"/>
      <c r="AM399" s="5"/>
      <c r="AN399" s="5"/>
      <c r="AQ399" s="5"/>
      <c r="AS399" s="5"/>
      <c r="AT399" s="5"/>
      <c r="AU399" s="5"/>
      <c r="AV399" s="5"/>
      <c r="AW399" s="5"/>
      <c r="BB399" s="55">
        <v>0.27083333333333298</v>
      </c>
    </row>
    <row r="400" spans="2:54" x14ac:dyDescent="0.25">
      <c r="B400" s="5">
        <v>11.9</v>
      </c>
      <c r="C400" s="5">
        <v>86</v>
      </c>
      <c r="D400" s="5">
        <v>9.6999999999999993</v>
      </c>
      <c r="E400" s="5">
        <v>11.9</v>
      </c>
      <c r="F400" s="5">
        <v>10.4</v>
      </c>
      <c r="G400" s="5">
        <v>13.3</v>
      </c>
      <c r="H400" s="5">
        <v>985.9</v>
      </c>
      <c r="I400" s="5">
        <v>0</v>
      </c>
      <c r="J400" s="5">
        <v>0</v>
      </c>
      <c r="K400" s="5">
        <v>0.1</v>
      </c>
      <c r="L400" s="5">
        <v>1.3</v>
      </c>
      <c r="M400" s="5">
        <v>1.3</v>
      </c>
      <c r="N400">
        <v>33.1</v>
      </c>
      <c r="O400">
        <v>33.1</v>
      </c>
      <c r="P400">
        <v>11.6</v>
      </c>
      <c r="Q400">
        <v>11.7</v>
      </c>
      <c r="R400" s="54">
        <v>0.27152777777777798</v>
      </c>
      <c r="T400" s="93">
        <f t="shared" si="8"/>
        <v>11.7</v>
      </c>
      <c r="U400" s="96">
        <f t="shared" si="9"/>
        <v>-2.2000000000000011</v>
      </c>
      <c r="V400" s="92">
        <f t="shared" si="10"/>
        <v>1</v>
      </c>
      <c r="W400" s="96" t="str">
        <f t="shared" si="7"/>
        <v/>
      </c>
      <c r="X400" s="93"/>
      <c r="Z400" s="5"/>
      <c r="AA400"/>
      <c r="AC400" s="376"/>
      <c r="AD400" s="54">
        <v>0.27152777777777798</v>
      </c>
      <c r="AL400" s="5"/>
      <c r="AM400" s="5"/>
      <c r="AN400" s="5"/>
      <c r="AQ400" s="5"/>
      <c r="AS400" s="5"/>
      <c r="AT400" s="5"/>
      <c r="AU400" s="5"/>
      <c r="AV400" s="5"/>
      <c r="AW400" s="5"/>
      <c r="BB400" s="55">
        <v>0.27152777777777798</v>
      </c>
    </row>
    <row r="401" spans="2:54" x14ac:dyDescent="0.25">
      <c r="B401" s="5">
        <v>11.8</v>
      </c>
      <c r="C401" s="5">
        <v>87</v>
      </c>
      <c r="D401" s="5">
        <v>9.6999999999999993</v>
      </c>
      <c r="E401" s="5">
        <v>11.8</v>
      </c>
      <c r="F401" s="5">
        <v>13</v>
      </c>
      <c r="G401" s="5">
        <v>14.8</v>
      </c>
      <c r="H401" s="5">
        <v>985.9</v>
      </c>
      <c r="I401" s="5">
        <v>0</v>
      </c>
      <c r="J401" s="5">
        <v>0</v>
      </c>
      <c r="K401" s="5">
        <v>0.1</v>
      </c>
      <c r="L401" s="5">
        <v>1.3</v>
      </c>
      <c r="M401" s="5">
        <v>1.3</v>
      </c>
      <c r="N401">
        <v>33.1</v>
      </c>
      <c r="O401">
        <v>33.1</v>
      </c>
      <c r="P401">
        <v>11.5</v>
      </c>
      <c r="Q401">
        <v>11.7</v>
      </c>
      <c r="R401" s="54">
        <v>0.27222222222222198</v>
      </c>
      <c r="T401" s="93">
        <f t="shared" si="8"/>
        <v>11.7</v>
      </c>
      <c r="U401" s="96">
        <f t="shared" si="9"/>
        <v>-2.1000000000000014</v>
      </c>
      <c r="V401" s="92">
        <f t="shared" si="10"/>
        <v>1</v>
      </c>
      <c r="W401" s="96" t="str">
        <f t="shared" si="7"/>
        <v/>
      </c>
      <c r="X401" s="93"/>
      <c r="Z401" s="5"/>
      <c r="AA401"/>
      <c r="AC401" s="376"/>
      <c r="AD401" s="54">
        <v>0.27222222222222198</v>
      </c>
      <c r="AL401" s="5"/>
      <c r="AM401" s="5"/>
      <c r="AN401" s="5"/>
      <c r="AQ401" s="5"/>
      <c r="AS401" s="5"/>
      <c r="AT401" s="5"/>
      <c r="AU401" s="5"/>
      <c r="AV401" s="5"/>
      <c r="AW401" s="5"/>
      <c r="BB401" s="55">
        <v>0.27222222222222198</v>
      </c>
    </row>
    <row r="402" spans="2:54" x14ac:dyDescent="0.25">
      <c r="B402" s="5">
        <v>11.8</v>
      </c>
      <c r="C402" s="5">
        <v>87</v>
      </c>
      <c r="D402" s="5">
        <v>9.6999999999999993</v>
      </c>
      <c r="E402" s="5">
        <v>11.8</v>
      </c>
      <c r="F402" s="5">
        <v>19.100000000000001</v>
      </c>
      <c r="G402" s="5">
        <v>20.5</v>
      </c>
      <c r="H402" s="5">
        <v>986</v>
      </c>
      <c r="I402" s="5">
        <v>0</v>
      </c>
      <c r="J402" s="5">
        <v>0</v>
      </c>
      <c r="K402" s="5">
        <v>0.3</v>
      </c>
      <c r="L402" s="5">
        <v>1.5</v>
      </c>
      <c r="M402" s="5">
        <v>1.5</v>
      </c>
      <c r="N402">
        <v>33.299999999999997</v>
      </c>
      <c r="O402">
        <v>33.299999999999997</v>
      </c>
      <c r="P402">
        <v>11.5</v>
      </c>
      <c r="Q402">
        <v>11.6</v>
      </c>
      <c r="R402" s="54">
        <v>0.27291666666666697</v>
      </c>
      <c r="T402" s="93">
        <f t="shared" si="8"/>
        <v>11.6</v>
      </c>
      <c r="U402" s="96">
        <f t="shared" si="9"/>
        <v>-2.2000000000000011</v>
      </c>
      <c r="V402" s="92">
        <f t="shared" si="10"/>
        <v>1</v>
      </c>
      <c r="W402" s="96" t="str">
        <f t="shared" si="7"/>
        <v/>
      </c>
      <c r="X402" s="93"/>
      <c r="Z402" s="5"/>
      <c r="AA402"/>
      <c r="AC402" s="376"/>
      <c r="AD402" s="54">
        <v>0.27291666666666697</v>
      </c>
      <c r="AL402" s="5"/>
      <c r="AM402" s="5"/>
      <c r="AN402" s="5"/>
      <c r="AQ402" s="5"/>
      <c r="AS402" s="5"/>
      <c r="AT402" s="5"/>
      <c r="AU402" s="5"/>
      <c r="AV402" s="5"/>
      <c r="AW402" s="5"/>
      <c r="BB402" s="55">
        <v>0.27291666666666697</v>
      </c>
    </row>
    <row r="403" spans="2:54" x14ac:dyDescent="0.25">
      <c r="B403" s="5">
        <v>11.7</v>
      </c>
      <c r="C403" s="5">
        <v>87</v>
      </c>
      <c r="D403" s="5">
        <v>9.6</v>
      </c>
      <c r="E403" s="5">
        <v>11.7</v>
      </c>
      <c r="F403" s="5">
        <v>6.5</v>
      </c>
      <c r="G403" s="5">
        <v>13.7</v>
      </c>
      <c r="H403" s="5">
        <v>985.9</v>
      </c>
      <c r="I403" s="5">
        <v>0</v>
      </c>
      <c r="J403" s="5">
        <v>0</v>
      </c>
      <c r="K403" s="5">
        <v>0.3</v>
      </c>
      <c r="L403" s="5">
        <v>1.5</v>
      </c>
      <c r="M403" s="5">
        <v>1.5</v>
      </c>
      <c r="N403">
        <v>33.299999999999997</v>
      </c>
      <c r="O403">
        <v>33.299999999999997</v>
      </c>
      <c r="P403">
        <v>11.5</v>
      </c>
      <c r="Q403">
        <v>11.6</v>
      </c>
      <c r="R403" s="54">
        <v>0.27361111111111103</v>
      </c>
      <c r="T403" s="93">
        <f t="shared" si="8"/>
        <v>11.6</v>
      </c>
      <c r="U403" s="96">
        <f t="shared" si="9"/>
        <v>-2.0999999999999996</v>
      </c>
      <c r="V403" s="92">
        <f t="shared" si="10"/>
        <v>1</v>
      </c>
      <c r="W403" s="96" t="str">
        <f t="shared" si="7"/>
        <v/>
      </c>
      <c r="X403" s="93"/>
      <c r="Z403" s="5"/>
      <c r="AA403"/>
      <c r="AC403" s="376"/>
      <c r="AD403" s="54">
        <v>0.27361111111111103</v>
      </c>
      <c r="AL403" s="5"/>
      <c r="AM403" s="5"/>
      <c r="AN403" s="5"/>
      <c r="AQ403" s="5"/>
      <c r="AS403" s="5"/>
      <c r="AT403" s="5"/>
      <c r="AU403" s="5"/>
      <c r="AV403" s="5"/>
      <c r="AW403" s="5"/>
      <c r="BB403" s="55">
        <v>0.27361111111111103</v>
      </c>
    </row>
    <row r="404" spans="2:54" x14ac:dyDescent="0.25">
      <c r="B404" s="5">
        <v>11.6</v>
      </c>
      <c r="C404" s="5">
        <v>86</v>
      </c>
      <c r="D404" s="5">
        <v>9.4</v>
      </c>
      <c r="E404" s="5">
        <v>11.6</v>
      </c>
      <c r="F404" s="5">
        <v>9.6999999999999993</v>
      </c>
      <c r="G404" s="5">
        <v>16.2</v>
      </c>
      <c r="H404" s="5">
        <v>985.9</v>
      </c>
      <c r="I404" s="5">
        <v>0</v>
      </c>
      <c r="J404" s="5">
        <v>0</v>
      </c>
      <c r="K404" s="5">
        <v>0.3</v>
      </c>
      <c r="L404" s="5">
        <v>1.5</v>
      </c>
      <c r="M404" s="5">
        <v>1.5</v>
      </c>
      <c r="N404">
        <v>33.299999999999997</v>
      </c>
      <c r="O404">
        <v>33.299999999999997</v>
      </c>
      <c r="P404">
        <v>11.5</v>
      </c>
      <c r="Q404">
        <v>11.6</v>
      </c>
      <c r="R404" s="54">
        <v>0.27430555555555602</v>
      </c>
      <c r="T404" s="93">
        <f t="shared" si="8"/>
        <v>11.6</v>
      </c>
      <c r="U404" s="96">
        <f t="shared" si="9"/>
        <v>-2</v>
      </c>
      <c r="V404" s="92">
        <f t="shared" si="10"/>
        <v>1</v>
      </c>
      <c r="W404" s="96" t="str">
        <f t="shared" si="7"/>
        <v/>
      </c>
      <c r="X404" s="93"/>
      <c r="Z404" s="5"/>
      <c r="AA404"/>
      <c r="AC404" s="376"/>
      <c r="AD404" s="54">
        <v>0.27430555555555602</v>
      </c>
      <c r="AL404" s="5"/>
      <c r="AM404" s="5"/>
      <c r="AN404" s="5"/>
      <c r="AQ404" s="5"/>
      <c r="AS404" s="5"/>
      <c r="AT404" s="5"/>
      <c r="AU404" s="5"/>
      <c r="AV404" s="5"/>
      <c r="AW404" s="5"/>
      <c r="BB404" s="55">
        <v>0.27430555555555602</v>
      </c>
    </row>
    <row r="405" spans="2:54" x14ac:dyDescent="0.25">
      <c r="B405" s="5">
        <v>11.5</v>
      </c>
      <c r="C405" s="5">
        <v>86</v>
      </c>
      <c r="D405" s="5">
        <v>9.3000000000000007</v>
      </c>
      <c r="E405" s="5">
        <v>11.5</v>
      </c>
      <c r="F405" s="5">
        <v>5.8</v>
      </c>
      <c r="G405" s="5">
        <v>15.1</v>
      </c>
      <c r="H405" s="5">
        <v>986</v>
      </c>
      <c r="I405" s="5">
        <v>0</v>
      </c>
      <c r="J405" s="5">
        <v>0</v>
      </c>
      <c r="K405" s="5">
        <v>0.3</v>
      </c>
      <c r="L405" s="5">
        <v>1.5</v>
      </c>
      <c r="M405" s="5">
        <v>1.5</v>
      </c>
      <c r="N405">
        <v>33.299999999999997</v>
      </c>
      <c r="O405">
        <v>33.299999999999997</v>
      </c>
      <c r="P405">
        <v>11.4</v>
      </c>
      <c r="Q405">
        <v>11.6</v>
      </c>
      <c r="R405" s="54">
        <v>0.27500000000000002</v>
      </c>
      <c r="T405" s="93">
        <f t="shared" si="8"/>
        <v>11.6</v>
      </c>
      <c r="U405" s="96">
        <f t="shared" si="9"/>
        <v>-1.9000000000000004</v>
      </c>
      <c r="V405" s="92">
        <f t="shared" si="10"/>
        <v>1</v>
      </c>
      <c r="W405" s="96" t="str">
        <f t="shared" si="7"/>
        <v/>
      </c>
      <c r="X405" s="93"/>
      <c r="Z405" s="5"/>
      <c r="AA405"/>
      <c r="AC405" s="376"/>
      <c r="AD405" s="54">
        <v>0.27500000000000002</v>
      </c>
      <c r="AL405" s="5"/>
      <c r="AM405" s="5"/>
      <c r="AN405" s="5"/>
      <c r="AQ405" s="5"/>
      <c r="AS405" s="5"/>
      <c r="AT405" s="5"/>
      <c r="AU405" s="5"/>
      <c r="AV405" s="5"/>
      <c r="AW405" s="5"/>
      <c r="BB405" s="55">
        <v>0.27500000000000002</v>
      </c>
    </row>
    <row r="406" spans="2:54" x14ac:dyDescent="0.25">
      <c r="B406" s="5">
        <v>11.4</v>
      </c>
      <c r="C406" s="5">
        <v>86</v>
      </c>
      <c r="D406" s="5">
        <v>9.1999999999999993</v>
      </c>
      <c r="E406" s="5">
        <v>11.4</v>
      </c>
      <c r="F406" s="5">
        <v>11.5</v>
      </c>
      <c r="G406" s="5">
        <v>20.2</v>
      </c>
      <c r="H406" s="5">
        <v>986</v>
      </c>
      <c r="I406" s="5">
        <v>0</v>
      </c>
      <c r="J406" s="5">
        <v>0</v>
      </c>
      <c r="K406" s="5">
        <v>0.3</v>
      </c>
      <c r="L406" s="5">
        <v>1.5</v>
      </c>
      <c r="M406" s="5">
        <v>1.5</v>
      </c>
      <c r="N406">
        <v>33.299999999999997</v>
      </c>
      <c r="O406">
        <v>33.299999999999997</v>
      </c>
      <c r="P406">
        <v>11.4</v>
      </c>
      <c r="Q406">
        <v>11.6</v>
      </c>
      <c r="R406" s="54">
        <v>0.27569444444444402</v>
      </c>
      <c r="T406" s="93">
        <f t="shared" si="8"/>
        <v>11.6</v>
      </c>
      <c r="U406" s="96">
        <f t="shared" si="9"/>
        <v>-1.8000000000000007</v>
      </c>
      <c r="V406" s="92">
        <f t="shared" si="10"/>
        <v>1</v>
      </c>
      <c r="W406" s="96" t="str">
        <f t="shared" si="7"/>
        <v/>
      </c>
      <c r="X406" s="93"/>
      <c r="Z406" s="5"/>
      <c r="AA406"/>
      <c r="AC406" s="376"/>
      <c r="AD406" s="54">
        <v>0.27569444444444402</v>
      </c>
      <c r="AL406" s="5"/>
      <c r="AM406" s="5"/>
      <c r="AN406" s="5"/>
      <c r="AQ406" s="5"/>
      <c r="AS406" s="5"/>
      <c r="AT406" s="5"/>
      <c r="AU406" s="5"/>
      <c r="AV406" s="5"/>
      <c r="AW406" s="5"/>
      <c r="BB406" s="55">
        <v>0.27569444444444402</v>
      </c>
    </row>
    <row r="407" spans="2:54" x14ac:dyDescent="0.25">
      <c r="B407" s="5">
        <v>11.3</v>
      </c>
      <c r="C407" s="5">
        <v>86</v>
      </c>
      <c r="D407" s="5">
        <v>9.1</v>
      </c>
      <c r="E407" s="5">
        <v>11.3</v>
      </c>
      <c r="F407" s="5">
        <v>16.2</v>
      </c>
      <c r="G407" s="5">
        <v>28.4</v>
      </c>
      <c r="H407" s="5">
        <v>986.2</v>
      </c>
      <c r="I407" s="5">
        <v>0</v>
      </c>
      <c r="J407" s="5">
        <v>0</v>
      </c>
      <c r="K407" s="5">
        <v>0.3</v>
      </c>
      <c r="L407" s="5">
        <v>1.5</v>
      </c>
      <c r="M407" s="5">
        <v>1.5</v>
      </c>
      <c r="N407">
        <v>33.299999999999997</v>
      </c>
      <c r="O407">
        <v>33.299999999999997</v>
      </c>
      <c r="P407">
        <v>11.3</v>
      </c>
      <c r="Q407">
        <v>11.5</v>
      </c>
      <c r="R407" s="54">
        <v>0.27638888888888902</v>
      </c>
      <c r="T407" s="93">
        <f t="shared" si="8"/>
        <v>11.5</v>
      </c>
      <c r="U407" s="96">
        <f t="shared" si="9"/>
        <v>-1.8000000000000007</v>
      </c>
      <c r="V407" s="92">
        <f t="shared" si="10"/>
        <v>1</v>
      </c>
      <c r="W407" s="96" t="str">
        <f t="shared" si="7"/>
        <v/>
      </c>
      <c r="X407" s="93"/>
      <c r="Z407" s="5"/>
      <c r="AA407"/>
      <c r="AC407" s="376"/>
      <c r="AD407" s="54">
        <v>0.27638888888888902</v>
      </c>
      <c r="AL407" s="5"/>
      <c r="AM407" s="5"/>
      <c r="AN407" s="5"/>
      <c r="AQ407" s="5"/>
      <c r="AS407" s="5"/>
      <c r="AT407" s="5"/>
      <c r="AU407" s="5"/>
      <c r="AV407" s="5"/>
      <c r="AW407" s="5"/>
      <c r="BB407" s="55">
        <v>0.27638888888888902</v>
      </c>
    </row>
    <row r="408" spans="2:54" x14ac:dyDescent="0.25">
      <c r="B408" s="5">
        <v>11.2</v>
      </c>
      <c r="C408" s="5">
        <v>86</v>
      </c>
      <c r="D408" s="5">
        <v>9</v>
      </c>
      <c r="E408" s="5">
        <v>11.2</v>
      </c>
      <c r="F408" s="5">
        <v>13.3</v>
      </c>
      <c r="G408" s="5">
        <v>20.2</v>
      </c>
      <c r="H408" s="5">
        <v>986.7</v>
      </c>
      <c r="I408" s="5">
        <v>0</v>
      </c>
      <c r="J408" s="5">
        <v>0</v>
      </c>
      <c r="K408" s="5">
        <v>0.3</v>
      </c>
      <c r="L408" s="5">
        <v>1.5</v>
      </c>
      <c r="M408" s="5">
        <v>1.5</v>
      </c>
      <c r="N408">
        <v>33.299999999999997</v>
      </c>
      <c r="O408">
        <v>33.299999999999997</v>
      </c>
      <c r="P408">
        <v>11.3</v>
      </c>
      <c r="Q408">
        <v>11.5</v>
      </c>
      <c r="R408" s="54">
        <v>0.27708333333333302</v>
      </c>
      <c r="T408" s="93">
        <f t="shared" si="8"/>
        <v>11.5</v>
      </c>
      <c r="U408" s="96">
        <f t="shared" si="9"/>
        <v>-1.6999999999999993</v>
      </c>
      <c r="V408" s="92">
        <f t="shared" si="10"/>
        <v>1</v>
      </c>
      <c r="W408" s="96" t="str">
        <f t="shared" si="7"/>
        <v/>
      </c>
      <c r="X408" s="93"/>
      <c r="Z408" s="5"/>
      <c r="AA408"/>
      <c r="AC408" s="376"/>
      <c r="AD408" s="54">
        <v>0.27708333333333302</v>
      </c>
      <c r="AL408" s="5"/>
      <c r="AM408" s="5"/>
      <c r="AN408" s="5"/>
      <c r="AQ408" s="5"/>
      <c r="AS408" s="5"/>
      <c r="AT408" s="5"/>
      <c r="AU408" s="5"/>
      <c r="AV408" s="5"/>
      <c r="AW408" s="5"/>
      <c r="BB408" s="55">
        <v>0.27708333333333302</v>
      </c>
    </row>
    <row r="409" spans="2:54" x14ac:dyDescent="0.25">
      <c r="B409" s="5">
        <v>11.2</v>
      </c>
      <c r="C409" s="5">
        <v>87</v>
      </c>
      <c r="D409" s="5">
        <v>9.1</v>
      </c>
      <c r="E409" s="5">
        <v>11.2</v>
      </c>
      <c r="F409" s="5">
        <v>19.399999999999999</v>
      </c>
      <c r="G409" s="5">
        <v>26.3</v>
      </c>
      <c r="H409" s="5">
        <v>986.4</v>
      </c>
      <c r="I409" s="5">
        <v>0</v>
      </c>
      <c r="J409" s="5">
        <v>0</v>
      </c>
      <c r="K409" s="5">
        <v>0.4</v>
      </c>
      <c r="L409" s="5">
        <v>1.6</v>
      </c>
      <c r="M409" s="5">
        <v>1.6</v>
      </c>
      <c r="N409">
        <v>33.4</v>
      </c>
      <c r="O409">
        <v>33.4</v>
      </c>
      <c r="P409">
        <v>11.2</v>
      </c>
      <c r="Q409">
        <v>11.4</v>
      </c>
      <c r="R409" s="54">
        <v>0.27777777777777801</v>
      </c>
      <c r="T409" s="93">
        <f t="shared" si="8"/>
        <v>11.4</v>
      </c>
      <c r="U409" s="96">
        <f t="shared" si="9"/>
        <v>-1.7999999999999989</v>
      </c>
      <c r="V409" s="92">
        <f t="shared" si="10"/>
        <v>1</v>
      </c>
      <c r="W409" s="96" t="str">
        <f t="shared" si="7"/>
        <v/>
      </c>
      <c r="X409" s="93"/>
      <c r="Z409" s="5"/>
      <c r="AA409"/>
      <c r="AC409" s="376"/>
      <c r="AD409" s="54">
        <v>0.27777777777777801</v>
      </c>
      <c r="AL409" s="5"/>
      <c r="AM409" s="5"/>
      <c r="AN409" s="5"/>
      <c r="AQ409" s="5"/>
      <c r="AS409" s="5"/>
      <c r="AT409" s="5"/>
      <c r="AU409" s="5"/>
      <c r="AV409" s="5"/>
      <c r="AW409" s="5"/>
      <c r="BB409" s="55">
        <v>0.27777777777777801</v>
      </c>
    </row>
    <row r="410" spans="2:54" x14ac:dyDescent="0.25">
      <c r="B410" s="5">
        <v>11.1</v>
      </c>
      <c r="C410" s="5">
        <v>87</v>
      </c>
      <c r="D410" s="5">
        <v>9</v>
      </c>
      <c r="E410" s="5">
        <v>11.1</v>
      </c>
      <c r="F410" s="5">
        <v>15.5</v>
      </c>
      <c r="G410" s="5">
        <v>27.7</v>
      </c>
      <c r="H410" s="5">
        <v>986.8</v>
      </c>
      <c r="I410" s="5">
        <v>0</v>
      </c>
      <c r="J410" s="5">
        <v>0</v>
      </c>
      <c r="K410" s="5">
        <v>0.4</v>
      </c>
      <c r="L410" s="5">
        <v>1.6</v>
      </c>
      <c r="M410" s="5">
        <v>1.6</v>
      </c>
      <c r="N410">
        <v>33.4</v>
      </c>
      <c r="O410">
        <v>33.4</v>
      </c>
      <c r="P410">
        <v>11.1</v>
      </c>
      <c r="Q410">
        <v>11.4</v>
      </c>
      <c r="R410" s="54">
        <v>0.27847222222222201</v>
      </c>
      <c r="T410" s="93">
        <f t="shared" si="8"/>
        <v>11.4</v>
      </c>
      <c r="U410" s="96">
        <f t="shared" si="9"/>
        <v>-1.6999999999999993</v>
      </c>
      <c r="V410" s="92">
        <f t="shared" si="10"/>
        <v>1</v>
      </c>
      <c r="W410" s="96" t="str">
        <f t="shared" si="7"/>
        <v/>
      </c>
      <c r="X410" s="93"/>
      <c r="Z410" s="5"/>
      <c r="AA410"/>
      <c r="AC410" s="376"/>
      <c r="AD410" s="54">
        <v>0.27847222222222201</v>
      </c>
      <c r="AL410" s="5"/>
      <c r="AM410" s="5"/>
      <c r="AN410" s="5"/>
      <c r="AQ410" s="5"/>
      <c r="AS410" s="5"/>
      <c r="AT410" s="5"/>
      <c r="AU410" s="5"/>
      <c r="AV410" s="5"/>
      <c r="AW410" s="5"/>
      <c r="BB410" s="55">
        <v>0.27847222222222201</v>
      </c>
    </row>
    <row r="411" spans="2:54" x14ac:dyDescent="0.25">
      <c r="B411" s="5">
        <v>11.1</v>
      </c>
      <c r="C411" s="5">
        <v>88</v>
      </c>
      <c r="D411" s="5">
        <v>9.1</v>
      </c>
      <c r="E411" s="5">
        <v>11.1</v>
      </c>
      <c r="F411" s="5">
        <v>20.2</v>
      </c>
      <c r="G411" s="5">
        <v>29.5</v>
      </c>
      <c r="H411" s="5">
        <v>986.8</v>
      </c>
      <c r="I411" s="5">
        <v>0</v>
      </c>
      <c r="J411" s="5">
        <v>0</v>
      </c>
      <c r="K411" s="5">
        <v>0.4</v>
      </c>
      <c r="L411" s="5">
        <v>1.6</v>
      </c>
      <c r="M411" s="5">
        <v>1.6</v>
      </c>
      <c r="N411">
        <v>33.4</v>
      </c>
      <c r="O411">
        <v>33.4</v>
      </c>
      <c r="P411">
        <v>11.1</v>
      </c>
      <c r="Q411">
        <v>11.3</v>
      </c>
      <c r="R411" s="54">
        <v>0.27916666666666701</v>
      </c>
      <c r="T411" s="93">
        <f t="shared" si="8"/>
        <v>11.3</v>
      </c>
      <c r="U411" s="96">
        <f t="shared" si="9"/>
        <v>-1.7999999999999989</v>
      </c>
      <c r="V411" s="92">
        <f t="shared" si="10"/>
        <v>1</v>
      </c>
      <c r="W411" s="96" t="str">
        <f t="shared" si="7"/>
        <v/>
      </c>
      <c r="X411" s="93"/>
      <c r="Z411" s="5"/>
      <c r="AA411"/>
      <c r="AC411" s="376"/>
      <c r="AD411" s="54">
        <v>0.27916666666666701</v>
      </c>
      <c r="AL411" s="5"/>
      <c r="AM411" s="5"/>
      <c r="AN411" s="5"/>
      <c r="AQ411" s="5"/>
      <c r="AS411" s="5"/>
      <c r="AT411" s="5"/>
      <c r="AU411" s="5"/>
      <c r="AV411" s="5"/>
      <c r="AW411" s="5"/>
      <c r="BB411" s="55">
        <v>0.27916666666666701</v>
      </c>
    </row>
    <row r="412" spans="2:54" x14ac:dyDescent="0.25">
      <c r="B412" s="5">
        <v>11</v>
      </c>
      <c r="C412" s="5">
        <v>88</v>
      </c>
      <c r="D412" s="5">
        <v>9</v>
      </c>
      <c r="E412" s="5">
        <v>11</v>
      </c>
      <c r="F412" s="5">
        <v>26.3</v>
      </c>
      <c r="G412" s="5">
        <v>42.5</v>
      </c>
      <c r="H412" s="5">
        <v>987.1</v>
      </c>
      <c r="I412" s="5">
        <v>0</v>
      </c>
      <c r="J412" s="5">
        <v>0</v>
      </c>
      <c r="K412" s="5">
        <v>0.4</v>
      </c>
      <c r="L412" s="5">
        <v>1.6</v>
      </c>
      <c r="M412" s="5">
        <v>1.6</v>
      </c>
      <c r="N412">
        <v>33.4</v>
      </c>
      <c r="O412">
        <v>33.4</v>
      </c>
      <c r="P412">
        <v>11</v>
      </c>
      <c r="Q412">
        <v>11.3</v>
      </c>
      <c r="R412" s="54">
        <v>0.27986111111111101</v>
      </c>
      <c r="T412" s="93">
        <f t="shared" si="8"/>
        <v>11.3</v>
      </c>
      <c r="U412" s="96">
        <f t="shared" si="9"/>
        <v>-1.6999999999999993</v>
      </c>
      <c r="V412" s="92">
        <f t="shared" si="10"/>
        <v>1</v>
      </c>
      <c r="W412" s="96" t="str">
        <f t="shared" si="7"/>
        <v/>
      </c>
      <c r="X412" s="93"/>
      <c r="Z412" s="5"/>
      <c r="AA412"/>
      <c r="AC412" s="376"/>
      <c r="AD412" s="54">
        <v>0.27986111111111101</v>
      </c>
      <c r="AL412" s="5"/>
      <c r="AM412" s="5"/>
      <c r="AN412" s="5"/>
      <c r="AQ412" s="5"/>
      <c r="AS412" s="5"/>
      <c r="AT412" s="5"/>
      <c r="AU412" s="5"/>
      <c r="AV412" s="5"/>
      <c r="AW412" s="5"/>
      <c r="BB412" s="55">
        <v>0.27986111111111101</v>
      </c>
    </row>
    <row r="413" spans="2:54" x14ac:dyDescent="0.25">
      <c r="B413" s="5">
        <v>10.9</v>
      </c>
      <c r="C413" s="5">
        <v>88</v>
      </c>
      <c r="D413" s="5">
        <v>8.9</v>
      </c>
      <c r="E413" s="5">
        <v>10.9</v>
      </c>
      <c r="F413" s="5">
        <v>6.8</v>
      </c>
      <c r="G413" s="5">
        <v>12.2</v>
      </c>
      <c r="H413" s="5">
        <v>986.8</v>
      </c>
      <c r="I413" s="5">
        <v>0</v>
      </c>
      <c r="J413" s="5">
        <v>0</v>
      </c>
      <c r="K413" s="5">
        <v>0.4</v>
      </c>
      <c r="L413" s="5">
        <v>1.6</v>
      </c>
      <c r="M413" s="5">
        <v>1.6</v>
      </c>
      <c r="N413">
        <v>33.4</v>
      </c>
      <c r="O413">
        <v>33.4</v>
      </c>
      <c r="P413">
        <v>11</v>
      </c>
      <c r="Q413">
        <v>11.2</v>
      </c>
      <c r="R413" s="54">
        <v>0.280555555555556</v>
      </c>
      <c r="T413" s="93">
        <f t="shared" si="8"/>
        <v>11.2</v>
      </c>
      <c r="U413" s="96">
        <f t="shared" si="9"/>
        <v>-1.7000000000000011</v>
      </c>
      <c r="V413" s="92">
        <f t="shared" si="10"/>
        <v>1</v>
      </c>
      <c r="W413" s="96" t="str">
        <f t="shared" si="7"/>
        <v/>
      </c>
      <c r="X413" s="93"/>
      <c r="Z413" s="5"/>
      <c r="AA413"/>
      <c r="AC413" s="376"/>
      <c r="AD413" s="54">
        <v>0.280555555555556</v>
      </c>
      <c r="AL413" s="5"/>
      <c r="AM413" s="5"/>
      <c r="AN413" s="5"/>
      <c r="AQ413" s="5"/>
      <c r="AS413" s="5"/>
      <c r="AT413" s="5"/>
      <c r="AU413" s="5"/>
      <c r="AV413" s="5"/>
      <c r="AW413" s="5"/>
      <c r="BB413" s="55">
        <v>0.280555555555556</v>
      </c>
    </row>
    <row r="414" spans="2:54" x14ac:dyDescent="0.25">
      <c r="B414" s="5">
        <v>10.8</v>
      </c>
      <c r="C414" s="5">
        <v>89</v>
      </c>
      <c r="D414" s="5">
        <v>9</v>
      </c>
      <c r="E414" s="5">
        <v>10.8</v>
      </c>
      <c r="F414" s="5">
        <v>18.7</v>
      </c>
      <c r="G414" s="5">
        <v>27</v>
      </c>
      <c r="H414" s="5">
        <v>986.8</v>
      </c>
      <c r="I414" s="5">
        <v>0</v>
      </c>
      <c r="J414" s="5">
        <v>0</v>
      </c>
      <c r="K414" s="5">
        <v>0.3</v>
      </c>
      <c r="L414" s="5">
        <v>1.6</v>
      </c>
      <c r="M414" s="5">
        <v>1.6</v>
      </c>
      <c r="N414">
        <v>33.4</v>
      </c>
      <c r="O414">
        <v>33.4</v>
      </c>
      <c r="P414">
        <v>11</v>
      </c>
      <c r="Q414">
        <v>11.2</v>
      </c>
      <c r="R414" s="54">
        <v>0.28125</v>
      </c>
      <c r="T414" s="93">
        <f t="shared" si="8"/>
        <v>11.2</v>
      </c>
      <c r="U414" s="96">
        <f t="shared" si="9"/>
        <v>-1.6000000000000014</v>
      </c>
      <c r="V414" s="92">
        <f t="shared" si="10"/>
        <v>1</v>
      </c>
      <c r="W414" s="96" t="str">
        <f t="shared" si="7"/>
        <v/>
      </c>
      <c r="X414" s="93"/>
      <c r="Z414" s="5"/>
      <c r="AA414"/>
      <c r="AC414" s="376"/>
      <c r="AD414" s="54">
        <v>0.28125</v>
      </c>
      <c r="AL414" s="5"/>
      <c r="AM414" s="5"/>
      <c r="AN414" s="5"/>
      <c r="AQ414" s="5"/>
      <c r="AS414" s="5"/>
      <c r="AT414" s="5"/>
      <c r="AU414" s="5"/>
      <c r="AV414" s="5"/>
      <c r="AW414" s="5"/>
      <c r="BB414" s="55">
        <v>0.28125</v>
      </c>
    </row>
    <row r="415" spans="2:54" x14ac:dyDescent="0.25">
      <c r="B415" s="5">
        <v>10.8</v>
      </c>
      <c r="C415" s="5">
        <v>89</v>
      </c>
      <c r="D415" s="5">
        <v>9</v>
      </c>
      <c r="E415" s="5">
        <v>10.8</v>
      </c>
      <c r="F415" s="5">
        <v>13.7</v>
      </c>
      <c r="G415" s="5">
        <v>21.2</v>
      </c>
      <c r="H415" s="5">
        <v>986.8</v>
      </c>
      <c r="I415" s="5">
        <v>0</v>
      </c>
      <c r="J415" s="5">
        <v>0</v>
      </c>
      <c r="K415" s="5">
        <v>0.3</v>
      </c>
      <c r="L415" s="5">
        <v>1.6</v>
      </c>
      <c r="M415" s="5">
        <v>1.6</v>
      </c>
      <c r="N415">
        <v>33.4</v>
      </c>
      <c r="O415">
        <v>33.4</v>
      </c>
      <c r="P415">
        <v>10.9</v>
      </c>
      <c r="Q415">
        <v>11.2</v>
      </c>
      <c r="R415" s="54">
        <v>0.281944444444444</v>
      </c>
      <c r="T415" s="93">
        <f t="shared" si="8"/>
        <v>11.2</v>
      </c>
      <c r="U415" s="96">
        <f t="shared" si="9"/>
        <v>-1.6000000000000014</v>
      </c>
      <c r="V415" s="92">
        <f t="shared" si="10"/>
        <v>1</v>
      </c>
      <c r="W415" s="96" t="str">
        <f t="shared" si="7"/>
        <v/>
      </c>
      <c r="X415" s="93"/>
      <c r="Z415" s="5"/>
      <c r="AA415"/>
      <c r="AC415" s="376"/>
      <c r="AD415" s="54">
        <v>0.281944444444444</v>
      </c>
      <c r="AL415" s="5"/>
      <c r="AM415" s="5"/>
      <c r="AN415" s="5"/>
      <c r="AQ415" s="5"/>
      <c r="AS415" s="5"/>
      <c r="AT415" s="5"/>
      <c r="AU415" s="5"/>
      <c r="AV415" s="5"/>
      <c r="AW415" s="5"/>
      <c r="BB415" s="55">
        <v>0.281944444444444</v>
      </c>
    </row>
    <row r="416" spans="2:54" x14ac:dyDescent="0.25">
      <c r="B416" s="5">
        <v>10.8</v>
      </c>
      <c r="C416" s="5">
        <v>89</v>
      </c>
      <c r="D416" s="5">
        <v>9</v>
      </c>
      <c r="E416" s="5">
        <v>10.8</v>
      </c>
      <c r="F416" s="5">
        <v>11.2</v>
      </c>
      <c r="G416" s="5">
        <v>23.8</v>
      </c>
      <c r="H416" s="5">
        <v>986.9</v>
      </c>
      <c r="I416" s="5">
        <v>0</v>
      </c>
      <c r="J416" s="5">
        <v>0</v>
      </c>
      <c r="K416" s="5">
        <v>0.3</v>
      </c>
      <c r="L416" s="5">
        <v>1.6</v>
      </c>
      <c r="M416" s="5">
        <v>1.6</v>
      </c>
      <c r="N416">
        <v>33.4</v>
      </c>
      <c r="O416">
        <v>33.4</v>
      </c>
      <c r="P416">
        <v>10.9</v>
      </c>
      <c r="Q416">
        <v>11.2</v>
      </c>
      <c r="R416" s="54">
        <v>0.28263888888888899</v>
      </c>
      <c r="T416" s="93">
        <f t="shared" si="8"/>
        <v>11.2</v>
      </c>
      <c r="U416" s="96">
        <f t="shared" si="9"/>
        <v>-1.6000000000000014</v>
      </c>
      <c r="V416" s="92">
        <f t="shared" si="10"/>
        <v>1</v>
      </c>
      <c r="W416" s="96" t="str">
        <f t="shared" si="7"/>
        <v/>
      </c>
      <c r="X416" s="93"/>
      <c r="Z416" s="5"/>
      <c r="AA416"/>
      <c r="AC416" s="376"/>
      <c r="AD416" s="54">
        <v>0.28263888888888899</v>
      </c>
      <c r="AL416" s="5"/>
      <c r="AM416" s="5"/>
      <c r="AN416" s="5"/>
      <c r="AQ416" s="5"/>
      <c r="AS416" s="5"/>
      <c r="AT416" s="5"/>
      <c r="AU416" s="5"/>
      <c r="AV416" s="5"/>
      <c r="AW416" s="5"/>
      <c r="BB416" s="55">
        <v>0.28263888888888899</v>
      </c>
    </row>
    <row r="417" spans="2:54" x14ac:dyDescent="0.25">
      <c r="B417" s="5">
        <v>10.7</v>
      </c>
      <c r="C417" s="5">
        <v>89</v>
      </c>
      <c r="D417" s="5">
        <v>8.9</v>
      </c>
      <c r="E417" s="5">
        <v>10.7</v>
      </c>
      <c r="F417" s="5">
        <v>15.1</v>
      </c>
      <c r="G417" s="5">
        <v>30.2</v>
      </c>
      <c r="H417" s="5">
        <v>986.8</v>
      </c>
      <c r="I417" s="5">
        <v>0</v>
      </c>
      <c r="J417" s="5">
        <v>0</v>
      </c>
      <c r="K417" s="5">
        <v>0.3</v>
      </c>
      <c r="L417" s="5">
        <v>1.6</v>
      </c>
      <c r="M417" s="5">
        <v>1.6</v>
      </c>
      <c r="N417">
        <v>33.4</v>
      </c>
      <c r="O417">
        <v>33.4</v>
      </c>
      <c r="P417">
        <v>10.9</v>
      </c>
      <c r="Q417">
        <v>11.1</v>
      </c>
      <c r="R417" s="54">
        <v>0.28333333333333299</v>
      </c>
      <c r="T417" s="93">
        <f t="shared" si="8"/>
        <v>11.1</v>
      </c>
      <c r="U417" s="96">
        <f t="shared" si="9"/>
        <v>-1.5999999999999996</v>
      </c>
      <c r="V417" s="92">
        <f t="shared" si="10"/>
        <v>1</v>
      </c>
      <c r="W417" s="96" t="str">
        <f t="shared" si="7"/>
        <v/>
      </c>
      <c r="X417" s="93"/>
      <c r="Z417" s="5"/>
      <c r="AA417"/>
      <c r="AC417" s="376"/>
      <c r="AD417" s="54">
        <v>0.28333333333333299</v>
      </c>
      <c r="AL417" s="5"/>
      <c r="AM417" s="5"/>
      <c r="AN417" s="5"/>
      <c r="AQ417" s="5"/>
      <c r="AS417" s="5"/>
      <c r="AT417" s="5"/>
      <c r="AU417" s="5"/>
      <c r="AV417" s="5"/>
      <c r="AW417" s="5"/>
      <c r="BB417" s="55">
        <v>0.28333333333333299</v>
      </c>
    </row>
    <row r="418" spans="2:54" x14ac:dyDescent="0.25">
      <c r="B418" s="5">
        <v>10.7</v>
      </c>
      <c r="C418" s="5">
        <v>89</v>
      </c>
      <c r="D418" s="5">
        <v>8.9</v>
      </c>
      <c r="E418" s="5">
        <v>10.7</v>
      </c>
      <c r="F418" s="5">
        <v>13</v>
      </c>
      <c r="G418" s="5">
        <v>19.399999999999999</v>
      </c>
      <c r="H418" s="5">
        <v>987</v>
      </c>
      <c r="I418" s="5">
        <v>0</v>
      </c>
      <c r="J418" s="5">
        <v>0</v>
      </c>
      <c r="K418" s="5">
        <v>0.4</v>
      </c>
      <c r="L418" s="5">
        <v>1.7</v>
      </c>
      <c r="M418" s="5">
        <v>1.7</v>
      </c>
      <c r="N418">
        <v>33.5</v>
      </c>
      <c r="O418">
        <v>33.5</v>
      </c>
      <c r="P418">
        <v>10.8</v>
      </c>
      <c r="Q418">
        <v>11.1</v>
      </c>
      <c r="R418" s="54">
        <v>0.28402777777777799</v>
      </c>
      <c r="T418" s="93">
        <f t="shared" si="8"/>
        <v>11.1</v>
      </c>
      <c r="U418" s="96">
        <f t="shared" si="9"/>
        <v>-1.5999999999999996</v>
      </c>
      <c r="V418" s="92">
        <f t="shared" si="10"/>
        <v>1</v>
      </c>
      <c r="W418" s="96" t="str">
        <f t="shared" si="7"/>
        <v/>
      </c>
      <c r="X418" s="93"/>
      <c r="Z418" s="5"/>
      <c r="AA418"/>
      <c r="AC418" s="376"/>
      <c r="AD418" s="54">
        <v>0.28402777777777799</v>
      </c>
      <c r="AL418" s="5"/>
      <c r="AM418" s="5"/>
      <c r="AN418" s="5"/>
      <c r="AQ418" s="5"/>
      <c r="AS418" s="5"/>
      <c r="AT418" s="5"/>
      <c r="AU418" s="5"/>
      <c r="AV418" s="5"/>
      <c r="AW418" s="5"/>
      <c r="BB418" s="55">
        <v>0.28402777777777799</v>
      </c>
    </row>
    <row r="419" spans="2:54" x14ac:dyDescent="0.25">
      <c r="B419" s="5">
        <v>10.6</v>
      </c>
      <c r="C419" s="5">
        <v>88</v>
      </c>
      <c r="D419" s="5">
        <v>8.6</v>
      </c>
      <c r="E419" s="5">
        <v>10.6</v>
      </c>
      <c r="F419" s="5">
        <v>14.8</v>
      </c>
      <c r="G419" s="5">
        <v>20.5</v>
      </c>
      <c r="H419" s="5">
        <v>987.1</v>
      </c>
      <c r="I419" s="5">
        <v>0</v>
      </c>
      <c r="J419" s="5">
        <v>0</v>
      </c>
      <c r="K419" s="5">
        <v>0.4</v>
      </c>
      <c r="L419" s="5">
        <v>1.7</v>
      </c>
      <c r="M419" s="5">
        <v>1.7</v>
      </c>
      <c r="N419">
        <v>33.5</v>
      </c>
      <c r="O419">
        <v>33.5</v>
      </c>
      <c r="P419">
        <v>10.8</v>
      </c>
      <c r="Q419">
        <v>11</v>
      </c>
      <c r="R419" s="54">
        <v>0.28472222222222199</v>
      </c>
      <c r="T419" s="93">
        <f t="shared" si="8"/>
        <v>11</v>
      </c>
      <c r="U419" s="96">
        <f t="shared" si="9"/>
        <v>-1.5999999999999996</v>
      </c>
      <c r="V419" s="92">
        <f t="shared" si="10"/>
        <v>1</v>
      </c>
      <c r="W419" s="96" t="str">
        <f t="shared" si="7"/>
        <v/>
      </c>
      <c r="X419" s="93"/>
      <c r="Z419" s="5"/>
      <c r="AA419"/>
      <c r="AC419" s="376"/>
      <c r="AD419" s="54">
        <v>0.28472222222222199</v>
      </c>
      <c r="AL419" s="5"/>
      <c r="AM419" s="5"/>
      <c r="AN419" s="5"/>
      <c r="AQ419" s="5"/>
      <c r="AS419" s="5"/>
      <c r="AT419" s="5"/>
      <c r="AU419" s="5"/>
      <c r="AV419" s="5"/>
      <c r="AW419" s="5"/>
      <c r="BB419" s="55">
        <v>0.28472222222222199</v>
      </c>
    </row>
    <row r="420" spans="2:54" x14ac:dyDescent="0.25">
      <c r="B420" s="5">
        <v>10.6</v>
      </c>
      <c r="C420" s="5">
        <v>88</v>
      </c>
      <c r="D420" s="5">
        <v>8.6</v>
      </c>
      <c r="E420" s="5">
        <v>10.6</v>
      </c>
      <c r="F420" s="5">
        <v>5.4</v>
      </c>
      <c r="G420" s="5">
        <v>20.5</v>
      </c>
      <c r="H420" s="5">
        <v>987.1</v>
      </c>
      <c r="I420" s="5">
        <v>0</v>
      </c>
      <c r="J420" s="5">
        <v>0</v>
      </c>
      <c r="K420" s="5">
        <v>0.4</v>
      </c>
      <c r="L420" s="5">
        <v>1.7</v>
      </c>
      <c r="M420" s="5">
        <v>1.7</v>
      </c>
      <c r="N420">
        <v>33.5</v>
      </c>
      <c r="O420">
        <v>33.5</v>
      </c>
      <c r="P420">
        <v>10.7</v>
      </c>
      <c r="Q420">
        <v>11</v>
      </c>
      <c r="R420" s="54">
        <v>0.28541666666666698</v>
      </c>
      <c r="T420" s="93">
        <f t="shared" si="8"/>
        <v>11</v>
      </c>
      <c r="U420" s="96">
        <f t="shared" si="9"/>
        <v>-1.5999999999999996</v>
      </c>
      <c r="V420" s="92">
        <f t="shared" si="10"/>
        <v>1</v>
      </c>
      <c r="W420" s="96" t="str">
        <f t="shared" si="7"/>
        <v/>
      </c>
      <c r="X420" s="93"/>
      <c r="Z420" s="5"/>
      <c r="AA420"/>
      <c r="AC420" s="376"/>
      <c r="AD420" s="54">
        <v>0.28541666666666698</v>
      </c>
      <c r="AL420" s="5"/>
      <c r="AM420" s="5"/>
      <c r="AN420" s="5"/>
      <c r="AQ420" s="5"/>
      <c r="AS420" s="5"/>
      <c r="AT420" s="5"/>
      <c r="AU420" s="5"/>
      <c r="AV420" s="5"/>
      <c r="AW420" s="5"/>
      <c r="BB420" s="55">
        <v>0.28541666666666698</v>
      </c>
    </row>
    <row r="421" spans="2:54" x14ac:dyDescent="0.25">
      <c r="B421" s="5">
        <v>10.6</v>
      </c>
      <c r="C421" s="5">
        <v>88</v>
      </c>
      <c r="D421" s="5">
        <v>8.6</v>
      </c>
      <c r="E421" s="5">
        <v>10.6</v>
      </c>
      <c r="F421" s="5">
        <v>14.8</v>
      </c>
      <c r="G421" s="5">
        <v>24.8</v>
      </c>
      <c r="H421" s="5">
        <v>987.2</v>
      </c>
      <c r="I421" s="5">
        <v>0</v>
      </c>
      <c r="J421" s="5">
        <v>0</v>
      </c>
      <c r="K421" s="5">
        <v>0.4</v>
      </c>
      <c r="L421" s="5">
        <v>1.7</v>
      </c>
      <c r="M421" s="5">
        <v>1.7</v>
      </c>
      <c r="N421">
        <v>33.5</v>
      </c>
      <c r="O421">
        <v>33.5</v>
      </c>
      <c r="P421">
        <v>10.7</v>
      </c>
      <c r="Q421">
        <v>11</v>
      </c>
      <c r="R421" s="54">
        <v>0.28611111111111098</v>
      </c>
      <c r="T421" s="93">
        <f t="shared" si="8"/>
        <v>11</v>
      </c>
      <c r="U421" s="96">
        <f t="shared" si="9"/>
        <v>-1.5999999999999996</v>
      </c>
      <c r="V421" s="92">
        <f t="shared" si="10"/>
        <v>1</v>
      </c>
      <c r="W421" s="96" t="str">
        <f t="shared" si="7"/>
        <v/>
      </c>
      <c r="X421" s="93"/>
      <c r="Z421" s="5"/>
      <c r="AA421"/>
      <c r="AC421" s="376"/>
      <c r="AD421" s="54">
        <v>0.28611111111111098</v>
      </c>
      <c r="AL421" s="5"/>
      <c r="AM421" s="5"/>
      <c r="AN421" s="5"/>
      <c r="AQ421" s="5"/>
      <c r="AS421" s="5"/>
      <c r="AT421" s="5"/>
      <c r="AU421" s="5"/>
      <c r="AV421" s="5"/>
      <c r="AW421" s="5"/>
      <c r="BB421" s="55">
        <v>0.28611111111111098</v>
      </c>
    </row>
    <row r="422" spans="2:54" x14ac:dyDescent="0.25">
      <c r="B422" s="5">
        <v>10.6</v>
      </c>
      <c r="C422" s="5">
        <v>88</v>
      </c>
      <c r="D422" s="5">
        <v>8.6</v>
      </c>
      <c r="E422" s="5">
        <v>10.6</v>
      </c>
      <c r="F422" s="5">
        <v>15.1</v>
      </c>
      <c r="G422" s="5">
        <v>32</v>
      </c>
      <c r="H422" s="5">
        <v>987.3</v>
      </c>
      <c r="I422" s="5">
        <v>0</v>
      </c>
      <c r="J422" s="5">
        <v>0</v>
      </c>
      <c r="K422" s="5">
        <v>0.4</v>
      </c>
      <c r="L422" s="5">
        <v>1.7</v>
      </c>
      <c r="M422" s="5">
        <v>1.7</v>
      </c>
      <c r="N422">
        <v>33.5</v>
      </c>
      <c r="O422">
        <v>33.5</v>
      </c>
      <c r="P422">
        <v>10.6</v>
      </c>
      <c r="Q422">
        <v>10.9</v>
      </c>
      <c r="R422" s="54">
        <v>0.28680555555555598</v>
      </c>
      <c r="T422" s="93">
        <f t="shared" si="8"/>
        <v>10.9</v>
      </c>
      <c r="U422" s="96">
        <f t="shared" si="9"/>
        <v>-1.6999999999999993</v>
      </c>
      <c r="V422" s="92">
        <f t="shared" si="10"/>
        <v>1</v>
      </c>
      <c r="W422" s="96" t="str">
        <f t="shared" si="7"/>
        <v/>
      </c>
      <c r="X422" s="93"/>
      <c r="Z422" s="5"/>
      <c r="AA422"/>
      <c r="AC422" s="376"/>
      <c r="AD422" s="54">
        <v>0.28680555555555598</v>
      </c>
      <c r="AL422" s="5"/>
      <c r="AM422" s="5"/>
      <c r="AN422" s="5"/>
      <c r="AQ422" s="5"/>
      <c r="AS422" s="5"/>
      <c r="AT422" s="5"/>
      <c r="AU422" s="5"/>
      <c r="AV422" s="5"/>
      <c r="AW422" s="5"/>
      <c r="BB422" s="55">
        <v>0.28680555555555598</v>
      </c>
    </row>
    <row r="423" spans="2:54" x14ac:dyDescent="0.25">
      <c r="B423" s="5">
        <v>10.6</v>
      </c>
      <c r="C423" s="5">
        <v>88</v>
      </c>
      <c r="D423" s="5">
        <v>8.6</v>
      </c>
      <c r="E423" s="5">
        <v>10.6</v>
      </c>
      <c r="F423" s="5">
        <v>19.399999999999999</v>
      </c>
      <c r="G423" s="5">
        <v>27.4</v>
      </c>
      <c r="H423" s="5">
        <v>987.2</v>
      </c>
      <c r="I423" s="5">
        <v>0</v>
      </c>
      <c r="J423" s="5">
        <v>0</v>
      </c>
      <c r="K423" s="5">
        <v>0.4</v>
      </c>
      <c r="L423" s="5">
        <v>1.7</v>
      </c>
      <c r="M423" s="5">
        <v>1.7</v>
      </c>
      <c r="N423">
        <v>33.5</v>
      </c>
      <c r="O423">
        <v>33.5</v>
      </c>
      <c r="P423">
        <v>10.6</v>
      </c>
      <c r="Q423">
        <v>10.9</v>
      </c>
      <c r="R423" s="54">
        <v>0.28749999999999998</v>
      </c>
      <c r="T423" s="93">
        <f t="shared" si="8"/>
        <v>10.9</v>
      </c>
      <c r="U423" s="96">
        <f t="shared" si="9"/>
        <v>-1.6999999999999993</v>
      </c>
      <c r="V423" s="92">
        <f t="shared" si="10"/>
        <v>1</v>
      </c>
      <c r="W423" s="96" t="str">
        <f t="shared" si="7"/>
        <v/>
      </c>
      <c r="X423" s="93"/>
      <c r="Z423" s="5"/>
      <c r="AA423"/>
      <c r="AC423" s="376"/>
      <c r="AD423" s="54">
        <v>0.28749999999999998</v>
      </c>
      <c r="AL423" s="5"/>
      <c r="AM423" s="5"/>
      <c r="AN423" s="5"/>
      <c r="AQ423" s="5"/>
      <c r="AS423" s="5"/>
      <c r="AT423" s="5"/>
      <c r="AU423" s="5"/>
      <c r="AV423" s="5"/>
      <c r="AW423" s="5"/>
      <c r="BB423" s="55">
        <v>0.28749999999999998</v>
      </c>
    </row>
    <row r="424" spans="2:54" x14ac:dyDescent="0.25">
      <c r="B424" s="5">
        <v>10.6</v>
      </c>
      <c r="C424" s="5">
        <v>88</v>
      </c>
      <c r="D424" s="5">
        <v>8.6</v>
      </c>
      <c r="E424" s="5">
        <v>10.6</v>
      </c>
      <c r="F424" s="5">
        <v>7.2</v>
      </c>
      <c r="G424" s="5">
        <v>19.100000000000001</v>
      </c>
      <c r="H424" s="5">
        <v>987.3</v>
      </c>
      <c r="I424" s="5">
        <v>0</v>
      </c>
      <c r="J424" s="5">
        <v>0</v>
      </c>
      <c r="K424" s="5">
        <v>0.4</v>
      </c>
      <c r="L424" s="5">
        <v>1.7</v>
      </c>
      <c r="M424" s="5">
        <v>1.7</v>
      </c>
      <c r="N424">
        <v>33.5</v>
      </c>
      <c r="O424">
        <v>33.5</v>
      </c>
      <c r="P424">
        <v>10.5</v>
      </c>
      <c r="Q424">
        <v>10.8</v>
      </c>
      <c r="R424" s="54">
        <v>0.28819444444444398</v>
      </c>
      <c r="T424" s="93">
        <f t="shared" si="8"/>
        <v>10.8</v>
      </c>
      <c r="U424" s="96">
        <f t="shared" si="9"/>
        <v>-1.7999999999999989</v>
      </c>
      <c r="V424" s="92">
        <f t="shared" si="10"/>
        <v>1</v>
      </c>
      <c r="W424" s="96" t="str">
        <f t="shared" si="7"/>
        <v/>
      </c>
      <c r="X424" s="93"/>
      <c r="Z424" s="5"/>
      <c r="AA424"/>
      <c r="AC424" s="376"/>
      <c r="AD424" s="54">
        <v>0.28819444444444398</v>
      </c>
      <c r="AL424" s="5"/>
      <c r="AM424" s="5"/>
      <c r="AN424" s="5"/>
      <c r="AQ424" s="5"/>
      <c r="AS424" s="5"/>
      <c r="AT424" s="5"/>
      <c r="AU424" s="5"/>
      <c r="AV424" s="5"/>
      <c r="AW424" s="5"/>
      <c r="BB424" s="55">
        <v>0.28819444444444398</v>
      </c>
    </row>
    <row r="425" spans="2:54" x14ac:dyDescent="0.25">
      <c r="B425" s="5">
        <v>10.6</v>
      </c>
      <c r="C425" s="5">
        <v>88</v>
      </c>
      <c r="D425" s="5">
        <v>8.6</v>
      </c>
      <c r="E425" s="5">
        <v>10.6</v>
      </c>
      <c r="F425" s="5">
        <v>16.2</v>
      </c>
      <c r="G425" s="5">
        <v>21.6</v>
      </c>
      <c r="H425" s="5">
        <v>987.3</v>
      </c>
      <c r="I425" s="5">
        <v>0</v>
      </c>
      <c r="J425" s="5">
        <v>0</v>
      </c>
      <c r="K425" s="5">
        <v>0.4</v>
      </c>
      <c r="L425" s="5">
        <v>1.7</v>
      </c>
      <c r="M425" s="5">
        <v>1.7</v>
      </c>
      <c r="N425">
        <v>33.5</v>
      </c>
      <c r="O425">
        <v>33.5</v>
      </c>
      <c r="P425">
        <v>10.5</v>
      </c>
      <c r="Q425">
        <v>10.8</v>
      </c>
      <c r="R425" s="54">
        <v>0.28888888888888897</v>
      </c>
      <c r="T425" s="93">
        <f t="shared" si="8"/>
        <v>10.8</v>
      </c>
      <c r="U425" s="96">
        <f t="shared" si="9"/>
        <v>-1.7999999999999989</v>
      </c>
      <c r="V425" s="92">
        <f t="shared" si="10"/>
        <v>1</v>
      </c>
      <c r="W425" s="96" t="str">
        <f t="shared" si="7"/>
        <v/>
      </c>
      <c r="X425" s="93"/>
      <c r="Z425" s="5"/>
      <c r="AA425"/>
      <c r="AC425" s="376"/>
      <c r="AD425" s="54">
        <v>0.28888888888888897</v>
      </c>
      <c r="AL425" s="5"/>
      <c r="AM425" s="5"/>
      <c r="AN425" s="5"/>
      <c r="AQ425" s="5"/>
      <c r="AS425" s="5"/>
      <c r="AT425" s="5"/>
      <c r="AU425" s="5"/>
      <c r="AV425" s="5"/>
      <c r="AW425" s="5"/>
      <c r="BB425" s="55">
        <v>0.28888888888888897</v>
      </c>
    </row>
    <row r="426" spans="2:54" x14ac:dyDescent="0.25">
      <c r="B426" s="5">
        <v>10.6</v>
      </c>
      <c r="C426" s="5">
        <v>88</v>
      </c>
      <c r="D426" s="5">
        <v>8.6</v>
      </c>
      <c r="E426" s="5">
        <v>10.6</v>
      </c>
      <c r="F426" s="5">
        <v>10.4</v>
      </c>
      <c r="G426" s="5">
        <v>22</v>
      </c>
      <c r="H426" s="5">
        <v>987.4</v>
      </c>
      <c r="I426" s="5">
        <v>0</v>
      </c>
      <c r="J426" s="5">
        <v>0</v>
      </c>
      <c r="K426" s="5">
        <v>0.4</v>
      </c>
      <c r="L426" s="5">
        <v>1.7</v>
      </c>
      <c r="M426" s="5">
        <v>1.7</v>
      </c>
      <c r="N426">
        <v>33.5</v>
      </c>
      <c r="O426">
        <v>33.5</v>
      </c>
      <c r="P426">
        <v>10.5</v>
      </c>
      <c r="Q426">
        <v>10.8</v>
      </c>
      <c r="R426" s="54">
        <v>0.28958333333333303</v>
      </c>
      <c r="T426" s="93">
        <f t="shared" si="8"/>
        <v>10.8</v>
      </c>
      <c r="U426" s="96">
        <f t="shared" si="9"/>
        <v>-1.7999999999999989</v>
      </c>
      <c r="V426" s="92">
        <f t="shared" si="10"/>
        <v>1</v>
      </c>
      <c r="W426" s="96" t="str">
        <f t="shared" si="7"/>
        <v/>
      </c>
      <c r="X426" s="93"/>
      <c r="Z426" s="5"/>
      <c r="AA426"/>
      <c r="AC426" s="376"/>
      <c r="AD426" s="54">
        <v>0.28958333333333303</v>
      </c>
      <c r="AL426" s="5"/>
      <c r="AM426" s="5"/>
      <c r="AN426" s="5"/>
      <c r="AQ426" s="5"/>
      <c r="AS426" s="5"/>
      <c r="AT426" s="5"/>
      <c r="AU426" s="5"/>
      <c r="AV426" s="5"/>
      <c r="AW426" s="5"/>
      <c r="BB426" s="55">
        <v>0.28958333333333303</v>
      </c>
    </row>
    <row r="427" spans="2:54" x14ac:dyDescent="0.25">
      <c r="B427" s="5">
        <v>10.5</v>
      </c>
      <c r="C427" s="5">
        <v>88</v>
      </c>
      <c r="D427" s="5">
        <v>8.5</v>
      </c>
      <c r="E427" s="5">
        <v>10.5</v>
      </c>
      <c r="F427" s="5">
        <v>14.4</v>
      </c>
      <c r="G427" s="5">
        <v>24.5</v>
      </c>
      <c r="H427" s="5">
        <v>987.8</v>
      </c>
      <c r="I427" s="5">
        <v>0</v>
      </c>
      <c r="J427" s="5">
        <v>0</v>
      </c>
      <c r="K427" s="5">
        <v>0.4</v>
      </c>
      <c r="L427" s="5">
        <v>1.7</v>
      </c>
      <c r="M427" s="5">
        <v>1.7</v>
      </c>
      <c r="N427">
        <v>33.5</v>
      </c>
      <c r="O427">
        <v>33.5</v>
      </c>
      <c r="P427">
        <v>10.5</v>
      </c>
      <c r="Q427">
        <v>10.7</v>
      </c>
      <c r="R427" s="54">
        <v>0.29027777777777802</v>
      </c>
      <c r="T427" s="93">
        <f t="shared" si="8"/>
        <v>10.7</v>
      </c>
      <c r="U427" s="96">
        <f t="shared" si="9"/>
        <v>-1.8000000000000007</v>
      </c>
      <c r="V427" s="92">
        <f t="shared" si="10"/>
        <v>1</v>
      </c>
      <c r="W427" s="96" t="str">
        <f t="shared" si="7"/>
        <v/>
      </c>
      <c r="X427" s="93"/>
      <c r="Z427" s="5"/>
      <c r="AA427"/>
      <c r="AC427" s="376"/>
      <c r="AD427" s="54">
        <v>0.29027777777777802</v>
      </c>
      <c r="AL427" s="5"/>
      <c r="AM427" s="5"/>
      <c r="AN427" s="5"/>
      <c r="AQ427" s="5"/>
      <c r="AS427" s="5"/>
      <c r="AT427" s="5"/>
      <c r="AU427" s="5"/>
      <c r="AV427" s="5"/>
      <c r="AW427" s="5"/>
      <c r="BB427" s="55">
        <v>0.29027777777777802</v>
      </c>
    </row>
    <row r="428" spans="2:54" x14ac:dyDescent="0.25">
      <c r="B428" s="5">
        <v>10.5</v>
      </c>
      <c r="C428" s="5">
        <v>88</v>
      </c>
      <c r="D428" s="5">
        <v>8.5</v>
      </c>
      <c r="E428" s="5">
        <v>10.5</v>
      </c>
      <c r="F428" s="5">
        <v>21.6</v>
      </c>
      <c r="G428" s="5">
        <v>24.1</v>
      </c>
      <c r="H428" s="5">
        <v>987.7</v>
      </c>
      <c r="I428" s="5">
        <v>0</v>
      </c>
      <c r="J428" s="5">
        <v>0</v>
      </c>
      <c r="K428" s="5">
        <v>0.4</v>
      </c>
      <c r="L428" s="5">
        <v>1.7</v>
      </c>
      <c r="M428" s="5">
        <v>1.7</v>
      </c>
      <c r="N428">
        <v>33.5</v>
      </c>
      <c r="O428">
        <v>33.5</v>
      </c>
      <c r="P428">
        <v>10.4</v>
      </c>
      <c r="Q428">
        <v>10.7</v>
      </c>
      <c r="R428" s="54">
        <v>0.29097222222222202</v>
      </c>
      <c r="T428" s="93">
        <f t="shared" si="8"/>
        <v>10.7</v>
      </c>
      <c r="U428" s="96">
        <f t="shared" si="9"/>
        <v>-1.8000000000000007</v>
      </c>
      <c r="V428" s="92">
        <f t="shared" si="10"/>
        <v>1</v>
      </c>
      <c r="W428" s="96" t="str">
        <f t="shared" si="7"/>
        <v/>
      </c>
      <c r="X428" s="93"/>
      <c r="Z428" s="5"/>
      <c r="AA428"/>
      <c r="AC428" s="376"/>
      <c r="AD428" s="54">
        <v>0.29097222222222202</v>
      </c>
      <c r="AL428" s="5"/>
      <c r="AM428" s="5"/>
      <c r="AN428" s="5"/>
      <c r="AQ428" s="5"/>
      <c r="AS428" s="5"/>
      <c r="AT428" s="5"/>
      <c r="AU428" s="5"/>
      <c r="AV428" s="5"/>
      <c r="AW428" s="5"/>
      <c r="BB428" s="55">
        <v>0.29097222222222202</v>
      </c>
    </row>
    <row r="429" spans="2:54" x14ac:dyDescent="0.25">
      <c r="B429" s="5">
        <v>10.5</v>
      </c>
      <c r="C429" s="5">
        <v>88</v>
      </c>
      <c r="D429" s="5">
        <v>8.5</v>
      </c>
      <c r="E429" s="5">
        <v>10.5</v>
      </c>
      <c r="F429" s="5">
        <v>23.8</v>
      </c>
      <c r="G429" s="5">
        <v>34.6</v>
      </c>
      <c r="H429" s="5">
        <v>987.7</v>
      </c>
      <c r="I429" s="5">
        <v>0</v>
      </c>
      <c r="J429" s="5">
        <v>0</v>
      </c>
      <c r="K429" s="5">
        <v>0.4</v>
      </c>
      <c r="L429" s="5">
        <v>1.7</v>
      </c>
      <c r="M429" s="5">
        <v>1.7</v>
      </c>
      <c r="N429">
        <v>33.5</v>
      </c>
      <c r="O429">
        <v>33.5</v>
      </c>
      <c r="P429">
        <v>10.4</v>
      </c>
      <c r="Q429">
        <v>10.7</v>
      </c>
      <c r="R429" s="54">
        <v>0.29166666666666702</v>
      </c>
      <c r="T429" s="93">
        <f t="shared" si="8"/>
        <v>10.7</v>
      </c>
      <c r="U429" s="96">
        <f t="shared" si="9"/>
        <v>-1.8000000000000007</v>
      </c>
      <c r="V429" s="92">
        <f t="shared" si="10"/>
        <v>1</v>
      </c>
      <c r="W429" s="96" t="str">
        <f t="shared" si="7"/>
        <v/>
      </c>
      <c r="X429" s="93"/>
      <c r="Z429" s="5"/>
      <c r="AA429"/>
      <c r="AC429" s="376"/>
      <c r="AD429" s="54">
        <v>0.29166666666666702</v>
      </c>
      <c r="AL429" s="5"/>
      <c r="AM429" s="5"/>
      <c r="AN429" s="5"/>
      <c r="AQ429" s="5"/>
      <c r="AS429" s="5"/>
      <c r="AT429" s="5"/>
      <c r="AU429" s="5"/>
      <c r="AV429" s="5"/>
      <c r="AW429" s="5"/>
      <c r="BB429" s="55">
        <v>0.29166666666666702</v>
      </c>
    </row>
    <row r="430" spans="2:54" x14ac:dyDescent="0.25">
      <c r="B430" s="5">
        <v>10.5</v>
      </c>
      <c r="C430" s="5">
        <v>88</v>
      </c>
      <c r="D430" s="5">
        <v>8.5</v>
      </c>
      <c r="E430" s="5">
        <v>10.5</v>
      </c>
      <c r="F430" s="5">
        <v>21.6</v>
      </c>
      <c r="G430" s="5">
        <v>24.1</v>
      </c>
      <c r="H430" s="5">
        <v>987.7</v>
      </c>
      <c r="I430" s="5">
        <v>0</v>
      </c>
      <c r="J430" s="5">
        <v>0</v>
      </c>
      <c r="K430" s="5">
        <v>0.4</v>
      </c>
      <c r="L430" s="5">
        <v>1.7</v>
      </c>
      <c r="M430" s="5">
        <v>1.7</v>
      </c>
      <c r="N430">
        <v>33.5</v>
      </c>
      <c r="O430">
        <v>33.5</v>
      </c>
      <c r="P430">
        <v>10.4</v>
      </c>
      <c r="Q430">
        <v>10.6</v>
      </c>
      <c r="R430" s="54">
        <v>0.29236111111111102</v>
      </c>
      <c r="T430" s="93">
        <f t="shared" si="8"/>
        <v>10.6</v>
      </c>
      <c r="U430" s="96">
        <f t="shared" si="9"/>
        <v>-1.9000000000000004</v>
      </c>
      <c r="V430" s="92">
        <f t="shared" si="10"/>
        <v>1</v>
      </c>
      <c r="W430" s="96" t="str">
        <f t="shared" si="7"/>
        <v/>
      </c>
      <c r="X430" s="93"/>
      <c r="Z430" s="5"/>
      <c r="AA430"/>
      <c r="AC430" s="376"/>
      <c r="AD430" s="54">
        <v>0.29236111111111102</v>
      </c>
      <c r="AL430" s="5"/>
      <c r="AM430" s="5"/>
      <c r="AN430" s="5"/>
      <c r="AQ430" s="5"/>
      <c r="AS430" s="5"/>
      <c r="AT430" s="5"/>
      <c r="AU430" s="5"/>
      <c r="AV430" s="5"/>
      <c r="AW430" s="5"/>
      <c r="BB430" s="55">
        <v>0.29236111111111102</v>
      </c>
    </row>
    <row r="431" spans="2:54" x14ac:dyDescent="0.25">
      <c r="B431" s="5">
        <v>10.5</v>
      </c>
      <c r="C431" s="5">
        <v>87</v>
      </c>
      <c r="D431" s="5">
        <v>8.4</v>
      </c>
      <c r="E431" s="5">
        <v>10.5</v>
      </c>
      <c r="F431" s="5">
        <v>19.399999999999999</v>
      </c>
      <c r="G431" s="5">
        <v>32</v>
      </c>
      <c r="H431" s="5">
        <v>987.8</v>
      </c>
      <c r="I431" s="5">
        <v>0</v>
      </c>
      <c r="J431" s="5">
        <v>0</v>
      </c>
      <c r="K431" s="5">
        <v>0.4</v>
      </c>
      <c r="L431" s="5">
        <v>1.7</v>
      </c>
      <c r="M431" s="5">
        <v>1.7</v>
      </c>
      <c r="N431">
        <v>33.5</v>
      </c>
      <c r="O431">
        <v>33.5</v>
      </c>
      <c r="P431">
        <v>10.4</v>
      </c>
      <c r="Q431">
        <v>10.6</v>
      </c>
      <c r="R431" s="54">
        <v>0.29305555555555601</v>
      </c>
      <c r="T431" s="93">
        <f t="shared" si="8"/>
        <v>10.6</v>
      </c>
      <c r="U431" s="96">
        <f t="shared" si="9"/>
        <v>-1.9000000000000004</v>
      </c>
      <c r="V431" s="92">
        <f t="shared" si="10"/>
        <v>1</v>
      </c>
      <c r="W431" s="96" t="str">
        <f t="shared" si="7"/>
        <v/>
      </c>
      <c r="X431" s="93"/>
      <c r="Z431" s="5"/>
      <c r="AA431"/>
      <c r="AC431" s="376"/>
      <c r="AD431" s="54">
        <v>0.29305555555555601</v>
      </c>
      <c r="AL431" s="5"/>
      <c r="AM431" s="5"/>
      <c r="AN431" s="5"/>
      <c r="AQ431" s="5"/>
      <c r="AS431" s="5"/>
      <c r="AT431" s="5"/>
      <c r="AU431" s="5"/>
      <c r="AV431" s="5"/>
      <c r="AW431" s="5"/>
      <c r="BB431" s="55">
        <v>0.29305555555555601</v>
      </c>
    </row>
    <row r="432" spans="2:54" x14ac:dyDescent="0.25">
      <c r="B432" s="5">
        <v>10.5</v>
      </c>
      <c r="C432" s="5">
        <v>86</v>
      </c>
      <c r="D432" s="5">
        <v>8.3000000000000007</v>
      </c>
      <c r="E432" s="5">
        <v>10.5</v>
      </c>
      <c r="F432" s="5">
        <v>25.2</v>
      </c>
      <c r="G432" s="5">
        <v>28.4</v>
      </c>
      <c r="H432" s="5">
        <v>987.6</v>
      </c>
      <c r="I432" s="5">
        <v>0</v>
      </c>
      <c r="J432" s="5">
        <v>0</v>
      </c>
      <c r="K432" s="5">
        <v>0.4</v>
      </c>
      <c r="L432" s="5">
        <v>1.7</v>
      </c>
      <c r="M432" s="5">
        <v>1.7</v>
      </c>
      <c r="N432">
        <v>33.5</v>
      </c>
      <c r="O432">
        <v>33.5</v>
      </c>
      <c r="P432">
        <v>10.3</v>
      </c>
      <c r="Q432">
        <v>10.6</v>
      </c>
      <c r="R432" s="54">
        <v>0.29375000000000001</v>
      </c>
      <c r="T432" s="93">
        <f t="shared" si="8"/>
        <v>10.6</v>
      </c>
      <c r="U432" s="96">
        <f t="shared" si="9"/>
        <v>-1.9000000000000004</v>
      </c>
      <c r="V432" s="92">
        <f t="shared" si="10"/>
        <v>1</v>
      </c>
      <c r="W432" s="96" t="str">
        <f t="shared" si="7"/>
        <v/>
      </c>
      <c r="X432" s="93"/>
      <c r="Z432" s="5"/>
      <c r="AA432"/>
      <c r="AC432" s="376"/>
      <c r="AD432" s="54">
        <v>0.29375000000000001</v>
      </c>
      <c r="AL432" s="5"/>
      <c r="AM432" s="5"/>
      <c r="AN432" s="5"/>
      <c r="AQ432" s="5"/>
      <c r="AS432" s="5"/>
      <c r="AT432" s="5"/>
      <c r="AU432" s="5"/>
      <c r="AV432" s="5"/>
      <c r="AW432" s="5"/>
      <c r="BB432" s="55">
        <v>0.29375000000000001</v>
      </c>
    </row>
    <row r="433" spans="2:54" x14ac:dyDescent="0.25">
      <c r="B433" s="5">
        <v>10.5</v>
      </c>
      <c r="C433" s="5">
        <v>85</v>
      </c>
      <c r="D433" s="5">
        <v>8.1</v>
      </c>
      <c r="E433" s="5">
        <v>10.5</v>
      </c>
      <c r="F433" s="5">
        <v>24.1</v>
      </c>
      <c r="G433" s="5">
        <v>40</v>
      </c>
      <c r="H433" s="5">
        <v>987.9</v>
      </c>
      <c r="I433" s="5">
        <v>0</v>
      </c>
      <c r="J433" s="5">
        <v>0</v>
      </c>
      <c r="K433" s="5">
        <v>0.4</v>
      </c>
      <c r="L433" s="5">
        <v>1.7</v>
      </c>
      <c r="M433" s="5">
        <v>1.7</v>
      </c>
      <c r="N433">
        <v>33.5</v>
      </c>
      <c r="O433">
        <v>33.5</v>
      </c>
      <c r="P433">
        <v>10.3</v>
      </c>
      <c r="Q433">
        <v>10.6</v>
      </c>
      <c r="R433" s="54">
        <v>0.29444444444444401</v>
      </c>
      <c r="T433" s="93">
        <f t="shared" si="8"/>
        <v>10.6</v>
      </c>
      <c r="U433" s="96">
        <f t="shared" si="9"/>
        <v>-1.9000000000000004</v>
      </c>
      <c r="V433" s="92">
        <f t="shared" si="10"/>
        <v>1</v>
      </c>
      <c r="W433" s="96" t="str">
        <f t="shared" si="7"/>
        <v/>
      </c>
      <c r="X433" s="93"/>
      <c r="Z433" s="5"/>
      <c r="AA433"/>
      <c r="AC433" s="376"/>
      <c r="AD433" s="54">
        <v>0.29444444444444401</v>
      </c>
      <c r="AL433" s="5"/>
      <c r="AM433" s="5"/>
      <c r="AN433" s="5"/>
      <c r="AQ433" s="5"/>
      <c r="AS433" s="5"/>
      <c r="AT433" s="5"/>
      <c r="AU433" s="5"/>
      <c r="AV433" s="5"/>
      <c r="AW433" s="5"/>
      <c r="BB433" s="55">
        <v>0.29444444444444401</v>
      </c>
    </row>
    <row r="434" spans="2:54" x14ac:dyDescent="0.25">
      <c r="B434" s="5">
        <v>10.5</v>
      </c>
      <c r="C434" s="5">
        <v>85</v>
      </c>
      <c r="D434" s="5">
        <v>8.1</v>
      </c>
      <c r="E434" s="5">
        <v>10.5</v>
      </c>
      <c r="F434" s="5">
        <v>21.2</v>
      </c>
      <c r="G434" s="5">
        <v>35.6</v>
      </c>
      <c r="H434" s="5">
        <v>987.8</v>
      </c>
      <c r="I434" s="5">
        <v>0</v>
      </c>
      <c r="J434" s="5">
        <v>0</v>
      </c>
      <c r="K434" s="5">
        <v>0.4</v>
      </c>
      <c r="L434" s="5">
        <v>1.7</v>
      </c>
      <c r="M434" s="5">
        <v>1.7</v>
      </c>
      <c r="N434">
        <v>33.5</v>
      </c>
      <c r="O434">
        <v>33.5</v>
      </c>
      <c r="P434">
        <v>10.3</v>
      </c>
      <c r="Q434">
        <v>10.6</v>
      </c>
      <c r="R434" s="54">
        <v>0.29513888888888901</v>
      </c>
      <c r="T434" s="93">
        <f t="shared" ref="T434:T497" si="11">MAX($P434,$Q434)</f>
        <v>10.6</v>
      </c>
      <c r="U434" s="96">
        <f t="shared" si="9"/>
        <v>-1.9000000000000004</v>
      </c>
      <c r="V434" s="92">
        <f t="shared" si="10"/>
        <v>1</v>
      </c>
      <c r="W434" s="96" t="str">
        <f t="shared" ref="W434:W497" si="12">IF($T434&gt;$B434+2,1,"")</f>
        <v/>
      </c>
      <c r="X434" s="93"/>
      <c r="Z434" s="5"/>
      <c r="AA434"/>
      <c r="AC434" s="376"/>
      <c r="AD434" s="54">
        <v>0.29513888888888901</v>
      </c>
      <c r="AL434" s="5"/>
      <c r="AM434" s="5"/>
      <c r="AN434" s="5"/>
      <c r="AQ434" s="5"/>
      <c r="AS434" s="5"/>
      <c r="AT434" s="5"/>
      <c r="AU434" s="5"/>
      <c r="AV434" s="5"/>
      <c r="AW434" s="5"/>
      <c r="BB434" s="55">
        <v>0.29513888888888901</v>
      </c>
    </row>
    <row r="435" spans="2:54" x14ac:dyDescent="0.25">
      <c r="B435" s="5">
        <v>10.5</v>
      </c>
      <c r="C435" s="5">
        <v>86</v>
      </c>
      <c r="D435" s="5">
        <v>8.3000000000000007</v>
      </c>
      <c r="E435" s="5">
        <v>10.5</v>
      </c>
      <c r="F435" s="5">
        <v>4.7</v>
      </c>
      <c r="G435" s="5">
        <v>14.4</v>
      </c>
      <c r="H435" s="5">
        <v>988.1</v>
      </c>
      <c r="I435" s="5">
        <v>0</v>
      </c>
      <c r="J435" s="5">
        <v>0</v>
      </c>
      <c r="K435" s="5">
        <v>0.4</v>
      </c>
      <c r="L435" s="5">
        <v>1.7</v>
      </c>
      <c r="M435" s="5">
        <v>1.7</v>
      </c>
      <c r="N435">
        <v>33.5</v>
      </c>
      <c r="O435">
        <v>33.5</v>
      </c>
      <c r="P435">
        <v>10.199999999999999</v>
      </c>
      <c r="Q435">
        <v>10.6</v>
      </c>
      <c r="R435" s="54">
        <v>0.295833333333333</v>
      </c>
      <c r="T435" s="93">
        <f t="shared" si="11"/>
        <v>10.6</v>
      </c>
      <c r="U435" s="96">
        <f t="shared" ref="U435:U458" si="13">(T435-B435)-2</f>
        <v>-1.9000000000000004</v>
      </c>
      <c r="V435" s="92">
        <f t="shared" si="10"/>
        <v>1</v>
      </c>
      <c r="W435" s="96" t="str">
        <f t="shared" si="12"/>
        <v/>
      </c>
      <c r="X435" s="93"/>
      <c r="Z435" s="5"/>
      <c r="AA435"/>
      <c r="AC435" s="376"/>
      <c r="AD435" s="54">
        <v>0.295833333333333</v>
      </c>
      <c r="AL435" s="5"/>
      <c r="AM435" s="5"/>
      <c r="AN435" s="5"/>
      <c r="AQ435" s="5"/>
      <c r="AS435" s="5"/>
      <c r="AT435" s="5"/>
      <c r="AU435" s="5"/>
      <c r="AV435" s="5"/>
      <c r="AW435" s="5"/>
      <c r="BB435" s="55">
        <v>0.295833333333333</v>
      </c>
    </row>
    <row r="436" spans="2:54" x14ac:dyDescent="0.25">
      <c r="B436" s="5">
        <v>10.4</v>
      </c>
      <c r="C436" s="5">
        <v>85</v>
      </c>
      <c r="D436" s="5">
        <v>8</v>
      </c>
      <c r="E436" s="5">
        <v>10.4</v>
      </c>
      <c r="F436" s="5">
        <v>6.5</v>
      </c>
      <c r="G436" s="5">
        <v>13.7</v>
      </c>
      <c r="H436" s="5">
        <v>987.9</v>
      </c>
      <c r="I436" s="5">
        <v>0</v>
      </c>
      <c r="J436" s="5">
        <v>0</v>
      </c>
      <c r="K436" s="5">
        <v>0.4</v>
      </c>
      <c r="L436" s="5">
        <v>1.7</v>
      </c>
      <c r="M436" s="5">
        <v>1.7</v>
      </c>
      <c r="N436">
        <v>33.5</v>
      </c>
      <c r="O436">
        <v>33.5</v>
      </c>
      <c r="P436">
        <v>10.199999999999999</v>
      </c>
      <c r="Q436">
        <v>10.5</v>
      </c>
      <c r="R436" s="54">
        <v>0.296527777777778</v>
      </c>
      <c r="T436" s="93">
        <f t="shared" si="11"/>
        <v>10.5</v>
      </c>
      <c r="U436" s="96">
        <f t="shared" si="13"/>
        <v>-1.9000000000000004</v>
      </c>
      <c r="V436" s="92">
        <f t="shared" si="10"/>
        <v>1</v>
      </c>
      <c r="W436" s="96" t="str">
        <f t="shared" si="12"/>
        <v/>
      </c>
      <c r="X436" s="93"/>
      <c r="Z436" s="5"/>
      <c r="AA436"/>
      <c r="AC436" s="376"/>
      <c r="AD436" s="54">
        <v>0.296527777777778</v>
      </c>
      <c r="AL436" s="5"/>
      <c r="AM436" s="5"/>
      <c r="AN436" s="5"/>
      <c r="AQ436" s="5"/>
      <c r="AS436" s="5"/>
      <c r="AT436" s="5"/>
      <c r="AU436" s="5"/>
      <c r="AV436" s="5"/>
      <c r="AW436" s="5"/>
      <c r="BB436" s="55">
        <v>0.296527777777778</v>
      </c>
    </row>
    <row r="437" spans="2:54" x14ac:dyDescent="0.25">
      <c r="B437" s="5">
        <v>10.4</v>
      </c>
      <c r="C437" s="5">
        <v>85</v>
      </c>
      <c r="D437" s="5">
        <v>8</v>
      </c>
      <c r="E437" s="5">
        <v>10.4</v>
      </c>
      <c r="F437" s="5">
        <v>9.6999999999999993</v>
      </c>
      <c r="G437" s="5">
        <v>18.399999999999999</v>
      </c>
      <c r="H437" s="5">
        <v>988</v>
      </c>
      <c r="I437" s="5">
        <v>0</v>
      </c>
      <c r="J437" s="5">
        <v>0</v>
      </c>
      <c r="K437" s="5">
        <v>0.4</v>
      </c>
      <c r="L437" s="5">
        <v>1.7</v>
      </c>
      <c r="M437" s="5">
        <v>1.7</v>
      </c>
      <c r="N437">
        <v>33.5</v>
      </c>
      <c r="O437">
        <v>33.5</v>
      </c>
      <c r="P437">
        <v>10.199999999999999</v>
      </c>
      <c r="Q437">
        <v>10.5</v>
      </c>
      <c r="R437" s="54">
        <v>0.297222222222222</v>
      </c>
      <c r="T437" s="93">
        <f t="shared" si="11"/>
        <v>10.5</v>
      </c>
      <c r="U437" s="96">
        <f t="shared" si="13"/>
        <v>-1.9000000000000004</v>
      </c>
      <c r="V437" s="92">
        <f t="shared" si="10"/>
        <v>1</v>
      </c>
      <c r="W437" s="96" t="str">
        <f t="shared" si="12"/>
        <v/>
      </c>
      <c r="X437" s="93"/>
      <c r="Z437" s="5"/>
      <c r="AA437"/>
      <c r="AC437" s="376"/>
      <c r="AD437" s="54">
        <v>0.297222222222222</v>
      </c>
      <c r="AL437" s="5"/>
      <c r="AM437" s="5"/>
      <c r="AN437" s="5"/>
      <c r="AQ437" s="5"/>
      <c r="AS437" s="5"/>
      <c r="AT437" s="5"/>
      <c r="AU437" s="5"/>
      <c r="AV437" s="5"/>
      <c r="AW437" s="5"/>
      <c r="BB437" s="55">
        <v>0.297222222222222</v>
      </c>
    </row>
    <row r="438" spans="2:54" x14ac:dyDescent="0.25">
      <c r="B438" s="5">
        <v>10.4</v>
      </c>
      <c r="C438" s="5">
        <v>85</v>
      </c>
      <c r="D438" s="5">
        <v>8</v>
      </c>
      <c r="E438" s="5">
        <v>10.4</v>
      </c>
      <c r="F438" s="5">
        <v>10.8</v>
      </c>
      <c r="G438" s="5">
        <v>24.1</v>
      </c>
      <c r="H438" s="5">
        <v>988.2</v>
      </c>
      <c r="I438" s="5">
        <v>0</v>
      </c>
      <c r="J438" s="5">
        <v>0</v>
      </c>
      <c r="K438" s="5">
        <v>0.4</v>
      </c>
      <c r="L438" s="5">
        <v>1.7</v>
      </c>
      <c r="M438" s="5">
        <v>1.7</v>
      </c>
      <c r="N438">
        <v>33.5</v>
      </c>
      <c r="O438">
        <v>33.5</v>
      </c>
      <c r="P438">
        <v>10.1</v>
      </c>
      <c r="Q438">
        <v>10.5</v>
      </c>
      <c r="R438" s="54">
        <v>0.297916666666667</v>
      </c>
      <c r="T438" s="93">
        <f t="shared" si="11"/>
        <v>10.5</v>
      </c>
      <c r="U438" s="96">
        <f t="shared" si="13"/>
        <v>-1.9000000000000004</v>
      </c>
      <c r="V438" s="92">
        <f t="shared" si="10"/>
        <v>1</v>
      </c>
      <c r="W438" s="96" t="str">
        <f t="shared" si="12"/>
        <v/>
      </c>
      <c r="X438" s="93"/>
      <c r="Z438" s="5"/>
      <c r="AA438"/>
      <c r="AC438" s="376"/>
      <c r="AD438" s="54">
        <v>0.297916666666667</v>
      </c>
      <c r="AL438" s="5"/>
      <c r="AM438" s="5"/>
      <c r="AN438" s="5"/>
      <c r="AQ438" s="5"/>
      <c r="AS438" s="5"/>
      <c r="AT438" s="5"/>
      <c r="AU438" s="5"/>
      <c r="AV438" s="5"/>
      <c r="AW438" s="5"/>
      <c r="BB438" s="55">
        <v>0.297916666666667</v>
      </c>
    </row>
    <row r="439" spans="2:54" x14ac:dyDescent="0.25">
      <c r="B439" s="5">
        <v>10.3</v>
      </c>
      <c r="C439" s="5">
        <v>85</v>
      </c>
      <c r="D439" s="5">
        <v>7.9</v>
      </c>
      <c r="E439" s="5">
        <v>10.3</v>
      </c>
      <c r="F439" s="5">
        <v>9.4</v>
      </c>
      <c r="G439" s="5">
        <v>14.8</v>
      </c>
      <c r="H439" s="5">
        <v>988.3</v>
      </c>
      <c r="I439" s="5">
        <v>0</v>
      </c>
      <c r="J439" s="5">
        <v>0</v>
      </c>
      <c r="K439" s="5">
        <v>0.4</v>
      </c>
      <c r="L439" s="5">
        <v>1.7</v>
      </c>
      <c r="M439" s="5">
        <v>1.7</v>
      </c>
      <c r="N439">
        <v>33.5</v>
      </c>
      <c r="O439">
        <v>33.5</v>
      </c>
      <c r="P439">
        <v>10.1</v>
      </c>
      <c r="Q439">
        <v>10.5</v>
      </c>
      <c r="R439" s="54">
        <v>0.29861111111111099</v>
      </c>
      <c r="T439" s="93">
        <f t="shared" si="11"/>
        <v>10.5</v>
      </c>
      <c r="U439" s="96">
        <f t="shared" si="13"/>
        <v>-1.8000000000000007</v>
      </c>
      <c r="V439" s="92">
        <f t="shared" si="10"/>
        <v>1</v>
      </c>
      <c r="W439" s="96" t="str">
        <f t="shared" si="12"/>
        <v/>
      </c>
      <c r="X439" s="93"/>
      <c r="Z439" s="5"/>
      <c r="AA439"/>
      <c r="AC439" s="376"/>
      <c r="AD439" s="54">
        <v>0.29861111111111099</v>
      </c>
      <c r="AL439" s="5"/>
      <c r="AM439" s="5"/>
      <c r="AN439" s="5"/>
      <c r="AQ439" s="5"/>
      <c r="AS439" s="5"/>
      <c r="AT439" s="5"/>
      <c r="AU439" s="5"/>
      <c r="AV439" s="5"/>
      <c r="AW439" s="5"/>
      <c r="BB439" s="55">
        <v>0.29861111111111099</v>
      </c>
    </row>
    <row r="440" spans="2:54" x14ac:dyDescent="0.25">
      <c r="B440" s="5">
        <v>10.3</v>
      </c>
      <c r="C440" s="5">
        <v>85</v>
      </c>
      <c r="D440" s="5">
        <v>7.9</v>
      </c>
      <c r="E440" s="5">
        <v>10.3</v>
      </c>
      <c r="F440" s="5">
        <v>11.2</v>
      </c>
      <c r="G440" s="5">
        <v>25.9</v>
      </c>
      <c r="H440" s="5">
        <v>988.2</v>
      </c>
      <c r="I440" s="5">
        <v>0</v>
      </c>
      <c r="J440" s="5">
        <v>0</v>
      </c>
      <c r="K440" s="5">
        <v>0.4</v>
      </c>
      <c r="L440" s="5">
        <v>1.7</v>
      </c>
      <c r="M440" s="5">
        <v>1.7</v>
      </c>
      <c r="N440">
        <v>33.5</v>
      </c>
      <c r="O440">
        <v>33.5</v>
      </c>
      <c r="P440">
        <v>10</v>
      </c>
      <c r="Q440">
        <v>10.5</v>
      </c>
      <c r="R440" s="54">
        <v>0.29930555555555599</v>
      </c>
      <c r="T440" s="93">
        <f t="shared" si="11"/>
        <v>10.5</v>
      </c>
      <c r="U440" s="96">
        <f t="shared" si="13"/>
        <v>-1.8000000000000007</v>
      </c>
      <c r="V440" s="92">
        <f t="shared" si="10"/>
        <v>1</v>
      </c>
      <c r="W440" s="96" t="str">
        <f t="shared" si="12"/>
        <v/>
      </c>
      <c r="X440" s="93"/>
      <c r="Z440" s="5"/>
      <c r="AA440"/>
      <c r="AC440" s="376"/>
      <c r="AD440" s="54">
        <v>0.29930555555555599</v>
      </c>
      <c r="AL440" s="5"/>
      <c r="AM440" s="5"/>
      <c r="AN440" s="5"/>
      <c r="AQ440" s="5"/>
      <c r="AS440" s="5"/>
      <c r="AT440" s="5"/>
      <c r="AU440" s="5"/>
      <c r="AV440" s="5"/>
      <c r="AW440" s="5"/>
      <c r="BB440" s="55">
        <v>0.29930555555555599</v>
      </c>
    </row>
    <row r="441" spans="2:54" x14ac:dyDescent="0.25">
      <c r="B441" s="5">
        <v>10.3</v>
      </c>
      <c r="C441" s="5">
        <v>85</v>
      </c>
      <c r="D441" s="5">
        <v>7.9</v>
      </c>
      <c r="E441" s="5">
        <v>10.3</v>
      </c>
      <c r="F441" s="5">
        <v>8.6</v>
      </c>
      <c r="G441" s="5">
        <v>11.2</v>
      </c>
      <c r="H441" s="5">
        <v>988.3</v>
      </c>
      <c r="I441" s="5">
        <v>0</v>
      </c>
      <c r="J441" s="5">
        <v>0</v>
      </c>
      <c r="K441" s="5">
        <v>0.4</v>
      </c>
      <c r="L441" s="5">
        <v>1.7</v>
      </c>
      <c r="M441" s="5">
        <v>1.7</v>
      </c>
      <c r="N441">
        <v>33.5</v>
      </c>
      <c r="O441">
        <v>33.5</v>
      </c>
      <c r="P441">
        <v>10</v>
      </c>
      <c r="Q441">
        <v>10.5</v>
      </c>
      <c r="R441" s="54">
        <v>0.3</v>
      </c>
      <c r="T441" s="93">
        <f t="shared" si="11"/>
        <v>10.5</v>
      </c>
      <c r="U441" s="96">
        <f t="shared" si="13"/>
        <v>-1.8000000000000007</v>
      </c>
      <c r="V441" s="92">
        <f t="shared" si="10"/>
        <v>1</v>
      </c>
      <c r="W441" s="96" t="str">
        <f t="shared" si="12"/>
        <v/>
      </c>
      <c r="X441" s="93"/>
      <c r="Z441" s="5"/>
      <c r="AA441"/>
      <c r="AC441" s="376"/>
      <c r="AD441" s="54">
        <v>0.3</v>
      </c>
      <c r="AL441" s="5"/>
      <c r="AM441" s="5"/>
      <c r="AN441" s="5"/>
      <c r="AQ441" s="5"/>
      <c r="AS441" s="5"/>
      <c r="AT441" s="5"/>
      <c r="AU441" s="5"/>
      <c r="AV441" s="5"/>
      <c r="AW441" s="5"/>
      <c r="BB441" s="55">
        <v>0.3</v>
      </c>
    </row>
    <row r="442" spans="2:54" x14ac:dyDescent="0.25">
      <c r="B442" s="5">
        <v>10.3</v>
      </c>
      <c r="C442" s="5">
        <v>85</v>
      </c>
      <c r="D442" s="5">
        <v>7.9</v>
      </c>
      <c r="E442" s="5">
        <v>10.3</v>
      </c>
      <c r="F442" s="5">
        <v>18.7</v>
      </c>
      <c r="G442" s="5">
        <v>22</v>
      </c>
      <c r="H442" s="5">
        <v>988.7</v>
      </c>
      <c r="I442" s="5">
        <v>0</v>
      </c>
      <c r="J442" s="5">
        <v>0</v>
      </c>
      <c r="K442" s="5">
        <v>0.4</v>
      </c>
      <c r="L442" s="5">
        <v>1.7</v>
      </c>
      <c r="M442" s="5">
        <v>1.7</v>
      </c>
      <c r="N442">
        <v>33.5</v>
      </c>
      <c r="O442">
        <v>33.5</v>
      </c>
      <c r="P442">
        <v>10</v>
      </c>
      <c r="Q442">
        <v>10.4</v>
      </c>
      <c r="R442" s="54">
        <v>0.30069444444444399</v>
      </c>
      <c r="T442" s="93">
        <f t="shared" si="11"/>
        <v>10.4</v>
      </c>
      <c r="U442" s="96">
        <f t="shared" si="13"/>
        <v>-1.9000000000000004</v>
      </c>
      <c r="V442" s="92">
        <f t="shared" si="10"/>
        <v>1</v>
      </c>
      <c r="W442" s="96" t="str">
        <f t="shared" si="12"/>
        <v/>
      </c>
      <c r="X442" s="93"/>
      <c r="Z442" s="5"/>
      <c r="AA442"/>
      <c r="AC442" s="376"/>
      <c r="AD442" s="54">
        <v>0.30069444444444399</v>
      </c>
      <c r="AL442" s="5"/>
      <c r="AM442" s="5"/>
      <c r="AN442" s="5"/>
      <c r="AQ442" s="5"/>
      <c r="AS442" s="5"/>
      <c r="AT442" s="5"/>
      <c r="AU442" s="5"/>
      <c r="AV442" s="5"/>
      <c r="AW442" s="5"/>
      <c r="BB442" s="55">
        <v>0.30069444444444399</v>
      </c>
    </row>
    <row r="443" spans="2:54" x14ac:dyDescent="0.25">
      <c r="B443" s="5">
        <v>10.3</v>
      </c>
      <c r="C443" s="5">
        <v>85</v>
      </c>
      <c r="D443" s="5">
        <v>7.9</v>
      </c>
      <c r="E443" s="5">
        <v>10.3</v>
      </c>
      <c r="F443" s="5">
        <v>6.1</v>
      </c>
      <c r="G443" s="5">
        <v>12.2</v>
      </c>
      <c r="H443" s="5">
        <v>988.4</v>
      </c>
      <c r="I443" s="5">
        <v>0</v>
      </c>
      <c r="J443" s="5">
        <v>0</v>
      </c>
      <c r="K443" s="5">
        <v>0.4</v>
      </c>
      <c r="L443" s="5">
        <v>1.7</v>
      </c>
      <c r="M443" s="5">
        <v>1.7</v>
      </c>
      <c r="N443">
        <v>33.5</v>
      </c>
      <c r="O443">
        <v>33.5</v>
      </c>
      <c r="P443">
        <v>10</v>
      </c>
      <c r="Q443">
        <v>10.4</v>
      </c>
      <c r="R443" s="54">
        <v>0.30138888888888898</v>
      </c>
      <c r="T443" s="93">
        <f t="shared" si="11"/>
        <v>10.4</v>
      </c>
      <c r="U443" s="96">
        <f t="shared" si="13"/>
        <v>-1.9000000000000004</v>
      </c>
      <c r="V443" s="92">
        <f t="shared" si="10"/>
        <v>1</v>
      </c>
      <c r="W443" s="96" t="str">
        <f t="shared" si="12"/>
        <v/>
      </c>
      <c r="X443" s="93"/>
      <c r="Z443" s="5"/>
      <c r="AA443"/>
      <c r="AC443" s="376"/>
      <c r="AD443" s="54">
        <v>0.30138888888888898</v>
      </c>
      <c r="AL443" s="5"/>
      <c r="AM443" s="5"/>
      <c r="AN443" s="5"/>
      <c r="AQ443" s="5"/>
      <c r="AS443" s="5"/>
      <c r="AT443" s="5"/>
      <c r="AU443" s="5"/>
      <c r="AV443" s="5"/>
      <c r="AW443" s="5"/>
      <c r="BB443" s="55">
        <v>0.30138888888888898</v>
      </c>
    </row>
    <row r="444" spans="2:54" x14ac:dyDescent="0.25">
      <c r="B444" s="5">
        <v>10.3</v>
      </c>
      <c r="C444" s="5">
        <v>85</v>
      </c>
      <c r="D444" s="5">
        <v>7.9</v>
      </c>
      <c r="E444" s="5">
        <v>10.3</v>
      </c>
      <c r="F444" s="5">
        <v>9</v>
      </c>
      <c r="G444" s="5">
        <v>14.4</v>
      </c>
      <c r="H444" s="5">
        <v>988.5</v>
      </c>
      <c r="I444" s="5">
        <v>0</v>
      </c>
      <c r="J444" s="5">
        <v>0</v>
      </c>
      <c r="K444" s="5">
        <v>0.4</v>
      </c>
      <c r="L444" s="5">
        <v>1.7</v>
      </c>
      <c r="M444" s="5">
        <v>1.7</v>
      </c>
      <c r="N444">
        <v>33.5</v>
      </c>
      <c r="O444">
        <v>33.5</v>
      </c>
      <c r="P444">
        <v>10</v>
      </c>
      <c r="Q444">
        <v>10.4</v>
      </c>
      <c r="R444" s="54">
        <v>0.30208333333333298</v>
      </c>
      <c r="T444" s="93">
        <f t="shared" si="11"/>
        <v>10.4</v>
      </c>
      <c r="U444" s="96">
        <f t="shared" si="13"/>
        <v>-1.9000000000000004</v>
      </c>
      <c r="V444" s="92">
        <f t="shared" si="10"/>
        <v>1</v>
      </c>
      <c r="W444" s="96" t="str">
        <f t="shared" si="12"/>
        <v/>
      </c>
      <c r="X444" s="93"/>
      <c r="Z444" s="5"/>
      <c r="AA444"/>
      <c r="AC444" s="376"/>
      <c r="AD444" s="54">
        <v>0.30208333333333298</v>
      </c>
      <c r="AL444" s="5"/>
      <c r="AM444" s="5"/>
      <c r="AN444" s="5"/>
      <c r="AQ444" s="5"/>
      <c r="AS444" s="5"/>
      <c r="AT444" s="5"/>
      <c r="AU444" s="5"/>
      <c r="AV444" s="5"/>
      <c r="AW444" s="5"/>
      <c r="BB444" s="55">
        <v>0.30208333333333298</v>
      </c>
    </row>
    <row r="445" spans="2:54" x14ac:dyDescent="0.25">
      <c r="B445" s="5">
        <v>10.3</v>
      </c>
      <c r="C445" s="5">
        <v>85</v>
      </c>
      <c r="D445" s="5">
        <v>7.9</v>
      </c>
      <c r="E445" s="5">
        <v>10.3</v>
      </c>
      <c r="F445" s="5">
        <v>23</v>
      </c>
      <c r="G445" s="5">
        <v>24.8</v>
      </c>
      <c r="H445" s="5">
        <v>988.5</v>
      </c>
      <c r="I445" s="5">
        <v>0</v>
      </c>
      <c r="J445" s="5">
        <v>0</v>
      </c>
      <c r="K445" s="5">
        <v>0.4</v>
      </c>
      <c r="L445" s="5">
        <v>1.7</v>
      </c>
      <c r="M445" s="5">
        <v>1.7</v>
      </c>
      <c r="N445">
        <v>33.5</v>
      </c>
      <c r="O445">
        <v>33.5</v>
      </c>
      <c r="P445">
        <v>9.9</v>
      </c>
      <c r="Q445">
        <v>10.4</v>
      </c>
      <c r="R445" s="54">
        <v>0.30277777777777798</v>
      </c>
      <c r="T445" s="93">
        <f t="shared" si="11"/>
        <v>10.4</v>
      </c>
      <c r="U445" s="96">
        <f t="shared" si="13"/>
        <v>-1.9000000000000004</v>
      </c>
      <c r="V445" s="92">
        <f t="shared" si="10"/>
        <v>1</v>
      </c>
      <c r="W445" s="96" t="str">
        <f t="shared" si="12"/>
        <v/>
      </c>
      <c r="X445" s="93"/>
      <c r="Z445" s="5"/>
      <c r="AA445"/>
      <c r="AC445" s="376"/>
      <c r="AD445" s="54">
        <v>0.30277777777777798</v>
      </c>
      <c r="AL445" s="5"/>
      <c r="AM445" s="5"/>
      <c r="AN445" s="5"/>
      <c r="AQ445" s="5"/>
      <c r="AS445" s="5"/>
      <c r="AT445" s="5"/>
      <c r="AU445" s="5"/>
      <c r="AV445" s="5"/>
      <c r="AW445" s="5"/>
      <c r="BB445" s="55">
        <v>0.30277777777777798</v>
      </c>
    </row>
    <row r="446" spans="2:54" x14ac:dyDescent="0.25">
      <c r="B446" s="5">
        <v>10.3</v>
      </c>
      <c r="C446" s="5">
        <v>85</v>
      </c>
      <c r="D446" s="5">
        <v>7.9</v>
      </c>
      <c r="E446" s="5">
        <v>10.3</v>
      </c>
      <c r="F446" s="5">
        <v>9.4</v>
      </c>
      <c r="G446" s="5">
        <v>23.8</v>
      </c>
      <c r="H446" s="5">
        <v>988.5</v>
      </c>
      <c r="I446" s="5">
        <v>0</v>
      </c>
      <c r="J446" s="5">
        <v>0</v>
      </c>
      <c r="K446" s="5">
        <v>0.4</v>
      </c>
      <c r="L446" s="5">
        <v>1.7</v>
      </c>
      <c r="M446" s="5">
        <v>1.7</v>
      </c>
      <c r="N446">
        <v>33.5</v>
      </c>
      <c r="O446">
        <v>33.5</v>
      </c>
      <c r="P446">
        <v>9.9</v>
      </c>
      <c r="Q446">
        <v>10.4</v>
      </c>
      <c r="R446" s="54">
        <v>0.30347222222222198</v>
      </c>
      <c r="T446" s="93">
        <f t="shared" si="11"/>
        <v>10.4</v>
      </c>
      <c r="U446" s="96">
        <f t="shared" si="13"/>
        <v>-1.9000000000000004</v>
      </c>
      <c r="V446" s="92">
        <f t="shared" si="10"/>
        <v>1</v>
      </c>
      <c r="W446" s="96" t="str">
        <f t="shared" si="12"/>
        <v/>
      </c>
      <c r="X446" s="93"/>
      <c r="Z446" s="5"/>
      <c r="AA446"/>
      <c r="AC446" s="376"/>
      <c r="AD446" s="54">
        <v>0.30347222222222198</v>
      </c>
      <c r="AL446" s="5"/>
      <c r="AM446" s="5"/>
      <c r="AN446" s="5"/>
      <c r="AQ446" s="5"/>
      <c r="AS446" s="5"/>
      <c r="AT446" s="5"/>
      <c r="AU446" s="5"/>
      <c r="AV446" s="5"/>
      <c r="AW446" s="5"/>
      <c r="BB446" s="55">
        <v>0.30347222222222198</v>
      </c>
    </row>
    <row r="447" spans="2:54" x14ac:dyDescent="0.25">
      <c r="B447" s="5">
        <v>10.3</v>
      </c>
      <c r="C447" s="5">
        <v>84</v>
      </c>
      <c r="D447" s="5">
        <v>7.7</v>
      </c>
      <c r="E447" s="5">
        <v>10.3</v>
      </c>
      <c r="F447" s="5">
        <v>13.3</v>
      </c>
      <c r="G447" s="5">
        <v>29.5</v>
      </c>
      <c r="H447" s="5">
        <v>988.9</v>
      </c>
      <c r="I447" s="5">
        <v>0</v>
      </c>
      <c r="J447" s="5">
        <v>0</v>
      </c>
      <c r="K447" s="5">
        <v>0.4</v>
      </c>
      <c r="L447" s="5">
        <v>1.7</v>
      </c>
      <c r="M447" s="5">
        <v>1.7</v>
      </c>
      <c r="N447">
        <v>33.5</v>
      </c>
      <c r="O447">
        <v>33.5</v>
      </c>
      <c r="P447">
        <v>9.9</v>
      </c>
      <c r="Q447">
        <v>10.4</v>
      </c>
      <c r="R447" s="54">
        <v>0.30416666666666697</v>
      </c>
      <c r="T447" s="93">
        <f t="shared" si="11"/>
        <v>10.4</v>
      </c>
      <c r="U447" s="96">
        <f t="shared" si="13"/>
        <v>-1.9000000000000004</v>
      </c>
      <c r="V447" s="92">
        <f t="shared" si="10"/>
        <v>1</v>
      </c>
      <c r="W447" s="96" t="str">
        <f t="shared" si="12"/>
        <v/>
      </c>
      <c r="X447" s="93"/>
      <c r="Z447" s="5"/>
      <c r="AA447"/>
      <c r="AC447" s="376"/>
      <c r="AD447" s="54">
        <v>0.30416666666666697</v>
      </c>
      <c r="AL447" s="5"/>
      <c r="AM447" s="5"/>
      <c r="AN447" s="5"/>
      <c r="AQ447" s="5"/>
      <c r="AS447" s="5"/>
      <c r="AT447" s="5"/>
      <c r="AU447" s="5"/>
      <c r="AV447" s="5"/>
      <c r="AW447" s="5"/>
      <c r="BB447" s="55">
        <v>0.30416666666666697</v>
      </c>
    </row>
    <row r="448" spans="2:54" x14ac:dyDescent="0.25">
      <c r="B448" s="5">
        <v>10.4</v>
      </c>
      <c r="C448" s="5">
        <v>84</v>
      </c>
      <c r="D448" s="5">
        <v>7.8</v>
      </c>
      <c r="E448" s="5">
        <v>10.4</v>
      </c>
      <c r="F448" s="5">
        <v>10.1</v>
      </c>
      <c r="G448" s="5">
        <v>19.399999999999999</v>
      </c>
      <c r="H448" s="5">
        <v>988.7</v>
      </c>
      <c r="I448" s="5">
        <v>0</v>
      </c>
      <c r="J448" s="5">
        <v>0</v>
      </c>
      <c r="K448" s="5">
        <v>0.4</v>
      </c>
      <c r="L448" s="5">
        <v>1.7</v>
      </c>
      <c r="M448" s="5">
        <v>1.7</v>
      </c>
      <c r="N448">
        <v>33.5</v>
      </c>
      <c r="O448">
        <v>33.5</v>
      </c>
      <c r="P448">
        <v>9.9</v>
      </c>
      <c r="Q448">
        <v>10.4</v>
      </c>
      <c r="R448" s="54">
        <v>0.30486111111111103</v>
      </c>
      <c r="T448" s="93">
        <f t="shared" si="11"/>
        <v>10.4</v>
      </c>
      <c r="U448" s="96">
        <f t="shared" si="13"/>
        <v>-2</v>
      </c>
      <c r="V448" s="92">
        <f t="shared" si="10"/>
        <v>1</v>
      </c>
      <c r="W448" s="96" t="str">
        <f t="shared" si="12"/>
        <v/>
      </c>
      <c r="X448" s="93"/>
      <c r="Z448" s="5"/>
      <c r="AA448"/>
      <c r="AC448" s="376"/>
      <c r="AD448" s="54">
        <v>0.30486111111111103</v>
      </c>
      <c r="AL448" s="5"/>
      <c r="AM448" s="5"/>
      <c r="AN448" s="5"/>
      <c r="AQ448" s="5"/>
      <c r="AS448" s="5"/>
      <c r="AT448" s="5"/>
      <c r="AU448" s="5"/>
      <c r="AV448" s="5"/>
      <c r="AW448" s="5"/>
      <c r="BB448" s="55">
        <v>0.30486111111111103</v>
      </c>
    </row>
    <row r="449" spans="2:54" x14ac:dyDescent="0.25">
      <c r="B449" s="5">
        <v>10.4</v>
      </c>
      <c r="C449" s="5">
        <v>84</v>
      </c>
      <c r="D449" s="5">
        <v>7.8</v>
      </c>
      <c r="E449" s="5">
        <v>10.4</v>
      </c>
      <c r="F449" s="5">
        <v>15.1</v>
      </c>
      <c r="G449" s="5">
        <v>25.6</v>
      </c>
      <c r="H449" s="5">
        <v>988.8</v>
      </c>
      <c r="I449" s="5">
        <v>0</v>
      </c>
      <c r="J449" s="5">
        <v>0</v>
      </c>
      <c r="K449" s="5">
        <v>0.4</v>
      </c>
      <c r="L449" s="5">
        <v>1.7</v>
      </c>
      <c r="M449" s="5">
        <v>1.7</v>
      </c>
      <c r="N449">
        <v>33.5</v>
      </c>
      <c r="O449">
        <v>33.5</v>
      </c>
      <c r="P449">
        <v>10</v>
      </c>
      <c r="Q449">
        <v>10.4</v>
      </c>
      <c r="R449" s="54">
        <v>0.30555555555555602</v>
      </c>
      <c r="T449" s="93">
        <f t="shared" si="11"/>
        <v>10.4</v>
      </c>
      <c r="U449" s="96">
        <f t="shared" si="13"/>
        <v>-2</v>
      </c>
      <c r="V449" s="92">
        <f t="shared" si="10"/>
        <v>1</v>
      </c>
      <c r="W449" s="96" t="str">
        <f t="shared" si="12"/>
        <v/>
      </c>
      <c r="X449" s="93"/>
      <c r="Z449" s="5"/>
      <c r="AA449"/>
      <c r="AC449" s="376"/>
      <c r="AD449" s="54">
        <v>0.30555555555555602</v>
      </c>
      <c r="AL449" s="5"/>
      <c r="AM449" s="5"/>
      <c r="AN449" s="5"/>
      <c r="AQ449" s="5"/>
      <c r="AS449" s="5"/>
      <c r="AT449" s="5"/>
      <c r="AU449" s="5"/>
      <c r="AV449" s="5"/>
      <c r="AW449" s="5"/>
      <c r="BB449" s="55">
        <v>0.30555555555555602</v>
      </c>
    </row>
    <row r="450" spans="2:54" x14ac:dyDescent="0.25">
      <c r="B450" s="5">
        <v>10.3</v>
      </c>
      <c r="C450" s="5">
        <v>84</v>
      </c>
      <c r="D450" s="5">
        <v>7.7</v>
      </c>
      <c r="E450" s="5">
        <v>10.3</v>
      </c>
      <c r="F450" s="5">
        <v>19.100000000000001</v>
      </c>
      <c r="G450" s="5">
        <v>22.3</v>
      </c>
      <c r="H450" s="5">
        <v>988.8</v>
      </c>
      <c r="I450" s="5">
        <v>0</v>
      </c>
      <c r="J450" s="5">
        <v>0</v>
      </c>
      <c r="K450" s="5">
        <v>0.4</v>
      </c>
      <c r="L450" s="5">
        <v>1.7</v>
      </c>
      <c r="M450" s="5">
        <v>1.7</v>
      </c>
      <c r="N450">
        <v>33.5</v>
      </c>
      <c r="O450">
        <v>33.5</v>
      </c>
      <c r="P450">
        <v>10</v>
      </c>
      <c r="Q450">
        <v>10.4</v>
      </c>
      <c r="R450" s="54">
        <v>0.30625000000000002</v>
      </c>
      <c r="T450" s="93">
        <f t="shared" si="11"/>
        <v>10.4</v>
      </c>
      <c r="U450" s="96">
        <f t="shared" si="13"/>
        <v>-1.9000000000000004</v>
      </c>
      <c r="V450" s="92">
        <f t="shared" si="10"/>
        <v>1</v>
      </c>
      <c r="W450" s="96" t="str">
        <f t="shared" si="12"/>
        <v/>
      </c>
      <c r="X450" s="93"/>
      <c r="Z450" s="5"/>
      <c r="AA450"/>
      <c r="AC450" s="376"/>
      <c r="AD450" s="54">
        <v>0.30625000000000002</v>
      </c>
      <c r="AL450" s="5"/>
      <c r="AM450" s="5"/>
      <c r="AN450" s="5"/>
      <c r="AQ450" s="5"/>
      <c r="AS450" s="5"/>
      <c r="AT450" s="5"/>
      <c r="AU450" s="5"/>
      <c r="AV450" s="5"/>
      <c r="AW450" s="5"/>
      <c r="BB450" s="55">
        <v>0.30625000000000002</v>
      </c>
    </row>
    <row r="451" spans="2:54" x14ac:dyDescent="0.25">
      <c r="B451" s="5">
        <v>10.4</v>
      </c>
      <c r="C451" s="5">
        <v>84</v>
      </c>
      <c r="D451" s="5">
        <v>7.8</v>
      </c>
      <c r="E451" s="5">
        <v>10.4</v>
      </c>
      <c r="F451" s="5">
        <v>7.6</v>
      </c>
      <c r="G451" s="5">
        <v>12.6</v>
      </c>
      <c r="H451" s="5">
        <v>988.9</v>
      </c>
      <c r="I451" s="5">
        <v>0</v>
      </c>
      <c r="J451" s="5">
        <v>0</v>
      </c>
      <c r="K451" s="5">
        <v>0.4</v>
      </c>
      <c r="L451" s="5">
        <v>1.7</v>
      </c>
      <c r="M451" s="5">
        <v>1.7</v>
      </c>
      <c r="N451">
        <v>33.5</v>
      </c>
      <c r="O451">
        <v>33.5</v>
      </c>
      <c r="P451">
        <v>10</v>
      </c>
      <c r="Q451">
        <v>10.4</v>
      </c>
      <c r="R451" s="54">
        <v>0.30694444444444402</v>
      </c>
      <c r="T451" s="93">
        <f t="shared" si="11"/>
        <v>10.4</v>
      </c>
      <c r="U451" s="96">
        <f t="shared" si="13"/>
        <v>-2</v>
      </c>
      <c r="V451" s="92">
        <f t="shared" si="10"/>
        <v>1</v>
      </c>
      <c r="W451" s="96" t="str">
        <f t="shared" si="12"/>
        <v/>
      </c>
      <c r="X451" s="93"/>
      <c r="Z451" s="5"/>
      <c r="AA451"/>
      <c r="AC451" s="376"/>
      <c r="AD451" s="54">
        <v>0.30694444444444402</v>
      </c>
      <c r="AL451" s="5"/>
      <c r="AM451" s="5"/>
      <c r="AN451" s="5"/>
      <c r="AQ451" s="5"/>
      <c r="AS451" s="5"/>
      <c r="AT451" s="5"/>
      <c r="AU451" s="5"/>
      <c r="AV451" s="5"/>
      <c r="AW451" s="5"/>
      <c r="BB451" s="55">
        <v>0.30694444444444402</v>
      </c>
    </row>
    <row r="452" spans="2:54" x14ac:dyDescent="0.25">
      <c r="B452" s="5">
        <v>10.4</v>
      </c>
      <c r="C452" s="5">
        <v>84</v>
      </c>
      <c r="D452" s="5">
        <v>7.8</v>
      </c>
      <c r="E452" s="5">
        <v>10.4</v>
      </c>
      <c r="F452" s="5">
        <v>13.7</v>
      </c>
      <c r="G452" s="5">
        <v>22.3</v>
      </c>
      <c r="H452" s="5">
        <v>988.7</v>
      </c>
      <c r="I452" s="5">
        <v>0</v>
      </c>
      <c r="J452" s="5">
        <v>0</v>
      </c>
      <c r="K452" s="5">
        <v>0.4</v>
      </c>
      <c r="L452" s="5">
        <v>1.7</v>
      </c>
      <c r="M452" s="5">
        <v>1.7</v>
      </c>
      <c r="N452">
        <v>33.5</v>
      </c>
      <c r="O452">
        <v>33.5</v>
      </c>
      <c r="P452">
        <v>10</v>
      </c>
      <c r="Q452">
        <v>10.4</v>
      </c>
      <c r="R452" s="54">
        <v>0.30763888888888902</v>
      </c>
      <c r="T452" s="93">
        <f t="shared" si="11"/>
        <v>10.4</v>
      </c>
      <c r="U452" s="96">
        <f t="shared" si="13"/>
        <v>-2</v>
      </c>
      <c r="V452" s="92">
        <f t="shared" si="10"/>
        <v>1</v>
      </c>
      <c r="W452" s="96" t="str">
        <f t="shared" si="12"/>
        <v/>
      </c>
      <c r="X452" s="93"/>
      <c r="Z452" s="5"/>
      <c r="AA452"/>
      <c r="AC452" s="376"/>
      <c r="AD452" s="54">
        <v>0.30763888888888902</v>
      </c>
      <c r="AL452" s="5"/>
      <c r="AM452" s="5"/>
      <c r="AN452" s="5"/>
      <c r="AQ452" s="5"/>
      <c r="AS452" s="5"/>
      <c r="AT452" s="5"/>
      <c r="AU452" s="5"/>
      <c r="AV452" s="5"/>
      <c r="AW452" s="5"/>
      <c r="BB452" s="55">
        <v>0.30763888888888902</v>
      </c>
    </row>
    <row r="453" spans="2:54" x14ac:dyDescent="0.25">
      <c r="B453" s="5">
        <v>10.4</v>
      </c>
      <c r="C453" s="5">
        <v>84</v>
      </c>
      <c r="D453" s="5">
        <v>7.8</v>
      </c>
      <c r="E453" s="5">
        <v>10.4</v>
      </c>
      <c r="F453" s="5">
        <v>11.5</v>
      </c>
      <c r="G453" s="5">
        <v>16.600000000000001</v>
      </c>
      <c r="H453" s="5">
        <v>988.8</v>
      </c>
      <c r="I453" s="5">
        <v>0</v>
      </c>
      <c r="J453" s="5">
        <v>0</v>
      </c>
      <c r="K453" s="5">
        <v>0.4</v>
      </c>
      <c r="L453" s="5">
        <v>1.7</v>
      </c>
      <c r="M453" s="5">
        <v>1.7</v>
      </c>
      <c r="N453">
        <v>33.5</v>
      </c>
      <c r="O453">
        <v>33.5</v>
      </c>
      <c r="P453">
        <v>10</v>
      </c>
      <c r="Q453">
        <v>10.4</v>
      </c>
      <c r="R453" s="54">
        <v>0.30833333333333302</v>
      </c>
      <c r="T453" s="93">
        <f t="shared" si="11"/>
        <v>10.4</v>
      </c>
      <c r="U453" s="96">
        <f t="shared" si="13"/>
        <v>-2</v>
      </c>
      <c r="V453" s="92">
        <f t="shared" si="10"/>
        <v>1</v>
      </c>
      <c r="W453" s="96" t="str">
        <f t="shared" si="12"/>
        <v/>
      </c>
      <c r="X453" s="93"/>
      <c r="Z453" s="5"/>
      <c r="AA453"/>
      <c r="AC453" s="376"/>
      <c r="AD453" s="54">
        <v>0.30833333333333302</v>
      </c>
      <c r="AL453" s="5"/>
      <c r="AM453" s="5"/>
      <c r="AN453" s="5"/>
      <c r="AQ453" s="5"/>
      <c r="AS453" s="5"/>
      <c r="AT453" s="5"/>
      <c r="AU453" s="5"/>
      <c r="AV453" s="5"/>
      <c r="AW453" s="5"/>
      <c r="BB453" s="55">
        <v>0.30833333333333302</v>
      </c>
    </row>
    <row r="454" spans="2:54" x14ac:dyDescent="0.25">
      <c r="B454" s="5">
        <v>10.4</v>
      </c>
      <c r="C454" s="5">
        <v>84</v>
      </c>
      <c r="D454" s="5">
        <v>7.8</v>
      </c>
      <c r="E454" s="5">
        <v>10.4</v>
      </c>
      <c r="F454" s="5">
        <v>10.8</v>
      </c>
      <c r="G454" s="5">
        <v>16.2</v>
      </c>
      <c r="H454" s="5">
        <v>988.8</v>
      </c>
      <c r="I454" s="5">
        <v>0</v>
      </c>
      <c r="J454" s="5">
        <v>0</v>
      </c>
      <c r="K454" s="5">
        <v>0.4</v>
      </c>
      <c r="L454" s="5">
        <v>1.7</v>
      </c>
      <c r="M454" s="5">
        <v>1.7</v>
      </c>
      <c r="N454">
        <v>33.5</v>
      </c>
      <c r="O454">
        <v>33.5</v>
      </c>
      <c r="P454">
        <v>10</v>
      </c>
      <c r="Q454">
        <v>10.4</v>
      </c>
      <c r="R454" s="54">
        <v>0.30902777777777801</v>
      </c>
      <c r="T454" s="93">
        <f t="shared" si="11"/>
        <v>10.4</v>
      </c>
      <c r="U454" s="96">
        <f t="shared" si="13"/>
        <v>-2</v>
      </c>
      <c r="V454" s="92">
        <f t="shared" si="10"/>
        <v>1</v>
      </c>
      <c r="W454" s="96" t="str">
        <f t="shared" si="12"/>
        <v/>
      </c>
      <c r="X454" s="93"/>
      <c r="Z454" s="5"/>
      <c r="AA454"/>
      <c r="AC454" s="376"/>
      <c r="AD454" s="54">
        <v>0.30902777777777801</v>
      </c>
      <c r="AL454" s="5"/>
      <c r="AM454" s="5"/>
      <c r="AN454" s="5"/>
      <c r="AQ454" s="5"/>
      <c r="AS454" s="5"/>
      <c r="AT454" s="5"/>
      <c r="AU454" s="5"/>
      <c r="AV454" s="5"/>
      <c r="AW454" s="5"/>
      <c r="BB454" s="55">
        <v>0.30902777777777801</v>
      </c>
    </row>
    <row r="455" spans="2:54" x14ac:dyDescent="0.25">
      <c r="B455" s="5">
        <v>10.4</v>
      </c>
      <c r="C455" s="5">
        <v>85</v>
      </c>
      <c r="D455" s="5">
        <v>8</v>
      </c>
      <c r="E455" s="5">
        <v>10.4</v>
      </c>
      <c r="F455" s="5">
        <v>5</v>
      </c>
      <c r="G455" s="5">
        <v>10.4</v>
      </c>
      <c r="H455" s="5">
        <v>988.8</v>
      </c>
      <c r="I455" s="5">
        <v>0</v>
      </c>
      <c r="J455" s="5">
        <v>0</v>
      </c>
      <c r="K455" s="5">
        <v>0.4</v>
      </c>
      <c r="L455" s="5">
        <v>1.7</v>
      </c>
      <c r="M455" s="5">
        <v>1.7</v>
      </c>
      <c r="N455">
        <v>33.5</v>
      </c>
      <c r="O455">
        <v>33.5</v>
      </c>
      <c r="P455">
        <v>10</v>
      </c>
      <c r="Q455">
        <v>10.4</v>
      </c>
      <c r="R455" s="54">
        <v>0.30972222222222201</v>
      </c>
      <c r="T455" s="93">
        <f t="shared" si="11"/>
        <v>10.4</v>
      </c>
      <c r="U455" s="96">
        <f t="shared" si="13"/>
        <v>-2</v>
      </c>
      <c r="V455" s="92">
        <f t="shared" si="10"/>
        <v>1</v>
      </c>
      <c r="W455" s="96" t="str">
        <f t="shared" si="12"/>
        <v/>
      </c>
      <c r="X455" s="93"/>
      <c r="Z455" s="5"/>
      <c r="AA455"/>
      <c r="AC455" s="376"/>
      <c r="AD455" s="54">
        <v>0.30972222222222201</v>
      </c>
      <c r="AL455" s="5"/>
      <c r="AM455" s="5"/>
      <c r="AN455" s="5"/>
      <c r="AQ455" s="5"/>
      <c r="AS455" s="5"/>
      <c r="AT455" s="5"/>
      <c r="AU455" s="5"/>
      <c r="AV455" s="5"/>
      <c r="AW455" s="5"/>
      <c r="BB455" s="55">
        <v>0.30972222222222201</v>
      </c>
    </row>
    <row r="456" spans="2:54" x14ac:dyDescent="0.25">
      <c r="B456" s="5">
        <v>10.4</v>
      </c>
      <c r="C456" s="5">
        <v>84</v>
      </c>
      <c r="D456" s="5">
        <v>7.8</v>
      </c>
      <c r="E456" s="5">
        <v>10.4</v>
      </c>
      <c r="F456" s="5">
        <v>19.8</v>
      </c>
      <c r="G456" s="5">
        <v>21.6</v>
      </c>
      <c r="H456" s="5">
        <v>989</v>
      </c>
      <c r="I456" s="5">
        <v>0</v>
      </c>
      <c r="J456" s="5">
        <v>0</v>
      </c>
      <c r="K456" s="5">
        <v>0.4</v>
      </c>
      <c r="L456" s="5">
        <v>1.7</v>
      </c>
      <c r="M456" s="5">
        <v>1.7</v>
      </c>
      <c r="N456">
        <v>33.5</v>
      </c>
      <c r="O456">
        <v>33.5</v>
      </c>
      <c r="P456">
        <v>10</v>
      </c>
      <c r="Q456">
        <v>10.4</v>
      </c>
      <c r="R456" s="54">
        <v>0.31041666666666701</v>
      </c>
      <c r="T456" s="93">
        <f t="shared" si="11"/>
        <v>10.4</v>
      </c>
      <c r="U456" s="96">
        <f t="shared" si="13"/>
        <v>-2</v>
      </c>
      <c r="V456" s="92">
        <f t="shared" si="10"/>
        <v>1</v>
      </c>
      <c r="W456" s="96" t="str">
        <f t="shared" si="12"/>
        <v/>
      </c>
      <c r="X456" s="93"/>
      <c r="Z456" s="5"/>
      <c r="AA456"/>
      <c r="AC456" s="376"/>
      <c r="AD456" s="54">
        <v>0.31041666666666701</v>
      </c>
      <c r="AL456" s="5"/>
      <c r="AM456" s="5"/>
      <c r="AN456" s="5"/>
      <c r="AQ456" s="5"/>
      <c r="AS456" s="5"/>
      <c r="AT456" s="5"/>
      <c r="AU456" s="5"/>
      <c r="AV456" s="5"/>
      <c r="AW456" s="5"/>
      <c r="BB456" s="55">
        <v>0.31041666666666701</v>
      </c>
    </row>
    <row r="457" spans="2:54" x14ac:dyDescent="0.25">
      <c r="B457" s="5">
        <v>10.4</v>
      </c>
      <c r="C457" s="5">
        <v>84</v>
      </c>
      <c r="D457" s="5">
        <v>7.8</v>
      </c>
      <c r="E457" s="5">
        <v>10.4</v>
      </c>
      <c r="F457" s="5">
        <v>4</v>
      </c>
      <c r="G457" s="5">
        <v>25.6</v>
      </c>
      <c r="H457" s="5">
        <v>988.8</v>
      </c>
      <c r="I457" s="5">
        <v>0</v>
      </c>
      <c r="J457" s="5">
        <v>0</v>
      </c>
      <c r="K457" s="5">
        <v>0.4</v>
      </c>
      <c r="L457" s="5">
        <v>1.7</v>
      </c>
      <c r="M457" s="5">
        <v>1.7</v>
      </c>
      <c r="N457">
        <v>33.5</v>
      </c>
      <c r="O457">
        <v>33.5</v>
      </c>
      <c r="P457">
        <v>10.1</v>
      </c>
      <c r="Q457">
        <v>10.4</v>
      </c>
      <c r="R457" s="54">
        <v>0.31111111111111101</v>
      </c>
      <c r="T457" s="93">
        <f t="shared" si="11"/>
        <v>10.4</v>
      </c>
      <c r="U457" s="96">
        <f t="shared" si="13"/>
        <v>-2</v>
      </c>
      <c r="V457" s="92">
        <f t="shared" si="10"/>
        <v>1</v>
      </c>
      <c r="W457" s="96" t="str">
        <f t="shared" si="12"/>
        <v/>
      </c>
      <c r="X457" s="93"/>
      <c r="Z457" s="5"/>
      <c r="AA457"/>
      <c r="AC457" s="376"/>
      <c r="AD457" s="54">
        <v>0.31111111111111101</v>
      </c>
      <c r="AL457" s="5"/>
      <c r="AM457" s="5"/>
      <c r="AN457" s="5"/>
      <c r="AQ457" s="5"/>
      <c r="AS457" s="5"/>
      <c r="AT457" s="5"/>
      <c r="AU457" s="5"/>
      <c r="AV457" s="5"/>
      <c r="AW457" s="5"/>
      <c r="BB457" s="55">
        <v>0.31111111111111101</v>
      </c>
    </row>
    <row r="458" spans="2:54" x14ac:dyDescent="0.25">
      <c r="B458" s="5">
        <v>10.4</v>
      </c>
      <c r="C458" s="5">
        <v>84</v>
      </c>
      <c r="D458" s="5">
        <v>7.8</v>
      </c>
      <c r="E458" s="5">
        <v>10.4</v>
      </c>
      <c r="F458" s="5">
        <v>7.6</v>
      </c>
      <c r="G458" s="5">
        <v>16.600000000000001</v>
      </c>
      <c r="H458" s="5">
        <v>988.9</v>
      </c>
      <c r="I458" s="5">
        <v>0</v>
      </c>
      <c r="J458" s="5">
        <v>0</v>
      </c>
      <c r="K458" s="5">
        <v>0.4</v>
      </c>
      <c r="L458" s="5">
        <v>1.7</v>
      </c>
      <c r="M458" s="5">
        <v>1.7</v>
      </c>
      <c r="N458">
        <v>33.5</v>
      </c>
      <c r="O458">
        <v>33.5</v>
      </c>
      <c r="P458">
        <v>10.1</v>
      </c>
      <c r="Q458">
        <v>10.4</v>
      </c>
      <c r="R458" s="54">
        <v>0.311805555555556</v>
      </c>
      <c r="T458" s="93">
        <f t="shared" si="11"/>
        <v>10.4</v>
      </c>
      <c r="U458" s="96">
        <f t="shared" si="13"/>
        <v>-2</v>
      </c>
      <c r="V458" s="92">
        <f t="shared" si="10"/>
        <v>1</v>
      </c>
      <c r="W458" s="96" t="str">
        <f t="shared" si="12"/>
        <v/>
      </c>
      <c r="X458" s="93"/>
      <c r="Z458" s="5"/>
      <c r="AA458"/>
      <c r="AC458" s="376"/>
      <c r="AD458" s="54">
        <v>0.311805555555556</v>
      </c>
      <c r="AL458" s="5"/>
      <c r="AM458" s="5"/>
      <c r="AN458" s="5"/>
      <c r="AQ458" s="5"/>
      <c r="AS458" s="5"/>
      <c r="AT458" s="5"/>
      <c r="AU458" s="5"/>
      <c r="AV458" s="5"/>
      <c r="AW458" s="5"/>
      <c r="BB458" s="55">
        <v>0.311805555555556</v>
      </c>
    </row>
    <row r="459" spans="2:54" x14ac:dyDescent="0.25">
      <c r="B459" s="5">
        <v>10.5</v>
      </c>
      <c r="C459" s="5">
        <v>84</v>
      </c>
      <c r="D459" s="5">
        <v>7.9</v>
      </c>
      <c r="E459" s="5">
        <v>10.5</v>
      </c>
      <c r="F459" s="5">
        <v>12.2</v>
      </c>
      <c r="G459" s="5">
        <v>24.1</v>
      </c>
      <c r="H459" s="5">
        <v>989</v>
      </c>
      <c r="I459" s="5">
        <v>0</v>
      </c>
      <c r="J459" s="5">
        <v>0</v>
      </c>
      <c r="K459" s="5">
        <v>0.2</v>
      </c>
      <c r="L459" s="5">
        <v>1.7</v>
      </c>
      <c r="M459" s="5">
        <v>1.7</v>
      </c>
      <c r="N459">
        <v>33.5</v>
      </c>
      <c r="O459">
        <v>33.5</v>
      </c>
      <c r="P459">
        <v>10.1</v>
      </c>
      <c r="Q459">
        <v>10.4</v>
      </c>
      <c r="R459" s="54">
        <v>0.3125</v>
      </c>
      <c r="T459" s="93">
        <f t="shared" si="11"/>
        <v>10.4</v>
      </c>
      <c r="U459" s="96">
        <f>(T459-B459)-3</f>
        <v>-3.0999999999999996</v>
      </c>
      <c r="V459" s="92">
        <f t="shared" ref="V459:V522" si="14">IF($K459&gt;0,1,"")</f>
        <v>1</v>
      </c>
      <c r="W459" s="96" t="str">
        <f t="shared" si="12"/>
        <v/>
      </c>
      <c r="X459" s="93"/>
      <c r="Z459" s="5"/>
      <c r="AA459"/>
      <c r="AC459" s="376"/>
      <c r="AD459" s="54">
        <v>0.3125</v>
      </c>
      <c r="AL459" s="5"/>
      <c r="AM459" s="5"/>
      <c r="AN459" s="5"/>
      <c r="AQ459" s="5"/>
      <c r="AS459" s="5"/>
      <c r="AT459" s="5"/>
      <c r="AU459" s="5"/>
      <c r="AV459" s="5"/>
      <c r="AW459" s="5"/>
      <c r="BB459" s="55">
        <v>0.3125</v>
      </c>
    </row>
    <row r="460" spans="2:54" x14ac:dyDescent="0.25">
      <c r="B460" s="5">
        <v>10.5</v>
      </c>
      <c r="C460" s="5">
        <v>84</v>
      </c>
      <c r="D460" s="5">
        <v>7.9</v>
      </c>
      <c r="E460" s="5">
        <v>10.5</v>
      </c>
      <c r="F460" s="5">
        <v>10.8</v>
      </c>
      <c r="G460" s="5">
        <v>24.8</v>
      </c>
      <c r="H460" s="5">
        <v>988.9</v>
      </c>
      <c r="I460" s="5">
        <v>0</v>
      </c>
      <c r="J460" s="5">
        <v>0</v>
      </c>
      <c r="K460" s="5">
        <v>0.2</v>
      </c>
      <c r="L460" s="5">
        <v>1.7</v>
      </c>
      <c r="M460" s="5">
        <v>1.7</v>
      </c>
      <c r="N460">
        <v>33.5</v>
      </c>
      <c r="O460">
        <v>33.5</v>
      </c>
      <c r="P460">
        <v>10.1</v>
      </c>
      <c r="Q460">
        <v>10.4</v>
      </c>
      <c r="R460" s="54">
        <v>0.313194444444444</v>
      </c>
      <c r="T460" s="93">
        <f t="shared" si="11"/>
        <v>10.4</v>
      </c>
      <c r="U460" s="96">
        <f>(T460-B460)-3</f>
        <v>-3.0999999999999996</v>
      </c>
      <c r="V460" s="92">
        <f t="shared" si="14"/>
        <v>1</v>
      </c>
      <c r="W460" s="96" t="str">
        <f t="shared" si="12"/>
        <v/>
      </c>
      <c r="X460" s="93"/>
      <c r="Z460" s="5"/>
      <c r="AA460"/>
      <c r="AC460" s="376"/>
      <c r="AD460" s="54">
        <v>0.313194444444444</v>
      </c>
      <c r="AL460" s="5"/>
      <c r="AM460" s="5"/>
      <c r="AN460" s="5"/>
      <c r="AQ460" s="5"/>
      <c r="AS460" s="5"/>
      <c r="AT460" s="5"/>
      <c r="AU460" s="5"/>
      <c r="AV460" s="5"/>
      <c r="AW460" s="5"/>
      <c r="BB460" s="55">
        <v>0.313194444444444</v>
      </c>
    </row>
    <row r="461" spans="2:54" x14ac:dyDescent="0.25">
      <c r="B461" s="5">
        <v>10.5</v>
      </c>
      <c r="C461" s="5">
        <v>84</v>
      </c>
      <c r="D461" s="5">
        <v>7.9</v>
      </c>
      <c r="E461" s="5">
        <v>10.5</v>
      </c>
      <c r="F461" s="5">
        <v>9</v>
      </c>
      <c r="G461" s="5">
        <v>16.2</v>
      </c>
      <c r="H461" s="5">
        <v>989.1</v>
      </c>
      <c r="I461" s="5">
        <v>0</v>
      </c>
      <c r="J461" s="5">
        <v>0</v>
      </c>
      <c r="K461" s="5">
        <v>0.2</v>
      </c>
      <c r="L461" s="5">
        <v>1.7</v>
      </c>
      <c r="M461" s="5">
        <v>1.7</v>
      </c>
      <c r="N461">
        <v>33.5</v>
      </c>
      <c r="O461">
        <v>33.5</v>
      </c>
      <c r="P461">
        <v>10.1</v>
      </c>
      <c r="Q461">
        <v>10.4</v>
      </c>
      <c r="R461" s="54">
        <v>0.31388888888888899</v>
      </c>
      <c r="T461" s="93">
        <f t="shared" si="11"/>
        <v>10.4</v>
      </c>
      <c r="U461" s="96">
        <f>(T461-B461)-4</f>
        <v>-4.0999999999999996</v>
      </c>
      <c r="V461" s="92">
        <f t="shared" si="14"/>
        <v>1</v>
      </c>
      <c r="W461" s="96" t="str">
        <f t="shared" si="12"/>
        <v/>
      </c>
      <c r="X461" s="93"/>
      <c r="Z461" s="5"/>
      <c r="AA461"/>
      <c r="AC461" s="376"/>
      <c r="AD461" s="54">
        <v>0.31388888888888899</v>
      </c>
      <c r="AL461" s="5"/>
      <c r="AM461" s="5"/>
      <c r="AN461" s="5"/>
      <c r="AQ461" s="5"/>
      <c r="AS461" s="5"/>
      <c r="AT461" s="5"/>
      <c r="AU461" s="5"/>
      <c r="AV461" s="5"/>
      <c r="AW461" s="5"/>
      <c r="BB461" s="55">
        <v>0.31388888888888899</v>
      </c>
    </row>
    <row r="462" spans="2:54" x14ac:dyDescent="0.25">
      <c r="B462" s="5">
        <v>10.5</v>
      </c>
      <c r="C462" s="5">
        <v>84</v>
      </c>
      <c r="D462" s="5">
        <v>7.9</v>
      </c>
      <c r="E462" s="5">
        <v>10.5</v>
      </c>
      <c r="F462" s="5">
        <v>2.5</v>
      </c>
      <c r="G462" s="5">
        <v>13.3</v>
      </c>
      <c r="H462" s="5">
        <v>989.1</v>
      </c>
      <c r="I462" s="5">
        <v>0</v>
      </c>
      <c r="J462" s="5">
        <v>0</v>
      </c>
      <c r="K462" s="5">
        <v>0.2</v>
      </c>
      <c r="L462" s="5">
        <v>1.7</v>
      </c>
      <c r="M462" s="5">
        <v>1.7</v>
      </c>
      <c r="N462">
        <v>33.5</v>
      </c>
      <c r="O462">
        <v>33.5</v>
      </c>
      <c r="P462">
        <v>10.1</v>
      </c>
      <c r="Q462">
        <v>10.4</v>
      </c>
      <c r="R462" s="54">
        <v>0.31458333333333299</v>
      </c>
      <c r="T462" s="93">
        <f t="shared" si="11"/>
        <v>10.4</v>
      </c>
      <c r="U462" s="96">
        <f t="shared" ref="U462:U525" si="15">(T462-B462)-4</f>
        <v>-4.0999999999999996</v>
      </c>
      <c r="V462" s="92">
        <f t="shared" si="14"/>
        <v>1</v>
      </c>
      <c r="W462" s="96" t="str">
        <f t="shared" si="12"/>
        <v/>
      </c>
      <c r="X462" s="93"/>
      <c r="Z462" s="5"/>
      <c r="AA462"/>
      <c r="AC462" s="376"/>
      <c r="AD462" s="54">
        <v>0.31458333333333299</v>
      </c>
      <c r="AL462" s="5"/>
      <c r="AM462" s="5"/>
      <c r="AN462" s="5"/>
      <c r="AQ462" s="5"/>
      <c r="AS462" s="5"/>
      <c r="AT462" s="5"/>
      <c r="AU462" s="5"/>
      <c r="AV462" s="5"/>
      <c r="AW462" s="5"/>
      <c r="BB462" s="55">
        <v>0.31458333333333299</v>
      </c>
    </row>
    <row r="463" spans="2:54" x14ac:dyDescent="0.25">
      <c r="B463" s="5">
        <v>10.5</v>
      </c>
      <c r="C463" s="5">
        <v>84</v>
      </c>
      <c r="D463" s="5">
        <v>7.9</v>
      </c>
      <c r="E463" s="5">
        <v>10.5</v>
      </c>
      <c r="F463" s="5">
        <v>22</v>
      </c>
      <c r="G463" s="5">
        <v>25.6</v>
      </c>
      <c r="H463" s="5">
        <v>989.2</v>
      </c>
      <c r="I463" s="5">
        <v>0</v>
      </c>
      <c r="J463" s="5">
        <v>0</v>
      </c>
      <c r="K463" s="5">
        <v>0.2</v>
      </c>
      <c r="L463" s="5">
        <v>1.7</v>
      </c>
      <c r="M463" s="5">
        <v>1.7</v>
      </c>
      <c r="N463">
        <v>33.5</v>
      </c>
      <c r="O463">
        <v>33.5</v>
      </c>
      <c r="P463">
        <v>10.1</v>
      </c>
      <c r="Q463">
        <v>10.4</v>
      </c>
      <c r="R463" s="54">
        <v>0.31527777777777799</v>
      </c>
      <c r="T463" s="93">
        <f t="shared" si="11"/>
        <v>10.4</v>
      </c>
      <c r="U463" s="96">
        <f t="shared" si="15"/>
        <v>-4.0999999999999996</v>
      </c>
      <c r="V463" s="92">
        <f t="shared" si="14"/>
        <v>1</v>
      </c>
      <c r="W463" s="96" t="str">
        <f t="shared" si="12"/>
        <v/>
      </c>
      <c r="X463" s="93"/>
      <c r="Z463" s="5"/>
      <c r="AA463"/>
      <c r="AC463" s="376"/>
      <c r="AD463" s="54">
        <v>0.31527777777777799</v>
      </c>
      <c r="AL463" s="5"/>
      <c r="AM463" s="5"/>
      <c r="AN463" s="5"/>
      <c r="AQ463" s="5"/>
      <c r="AS463" s="5"/>
      <c r="AT463" s="5"/>
      <c r="AU463" s="5"/>
      <c r="AV463" s="5"/>
      <c r="AW463" s="5"/>
      <c r="BB463" s="55">
        <v>0.31527777777777799</v>
      </c>
    </row>
    <row r="464" spans="2:54" x14ac:dyDescent="0.25">
      <c r="B464" s="5">
        <v>10.5</v>
      </c>
      <c r="C464" s="5">
        <v>84</v>
      </c>
      <c r="D464" s="5">
        <v>7.9</v>
      </c>
      <c r="E464" s="5">
        <v>10.5</v>
      </c>
      <c r="F464" s="5">
        <v>10.4</v>
      </c>
      <c r="G464" s="5">
        <v>18</v>
      </c>
      <c r="H464" s="5">
        <v>989.2</v>
      </c>
      <c r="I464" s="5">
        <v>0</v>
      </c>
      <c r="J464" s="5">
        <v>0</v>
      </c>
      <c r="K464" s="5">
        <v>0.1</v>
      </c>
      <c r="L464" s="5">
        <v>1.7</v>
      </c>
      <c r="M464" s="5">
        <v>1.7</v>
      </c>
      <c r="N464">
        <v>33.5</v>
      </c>
      <c r="O464">
        <v>33.5</v>
      </c>
      <c r="P464">
        <v>10.1</v>
      </c>
      <c r="Q464">
        <v>10.4</v>
      </c>
      <c r="R464" s="54">
        <v>0.31597222222222199</v>
      </c>
      <c r="T464" s="93">
        <f t="shared" si="11"/>
        <v>10.4</v>
      </c>
      <c r="U464" s="96">
        <f t="shared" si="15"/>
        <v>-4.0999999999999996</v>
      </c>
      <c r="V464" s="92">
        <f t="shared" si="14"/>
        <v>1</v>
      </c>
      <c r="W464" s="96" t="str">
        <f t="shared" si="12"/>
        <v/>
      </c>
      <c r="X464" s="93"/>
      <c r="Z464" s="5"/>
      <c r="AA464"/>
      <c r="AC464" s="376"/>
      <c r="AD464" s="54">
        <v>0.31597222222222199</v>
      </c>
      <c r="AL464" s="5"/>
      <c r="AM464" s="5"/>
      <c r="AN464" s="5"/>
      <c r="AQ464" s="5"/>
      <c r="AS464" s="5"/>
      <c r="AT464" s="5"/>
      <c r="AU464" s="5"/>
      <c r="AV464" s="5"/>
      <c r="AW464" s="5"/>
      <c r="BB464" s="55">
        <v>0.31597222222222199</v>
      </c>
    </row>
    <row r="465" spans="2:54" x14ac:dyDescent="0.25">
      <c r="B465" s="5">
        <v>10.5</v>
      </c>
      <c r="C465" s="5">
        <v>84</v>
      </c>
      <c r="D465" s="5">
        <v>7.9</v>
      </c>
      <c r="E465" s="5">
        <v>10.5</v>
      </c>
      <c r="F465" s="5">
        <v>6.8</v>
      </c>
      <c r="G465" s="5">
        <v>16.600000000000001</v>
      </c>
      <c r="H465" s="5">
        <v>989.3</v>
      </c>
      <c r="I465" s="5">
        <v>0</v>
      </c>
      <c r="J465" s="5">
        <v>0</v>
      </c>
      <c r="K465" s="5">
        <v>0.1</v>
      </c>
      <c r="L465" s="5">
        <v>1.7</v>
      </c>
      <c r="M465" s="5">
        <v>1.7</v>
      </c>
      <c r="N465">
        <v>33.5</v>
      </c>
      <c r="O465">
        <v>33.5</v>
      </c>
      <c r="P465">
        <v>10.1</v>
      </c>
      <c r="Q465">
        <v>10.4</v>
      </c>
      <c r="R465" s="54">
        <v>0.31666666666666698</v>
      </c>
      <c r="T465" s="93">
        <f t="shared" si="11"/>
        <v>10.4</v>
      </c>
      <c r="U465" s="96">
        <f t="shared" si="15"/>
        <v>-4.0999999999999996</v>
      </c>
      <c r="V465" s="92">
        <f t="shared" si="14"/>
        <v>1</v>
      </c>
      <c r="W465" s="96" t="str">
        <f t="shared" si="12"/>
        <v/>
      </c>
      <c r="X465" s="93"/>
      <c r="Z465" s="5"/>
      <c r="AA465"/>
      <c r="AC465" s="376"/>
      <c r="AD465" s="54">
        <v>0.31666666666666698</v>
      </c>
      <c r="AL465" s="5"/>
      <c r="AM465" s="5"/>
      <c r="AN465" s="5"/>
      <c r="AQ465" s="5"/>
      <c r="AS465" s="5"/>
      <c r="AT465" s="5"/>
      <c r="AU465" s="5"/>
      <c r="AV465" s="5"/>
      <c r="AW465" s="5"/>
      <c r="BB465" s="55">
        <v>0.31666666666666698</v>
      </c>
    </row>
    <row r="466" spans="2:54" x14ac:dyDescent="0.25">
      <c r="B466" s="5">
        <v>10.5</v>
      </c>
      <c r="C466" s="5">
        <v>84</v>
      </c>
      <c r="D466" s="5">
        <v>7.9</v>
      </c>
      <c r="E466" s="5">
        <v>10.5</v>
      </c>
      <c r="F466" s="5">
        <v>21.2</v>
      </c>
      <c r="G466" s="5">
        <v>22.3</v>
      </c>
      <c r="H466" s="5">
        <v>989.3</v>
      </c>
      <c r="I466" s="5">
        <v>0</v>
      </c>
      <c r="J466" s="5">
        <v>0</v>
      </c>
      <c r="K466" s="5">
        <v>0.1</v>
      </c>
      <c r="L466" s="5">
        <v>1.7</v>
      </c>
      <c r="M466" s="5">
        <v>1.7</v>
      </c>
      <c r="N466">
        <v>33.5</v>
      </c>
      <c r="O466">
        <v>33.5</v>
      </c>
      <c r="P466">
        <v>10.199999999999999</v>
      </c>
      <c r="Q466">
        <v>10.4</v>
      </c>
      <c r="R466" s="54">
        <v>0.31736111111111098</v>
      </c>
      <c r="T466" s="93">
        <f t="shared" si="11"/>
        <v>10.4</v>
      </c>
      <c r="U466" s="96">
        <f t="shared" si="15"/>
        <v>-4.0999999999999996</v>
      </c>
      <c r="V466" s="92">
        <f t="shared" si="14"/>
        <v>1</v>
      </c>
      <c r="W466" s="96" t="str">
        <f t="shared" si="12"/>
        <v/>
      </c>
      <c r="X466" s="93"/>
      <c r="Z466" s="5"/>
      <c r="AA466"/>
      <c r="AC466" s="376"/>
      <c r="AD466" s="54">
        <v>0.31736111111111098</v>
      </c>
      <c r="AL466" s="5"/>
      <c r="AM466" s="5"/>
      <c r="AN466" s="5"/>
      <c r="AQ466" s="5"/>
      <c r="AS466" s="5"/>
      <c r="AT466" s="5"/>
      <c r="AU466" s="5"/>
      <c r="AV466" s="5"/>
      <c r="AW466" s="5"/>
      <c r="BB466" s="55">
        <v>0.31736111111111098</v>
      </c>
    </row>
    <row r="467" spans="2:54" x14ac:dyDescent="0.25">
      <c r="B467" s="5">
        <v>10.5</v>
      </c>
      <c r="C467" s="5">
        <v>84</v>
      </c>
      <c r="D467" s="5">
        <v>7.9</v>
      </c>
      <c r="E467" s="5">
        <v>10.5</v>
      </c>
      <c r="F467" s="5">
        <v>7.2</v>
      </c>
      <c r="G467" s="5">
        <v>13</v>
      </c>
      <c r="H467" s="5">
        <v>989.5</v>
      </c>
      <c r="I467" s="5">
        <v>0</v>
      </c>
      <c r="J467" s="5">
        <v>0</v>
      </c>
      <c r="K467" s="5">
        <v>0.1</v>
      </c>
      <c r="L467" s="5">
        <v>1.7</v>
      </c>
      <c r="M467" s="5">
        <v>1.7</v>
      </c>
      <c r="N467">
        <v>33.5</v>
      </c>
      <c r="O467">
        <v>33.5</v>
      </c>
      <c r="P467">
        <v>10.1</v>
      </c>
      <c r="Q467">
        <v>10.4</v>
      </c>
      <c r="R467" s="54">
        <v>0.31805555555555598</v>
      </c>
      <c r="T467" s="93">
        <f t="shared" si="11"/>
        <v>10.4</v>
      </c>
      <c r="U467" s="96">
        <f t="shared" si="15"/>
        <v>-4.0999999999999996</v>
      </c>
      <c r="V467" s="92">
        <f t="shared" si="14"/>
        <v>1</v>
      </c>
      <c r="W467" s="96" t="str">
        <f t="shared" si="12"/>
        <v/>
      </c>
      <c r="X467" s="93"/>
      <c r="Z467" s="5"/>
      <c r="AA467"/>
      <c r="AC467" s="376"/>
      <c r="AD467" s="54">
        <v>0.31805555555555598</v>
      </c>
      <c r="AL467" s="5"/>
      <c r="AM467" s="5"/>
      <c r="AN467" s="5"/>
      <c r="AQ467" s="5"/>
      <c r="AS467" s="5"/>
      <c r="AT467" s="5"/>
      <c r="AU467" s="5"/>
      <c r="AV467" s="5"/>
      <c r="AW467" s="5"/>
      <c r="BB467" s="55">
        <v>0.31805555555555598</v>
      </c>
    </row>
    <row r="468" spans="2:54" x14ac:dyDescent="0.25">
      <c r="B468" s="5">
        <v>10.5</v>
      </c>
      <c r="C468" s="5">
        <v>84</v>
      </c>
      <c r="D468" s="5">
        <v>7.9</v>
      </c>
      <c r="E468" s="5">
        <v>10.5</v>
      </c>
      <c r="F468" s="5">
        <v>6.5</v>
      </c>
      <c r="G468" s="5">
        <v>15.1</v>
      </c>
      <c r="H468" s="5">
        <v>989.4</v>
      </c>
      <c r="I468" s="5">
        <v>0</v>
      </c>
      <c r="J468" s="5">
        <v>0</v>
      </c>
      <c r="K468" s="5">
        <v>0.1</v>
      </c>
      <c r="L468" s="5">
        <v>1.7</v>
      </c>
      <c r="M468" s="5">
        <v>1.7</v>
      </c>
      <c r="N468">
        <v>33.5</v>
      </c>
      <c r="O468">
        <v>33.5</v>
      </c>
      <c r="P468">
        <v>10.1</v>
      </c>
      <c r="Q468">
        <v>10.4</v>
      </c>
      <c r="R468" s="54">
        <v>0.31874999999999998</v>
      </c>
      <c r="T468" s="93">
        <f t="shared" si="11"/>
        <v>10.4</v>
      </c>
      <c r="U468" s="96">
        <f t="shared" si="15"/>
        <v>-4.0999999999999996</v>
      </c>
      <c r="V468" s="92">
        <f t="shared" si="14"/>
        <v>1</v>
      </c>
      <c r="W468" s="96" t="str">
        <f t="shared" si="12"/>
        <v/>
      </c>
      <c r="X468" s="93"/>
      <c r="Z468" s="5"/>
      <c r="AA468"/>
      <c r="AC468" s="376"/>
      <c r="AD468" s="54">
        <v>0.31874999999999998</v>
      </c>
      <c r="AL468" s="5"/>
      <c r="AM468" s="5"/>
      <c r="AN468" s="5"/>
      <c r="AQ468" s="5"/>
      <c r="AS468" s="5"/>
      <c r="AT468" s="5"/>
      <c r="AU468" s="5"/>
      <c r="AV468" s="5"/>
      <c r="AW468" s="5"/>
      <c r="BB468" s="55">
        <v>0.31874999999999998</v>
      </c>
    </row>
    <row r="469" spans="2:54" x14ac:dyDescent="0.25">
      <c r="B469" s="5">
        <v>10.5</v>
      </c>
      <c r="C469" s="5">
        <v>83</v>
      </c>
      <c r="D469" s="5">
        <v>7.7</v>
      </c>
      <c r="E469" s="5">
        <v>10.5</v>
      </c>
      <c r="F469" s="5">
        <v>11.2</v>
      </c>
      <c r="G469" s="5">
        <v>16.899999999999999</v>
      </c>
      <c r="H469" s="5">
        <v>989.4</v>
      </c>
      <c r="I469" s="5">
        <v>0</v>
      </c>
      <c r="J469" s="5">
        <v>0</v>
      </c>
      <c r="K469" s="5">
        <v>0.1</v>
      </c>
      <c r="L469" s="5">
        <v>1.7</v>
      </c>
      <c r="M469" s="5">
        <v>1.7</v>
      </c>
      <c r="N469">
        <v>33.5</v>
      </c>
      <c r="O469">
        <v>33.5</v>
      </c>
      <c r="P469">
        <v>10.199999999999999</v>
      </c>
      <c r="Q469">
        <v>10.4</v>
      </c>
      <c r="R469" s="54">
        <v>0.31944444444444398</v>
      </c>
      <c r="T469" s="93">
        <f t="shared" si="11"/>
        <v>10.4</v>
      </c>
      <c r="U469" s="96">
        <f t="shared" si="15"/>
        <v>-4.0999999999999996</v>
      </c>
      <c r="V469" s="92">
        <f t="shared" si="14"/>
        <v>1</v>
      </c>
      <c r="W469" s="96" t="str">
        <f t="shared" si="12"/>
        <v/>
      </c>
      <c r="X469" s="93"/>
      <c r="Z469" s="5"/>
      <c r="AA469"/>
      <c r="AC469" s="376"/>
      <c r="AD469" s="54">
        <v>0.31944444444444398</v>
      </c>
      <c r="AL469" s="5"/>
      <c r="AM469" s="5"/>
      <c r="AN469" s="5"/>
      <c r="AQ469" s="5"/>
      <c r="AS469" s="5"/>
      <c r="AT469" s="5"/>
      <c r="AU469" s="5"/>
      <c r="AV469" s="5"/>
      <c r="AW469" s="5"/>
      <c r="BB469" s="55">
        <v>0.31944444444444398</v>
      </c>
    </row>
    <row r="470" spans="2:54" x14ac:dyDescent="0.25">
      <c r="B470" s="5">
        <v>10.5</v>
      </c>
      <c r="C470" s="5">
        <v>83</v>
      </c>
      <c r="D470" s="5">
        <v>7.7</v>
      </c>
      <c r="E470" s="5">
        <v>10.5</v>
      </c>
      <c r="F470" s="5">
        <v>11.5</v>
      </c>
      <c r="G470" s="5">
        <v>19.399999999999999</v>
      </c>
      <c r="H470" s="5">
        <v>989.4</v>
      </c>
      <c r="I470" s="5">
        <v>0</v>
      </c>
      <c r="J470" s="5">
        <v>0</v>
      </c>
      <c r="K470" s="5">
        <v>0.1</v>
      </c>
      <c r="L470" s="5">
        <v>1.7</v>
      </c>
      <c r="M470" s="5">
        <v>1.7</v>
      </c>
      <c r="N470">
        <v>33.5</v>
      </c>
      <c r="O470">
        <v>33.5</v>
      </c>
      <c r="P470">
        <v>10.199999999999999</v>
      </c>
      <c r="Q470">
        <v>10.4</v>
      </c>
      <c r="R470" s="54">
        <v>0.32013888888888897</v>
      </c>
      <c r="T470" s="93">
        <f t="shared" si="11"/>
        <v>10.4</v>
      </c>
      <c r="U470" s="96">
        <f t="shared" si="15"/>
        <v>-4.0999999999999996</v>
      </c>
      <c r="V470" s="92">
        <f t="shared" si="14"/>
        <v>1</v>
      </c>
      <c r="W470" s="96" t="str">
        <f t="shared" si="12"/>
        <v/>
      </c>
      <c r="X470" s="93"/>
      <c r="Z470" s="5"/>
      <c r="AA470"/>
      <c r="AC470" s="376"/>
      <c r="AD470" s="54">
        <v>0.32013888888888897</v>
      </c>
      <c r="AL470" s="5"/>
      <c r="AM470" s="5"/>
      <c r="AN470" s="5"/>
      <c r="AQ470" s="5"/>
      <c r="AS470" s="5"/>
      <c r="AT470" s="5"/>
      <c r="AU470" s="5"/>
      <c r="AV470" s="5"/>
      <c r="AW470" s="5"/>
      <c r="BB470" s="55">
        <v>0.32013888888888897</v>
      </c>
    </row>
    <row r="471" spans="2:54" x14ac:dyDescent="0.25">
      <c r="B471" s="5">
        <v>10.5</v>
      </c>
      <c r="C471" s="5">
        <v>81</v>
      </c>
      <c r="D471" s="5">
        <v>7.4</v>
      </c>
      <c r="E471" s="5">
        <v>10.5</v>
      </c>
      <c r="F471" s="5">
        <v>12.2</v>
      </c>
      <c r="G471" s="5">
        <v>18.7</v>
      </c>
      <c r="H471" s="5">
        <v>989.5</v>
      </c>
      <c r="I471" s="5">
        <v>0</v>
      </c>
      <c r="J471" s="5">
        <v>0</v>
      </c>
      <c r="K471" s="5">
        <v>0.1</v>
      </c>
      <c r="L471" s="5">
        <v>1.7</v>
      </c>
      <c r="M471" s="5">
        <v>1.7</v>
      </c>
      <c r="N471">
        <v>33.5</v>
      </c>
      <c r="O471">
        <v>33.5</v>
      </c>
      <c r="P471">
        <v>10.199999999999999</v>
      </c>
      <c r="Q471">
        <v>10.4</v>
      </c>
      <c r="R471" s="54">
        <v>0.32083333333333303</v>
      </c>
      <c r="T471" s="93">
        <f t="shared" si="11"/>
        <v>10.4</v>
      </c>
      <c r="U471" s="96">
        <f t="shared" si="15"/>
        <v>-4.0999999999999996</v>
      </c>
      <c r="V471" s="92"/>
      <c r="W471" s="96" t="str">
        <f t="shared" si="12"/>
        <v/>
      </c>
      <c r="X471" s="93"/>
      <c r="Z471" s="5"/>
      <c r="AA471"/>
      <c r="AC471" s="376"/>
      <c r="AD471" s="54">
        <v>0.32083333333333303</v>
      </c>
      <c r="AL471" s="5"/>
      <c r="AM471" s="5"/>
      <c r="AN471" s="5"/>
      <c r="AQ471" s="5"/>
      <c r="AS471" s="5"/>
      <c r="AT471" s="5"/>
      <c r="AU471" s="5"/>
      <c r="AV471" s="5"/>
      <c r="AW471" s="5"/>
      <c r="BB471" s="55">
        <v>0.32083333333333303</v>
      </c>
    </row>
    <row r="472" spans="2:54" x14ac:dyDescent="0.25">
      <c r="B472" s="5">
        <v>10.5</v>
      </c>
      <c r="C472" s="5">
        <v>81</v>
      </c>
      <c r="D472" s="5">
        <v>7.4</v>
      </c>
      <c r="E472" s="5">
        <v>10.5</v>
      </c>
      <c r="F472" s="5">
        <v>11.2</v>
      </c>
      <c r="G472" s="5">
        <v>16.2</v>
      </c>
      <c r="H472" s="5">
        <v>989.6</v>
      </c>
      <c r="I472" s="5">
        <v>0</v>
      </c>
      <c r="J472" s="5">
        <v>0</v>
      </c>
      <c r="K472" s="5">
        <v>0.1</v>
      </c>
      <c r="L472" s="5">
        <v>1.7</v>
      </c>
      <c r="M472" s="5">
        <v>1.7</v>
      </c>
      <c r="N472">
        <v>33.5</v>
      </c>
      <c r="O472">
        <v>33.5</v>
      </c>
      <c r="P472">
        <v>10.199999999999999</v>
      </c>
      <c r="Q472">
        <v>10.4</v>
      </c>
      <c r="R472" s="54">
        <v>0.32152777777777802</v>
      </c>
      <c r="T472" s="93">
        <f t="shared" si="11"/>
        <v>10.4</v>
      </c>
      <c r="U472" s="96">
        <f t="shared" si="15"/>
        <v>-4.0999999999999996</v>
      </c>
      <c r="V472" s="92">
        <f t="shared" si="14"/>
        <v>1</v>
      </c>
      <c r="W472" s="96" t="str">
        <f t="shared" si="12"/>
        <v/>
      </c>
      <c r="X472" s="93"/>
      <c r="Z472" s="5"/>
      <c r="AA472"/>
      <c r="AC472" s="376"/>
      <c r="AD472" s="54">
        <v>0.32152777777777802</v>
      </c>
      <c r="AL472" s="5"/>
      <c r="AM472" s="5"/>
      <c r="AN472" s="5"/>
      <c r="AQ472" s="5"/>
      <c r="AS472" s="5"/>
      <c r="AT472" s="5"/>
      <c r="AU472" s="5"/>
      <c r="AV472" s="5"/>
      <c r="AW472" s="5"/>
      <c r="BB472" s="55">
        <v>0.32152777777777802</v>
      </c>
    </row>
    <row r="473" spans="2:54" x14ac:dyDescent="0.25">
      <c r="B473" s="5">
        <v>10.5</v>
      </c>
      <c r="C473" s="5">
        <v>81</v>
      </c>
      <c r="D473" s="5">
        <v>7.4</v>
      </c>
      <c r="E473" s="5">
        <v>10.5</v>
      </c>
      <c r="F473" s="5">
        <v>14</v>
      </c>
      <c r="G473" s="5">
        <v>35.299999999999997</v>
      </c>
      <c r="H473" s="5">
        <v>989.9</v>
      </c>
      <c r="I473" s="5">
        <v>0</v>
      </c>
      <c r="J473" s="5">
        <v>0</v>
      </c>
      <c r="K473" s="5">
        <v>0.1</v>
      </c>
      <c r="L473" s="5">
        <v>1.7</v>
      </c>
      <c r="M473" s="5">
        <v>1.7</v>
      </c>
      <c r="N473">
        <v>33.5</v>
      </c>
      <c r="O473">
        <v>33.5</v>
      </c>
      <c r="P473">
        <v>10.199999999999999</v>
      </c>
      <c r="Q473">
        <v>10.4</v>
      </c>
      <c r="R473" s="54">
        <v>0.32222222222222202</v>
      </c>
      <c r="T473" s="93">
        <f t="shared" si="11"/>
        <v>10.4</v>
      </c>
      <c r="U473" s="96">
        <f t="shared" si="15"/>
        <v>-4.0999999999999996</v>
      </c>
      <c r="V473" s="92">
        <f t="shared" si="14"/>
        <v>1</v>
      </c>
      <c r="W473" s="96" t="str">
        <f t="shared" si="12"/>
        <v/>
      </c>
      <c r="X473" s="93"/>
      <c r="Z473" s="5"/>
      <c r="AA473"/>
      <c r="AC473" s="376"/>
      <c r="AD473" s="54">
        <v>0.32222222222222202</v>
      </c>
      <c r="AL473" s="5"/>
      <c r="AM473" s="5"/>
      <c r="AN473" s="5"/>
      <c r="AQ473" s="5"/>
      <c r="AS473" s="5"/>
      <c r="AT473" s="5"/>
      <c r="AU473" s="5"/>
      <c r="AV473" s="5"/>
      <c r="AW473" s="5"/>
      <c r="BB473" s="55">
        <v>0.32222222222222302</v>
      </c>
    </row>
    <row r="474" spans="2:54" x14ac:dyDescent="0.25">
      <c r="B474" s="5">
        <v>10.4</v>
      </c>
      <c r="C474" s="5">
        <v>83</v>
      </c>
      <c r="D474" s="5">
        <v>7.6</v>
      </c>
      <c r="E474" s="5">
        <v>10.4</v>
      </c>
      <c r="F474" s="5">
        <v>17.600000000000001</v>
      </c>
      <c r="G474" s="5">
        <v>26.6</v>
      </c>
      <c r="H474" s="5">
        <v>989.8</v>
      </c>
      <c r="I474" s="5">
        <v>0</v>
      </c>
      <c r="J474" s="5">
        <v>0</v>
      </c>
      <c r="K474" s="5">
        <v>0</v>
      </c>
      <c r="L474" s="5">
        <v>1.7</v>
      </c>
      <c r="M474" s="5">
        <v>1.7</v>
      </c>
      <c r="N474">
        <v>33.5</v>
      </c>
      <c r="O474">
        <v>33.5</v>
      </c>
      <c r="P474">
        <v>10.199999999999999</v>
      </c>
      <c r="Q474">
        <v>10.4</v>
      </c>
      <c r="R474" s="54">
        <v>0.32291666666666702</v>
      </c>
      <c r="T474" s="93">
        <f t="shared" si="11"/>
        <v>10.4</v>
      </c>
      <c r="U474" s="96">
        <f t="shared" si="15"/>
        <v>-4</v>
      </c>
      <c r="V474" s="92" t="str">
        <f t="shared" si="14"/>
        <v/>
      </c>
      <c r="W474" s="96" t="str">
        <f t="shared" si="12"/>
        <v/>
      </c>
      <c r="X474" s="93"/>
      <c r="Z474" s="5"/>
      <c r="AA474"/>
      <c r="AC474" s="376"/>
      <c r="AD474" s="54">
        <v>0.32291666666666702</v>
      </c>
      <c r="AL474" s="5"/>
      <c r="AM474" s="5"/>
      <c r="AN474" s="5"/>
      <c r="AQ474" s="5"/>
      <c r="AS474" s="5"/>
      <c r="AT474" s="5"/>
      <c r="AU474" s="5"/>
      <c r="AV474" s="5"/>
      <c r="AW474" s="5"/>
      <c r="BB474" s="55">
        <v>0.32291666666666802</v>
      </c>
    </row>
    <row r="475" spans="2:54" x14ac:dyDescent="0.25">
      <c r="B475" s="5">
        <v>10.1</v>
      </c>
      <c r="C475" s="5">
        <v>83</v>
      </c>
      <c r="D475" s="5">
        <v>7.3</v>
      </c>
      <c r="E475" s="5">
        <v>10.1</v>
      </c>
      <c r="F475" s="5">
        <v>29.9</v>
      </c>
      <c r="G475" s="5">
        <v>35.299999999999997</v>
      </c>
      <c r="H475" s="5">
        <v>990</v>
      </c>
      <c r="I475" s="5">
        <v>0</v>
      </c>
      <c r="J475" s="5">
        <v>0</v>
      </c>
      <c r="K475" s="5">
        <v>0</v>
      </c>
      <c r="L475" s="5">
        <v>1.7</v>
      </c>
      <c r="M475" s="5">
        <v>1.7</v>
      </c>
      <c r="N475">
        <v>33.5</v>
      </c>
      <c r="O475">
        <v>33.5</v>
      </c>
      <c r="P475">
        <v>10.199999999999999</v>
      </c>
      <c r="Q475">
        <v>10.4</v>
      </c>
      <c r="R475" s="54">
        <v>0.32361111111111102</v>
      </c>
      <c r="T475" s="93">
        <f t="shared" si="11"/>
        <v>10.4</v>
      </c>
      <c r="U475" s="96">
        <f t="shared" si="15"/>
        <v>-3.6999999999999993</v>
      </c>
      <c r="V475" s="92" t="str">
        <f t="shared" si="14"/>
        <v/>
      </c>
      <c r="W475" s="96" t="str">
        <f t="shared" si="12"/>
        <v/>
      </c>
      <c r="X475" s="93"/>
      <c r="Z475" s="5"/>
      <c r="AA475"/>
      <c r="AC475" s="376"/>
      <c r="AD475" s="54">
        <v>0.32361111111111102</v>
      </c>
      <c r="AL475" s="5"/>
      <c r="AM475" s="5"/>
      <c r="AN475" s="5"/>
      <c r="AQ475" s="5"/>
      <c r="AS475" s="5"/>
      <c r="AT475" s="5"/>
      <c r="AU475" s="5"/>
      <c r="AV475" s="5"/>
      <c r="AW475" s="5"/>
      <c r="BB475" s="55">
        <v>0.32361111111111301</v>
      </c>
    </row>
    <row r="476" spans="2:54" x14ac:dyDescent="0.25">
      <c r="B476" s="5">
        <v>9.8000000000000007</v>
      </c>
      <c r="C476" s="5">
        <v>85</v>
      </c>
      <c r="D476" s="5">
        <v>7.4</v>
      </c>
      <c r="E476" s="5">
        <v>7.9</v>
      </c>
      <c r="F476" s="5">
        <v>13.7</v>
      </c>
      <c r="G476" s="5">
        <v>22.7</v>
      </c>
      <c r="H476" s="5">
        <v>989.7</v>
      </c>
      <c r="I476" s="5">
        <v>0</v>
      </c>
      <c r="J476" s="5">
        <v>0</v>
      </c>
      <c r="K476" s="5">
        <v>0</v>
      </c>
      <c r="L476" s="5">
        <v>1.7</v>
      </c>
      <c r="M476" s="5">
        <v>1.7</v>
      </c>
      <c r="N476">
        <v>33.5</v>
      </c>
      <c r="O476">
        <v>33.5</v>
      </c>
      <c r="P476">
        <v>10.1</v>
      </c>
      <c r="Q476">
        <v>10.4</v>
      </c>
      <c r="R476" s="54">
        <v>0.32430555555555601</v>
      </c>
      <c r="T476" s="93">
        <f t="shared" si="11"/>
        <v>10.4</v>
      </c>
      <c r="U476" s="96">
        <f t="shared" si="15"/>
        <v>-3.4000000000000004</v>
      </c>
      <c r="V476" s="92" t="str">
        <f t="shared" si="14"/>
        <v/>
      </c>
      <c r="W476" s="96" t="str">
        <f t="shared" si="12"/>
        <v/>
      </c>
      <c r="X476" s="93"/>
      <c r="Z476" s="5"/>
      <c r="AA476"/>
      <c r="AC476" s="376"/>
      <c r="AD476" s="54">
        <v>0.32430555555555601</v>
      </c>
      <c r="AL476" s="5"/>
      <c r="AM476" s="5"/>
      <c r="AN476" s="5"/>
      <c r="AQ476" s="5"/>
      <c r="AS476" s="5"/>
      <c r="AT476" s="5"/>
      <c r="AU476" s="5"/>
      <c r="AV476" s="5"/>
      <c r="AW476" s="5"/>
      <c r="BB476" s="55">
        <v>0.32430555555555801</v>
      </c>
    </row>
    <row r="477" spans="2:54" x14ac:dyDescent="0.25">
      <c r="B477" s="5">
        <v>9.6</v>
      </c>
      <c r="C477" s="5">
        <v>84</v>
      </c>
      <c r="D477" s="5">
        <v>7</v>
      </c>
      <c r="E477" s="5">
        <v>7.7</v>
      </c>
      <c r="F477" s="5">
        <v>13.3</v>
      </c>
      <c r="G477" s="5">
        <v>19.8</v>
      </c>
      <c r="H477" s="5">
        <v>989.8</v>
      </c>
      <c r="I477" s="5">
        <v>0</v>
      </c>
      <c r="J477" s="5">
        <v>0</v>
      </c>
      <c r="K477" s="5">
        <v>0</v>
      </c>
      <c r="L477" s="5">
        <v>1.7</v>
      </c>
      <c r="M477" s="5">
        <v>1.7</v>
      </c>
      <c r="N477">
        <v>33.5</v>
      </c>
      <c r="O477">
        <v>33.5</v>
      </c>
      <c r="P477">
        <v>10</v>
      </c>
      <c r="Q477">
        <v>10.4</v>
      </c>
      <c r="R477" s="54">
        <v>0.32500000000000001</v>
      </c>
      <c r="T477" s="93">
        <f t="shared" si="11"/>
        <v>10.4</v>
      </c>
      <c r="U477" s="96">
        <f t="shared" si="15"/>
        <v>-3.1999999999999993</v>
      </c>
      <c r="V477" s="92" t="str">
        <f t="shared" si="14"/>
        <v/>
      </c>
      <c r="W477" s="96" t="str">
        <f t="shared" si="12"/>
        <v/>
      </c>
      <c r="X477" s="93"/>
      <c r="Z477" s="5"/>
      <c r="AA477"/>
      <c r="AC477" s="376"/>
      <c r="AD477" s="54">
        <v>0.32500000000000001</v>
      </c>
      <c r="AL477" s="5"/>
      <c r="AM477" s="5"/>
      <c r="AN477" s="5"/>
      <c r="AQ477" s="5"/>
      <c r="AS477" s="5"/>
      <c r="AT477" s="5"/>
      <c r="AU477" s="5"/>
      <c r="AV477" s="5"/>
      <c r="AW477" s="5"/>
      <c r="BB477" s="55">
        <v>0.32500000000000301</v>
      </c>
    </row>
    <row r="478" spans="2:54" x14ac:dyDescent="0.25">
      <c r="B478" s="5">
        <v>9.5</v>
      </c>
      <c r="C478" s="5">
        <v>85</v>
      </c>
      <c r="D478" s="5">
        <v>7.1</v>
      </c>
      <c r="E478" s="5">
        <v>7.8</v>
      </c>
      <c r="F478" s="5">
        <v>11.2</v>
      </c>
      <c r="G478" s="5">
        <v>19.399999999999999</v>
      </c>
      <c r="H478" s="5">
        <v>989.8</v>
      </c>
      <c r="I478" s="5">
        <v>0</v>
      </c>
      <c r="J478" s="5">
        <v>0</v>
      </c>
      <c r="K478" s="5">
        <v>0</v>
      </c>
      <c r="L478" s="5">
        <v>1.7</v>
      </c>
      <c r="M478" s="5">
        <v>1.7</v>
      </c>
      <c r="N478">
        <v>33.5</v>
      </c>
      <c r="O478">
        <v>33.5</v>
      </c>
      <c r="P478">
        <v>9.9</v>
      </c>
      <c r="Q478">
        <v>10.4</v>
      </c>
      <c r="R478" s="54">
        <v>0.32569444444444401</v>
      </c>
      <c r="T478" s="93">
        <f t="shared" si="11"/>
        <v>10.4</v>
      </c>
      <c r="U478" s="96">
        <f t="shared" si="15"/>
        <v>-3.0999999999999996</v>
      </c>
      <c r="V478" s="92" t="str">
        <f t="shared" si="14"/>
        <v/>
      </c>
      <c r="W478" s="96" t="str">
        <f t="shared" si="12"/>
        <v/>
      </c>
      <c r="X478" s="93"/>
      <c r="Z478" s="5"/>
      <c r="AA478"/>
      <c r="AC478" s="376"/>
      <c r="AD478" s="54">
        <v>0.32569444444444401</v>
      </c>
      <c r="AL478" s="5"/>
      <c r="AM478" s="5"/>
      <c r="AN478" s="5"/>
      <c r="AQ478" s="5"/>
      <c r="AS478" s="5"/>
      <c r="AT478" s="5"/>
      <c r="AU478" s="5"/>
      <c r="AV478" s="5"/>
      <c r="AW478" s="5"/>
      <c r="BB478" s="55">
        <v>0.32569444444444801</v>
      </c>
    </row>
    <row r="479" spans="2:54" x14ac:dyDescent="0.25">
      <c r="B479" s="5">
        <v>9.5</v>
      </c>
      <c r="C479" s="5">
        <v>85</v>
      </c>
      <c r="D479" s="5">
        <v>7.1</v>
      </c>
      <c r="E479" s="5">
        <v>8.4</v>
      </c>
      <c r="F479" s="5">
        <v>7.9</v>
      </c>
      <c r="G479" s="5">
        <v>13</v>
      </c>
      <c r="H479" s="5">
        <v>989.7</v>
      </c>
      <c r="I479" s="5">
        <v>0</v>
      </c>
      <c r="J479" s="5">
        <v>0</v>
      </c>
      <c r="K479" s="5">
        <v>0</v>
      </c>
      <c r="L479" s="5">
        <v>1.7</v>
      </c>
      <c r="M479" s="5">
        <v>1.7</v>
      </c>
      <c r="N479">
        <v>33.5</v>
      </c>
      <c r="O479">
        <v>33.5</v>
      </c>
      <c r="P479">
        <v>9.8000000000000007</v>
      </c>
      <c r="Q479">
        <v>10.3</v>
      </c>
      <c r="R479" s="54">
        <v>0.32638888888888901</v>
      </c>
      <c r="T479" s="93">
        <f t="shared" si="11"/>
        <v>10.3</v>
      </c>
      <c r="U479" s="96">
        <f t="shared" si="15"/>
        <v>-3.1999999999999993</v>
      </c>
      <c r="V479" s="92" t="str">
        <f t="shared" si="14"/>
        <v/>
      </c>
      <c r="W479" s="96" t="str">
        <f t="shared" si="12"/>
        <v/>
      </c>
      <c r="X479" s="93"/>
      <c r="Z479" s="5"/>
      <c r="AA479"/>
      <c r="AC479" s="376"/>
      <c r="AD479" s="54">
        <v>0.32638888888888901</v>
      </c>
      <c r="AL479" s="5"/>
      <c r="AM479" s="5"/>
      <c r="AN479" s="5"/>
      <c r="AQ479" s="5"/>
      <c r="AS479" s="5"/>
      <c r="AT479" s="5"/>
      <c r="AU479" s="5"/>
      <c r="AV479" s="5"/>
      <c r="AW479" s="5"/>
      <c r="BB479" s="55">
        <v>0.326388888888893</v>
      </c>
    </row>
    <row r="480" spans="2:54" x14ac:dyDescent="0.25">
      <c r="B480" s="5">
        <v>9.5</v>
      </c>
      <c r="C480" s="5">
        <v>85</v>
      </c>
      <c r="D480" s="5">
        <v>7.1</v>
      </c>
      <c r="E480" s="5">
        <v>7.5</v>
      </c>
      <c r="F480" s="5">
        <v>13</v>
      </c>
      <c r="G480" s="5">
        <v>18.399999999999999</v>
      </c>
      <c r="H480" s="5">
        <v>990.1</v>
      </c>
      <c r="I480" s="5">
        <v>0</v>
      </c>
      <c r="J480" s="5">
        <v>0</v>
      </c>
      <c r="K480" s="5">
        <v>0</v>
      </c>
      <c r="L480" s="5">
        <v>1.7</v>
      </c>
      <c r="M480" s="5">
        <v>1.7</v>
      </c>
      <c r="N480">
        <v>33.5</v>
      </c>
      <c r="O480">
        <v>33.5</v>
      </c>
      <c r="P480">
        <v>9.8000000000000007</v>
      </c>
      <c r="Q480">
        <v>10.3</v>
      </c>
      <c r="R480" s="54">
        <v>0.327083333333333</v>
      </c>
      <c r="T480" s="93">
        <f t="shared" si="11"/>
        <v>10.3</v>
      </c>
      <c r="U480" s="96">
        <f t="shared" si="15"/>
        <v>-3.1999999999999993</v>
      </c>
      <c r="V480" s="92" t="str">
        <f t="shared" si="14"/>
        <v/>
      </c>
      <c r="W480" s="96" t="str">
        <f t="shared" si="12"/>
        <v/>
      </c>
      <c r="X480" s="93"/>
      <c r="Z480" s="5"/>
      <c r="AA480"/>
      <c r="AC480" s="376"/>
      <c r="AD480" s="54">
        <v>0.327083333333333</v>
      </c>
      <c r="AL480" s="5"/>
      <c r="AM480" s="5"/>
      <c r="AN480" s="5"/>
      <c r="AQ480" s="5"/>
      <c r="AS480" s="5"/>
      <c r="AT480" s="5"/>
      <c r="AU480" s="5"/>
      <c r="AV480" s="5"/>
      <c r="AW480" s="5"/>
      <c r="BB480" s="55">
        <v>0.327083333333338</v>
      </c>
    </row>
    <row r="481" spans="2:54" x14ac:dyDescent="0.25">
      <c r="B481" s="5">
        <v>9.5</v>
      </c>
      <c r="C481" s="5">
        <v>85</v>
      </c>
      <c r="D481" s="5">
        <v>7.1</v>
      </c>
      <c r="E481" s="5">
        <v>6.8</v>
      </c>
      <c r="F481" s="5">
        <v>19.100000000000001</v>
      </c>
      <c r="G481" s="5">
        <v>22.7</v>
      </c>
      <c r="H481" s="5">
        <v>990.1</v>
      </c>
      <c r="I481" s="5">
        <v>0</v>
      </c>
      <c r="J481" s="5">
        <v>0</v>
      </c>
      <c r="K481" s="5">
        <v>0</v>
      </c>
      <c r="L481" s="5">
        <v>1.7</v>
      </c>
      <c r="M481" s="5">
        <v>1.7</v>
      </c>
      <c r="N481">
        <v>33.5</v>
      </c>
      <c r="O481">
        <v>33.5</v>
      </c>
      <c r="P481">
        <v>9.6999999999999993</v>
      </c>
      <c r="Q481">
        <v>10.199999999999999</v>
      </c>
      <c r="R481" s="54">
        <v>0.327777777777778</v>
      </c>
      <c r="T481" s="93">
        <f t="shared" si="11"/>
        <v>10.199999999999999</v>
      </c>
      <c r="U481" s="96">
        <f t="shared" si="15"/>
        <v>-3.3000000000000007</v>
      </c>
      <c r="V481" s="92" t="str">
        <f t="shared" si="14"/>
        <v/>
      </c>
      <c r="W481" s="96" t="str">
        <f t="shared" si="12"/>
        <v/>
      </c>
      <c r="X481" s="93"/>
      <c r="Z481" s="5"/>
      <c r="AA481"/>
      <c r="AC481" s="376"/>
      <c r="AD481" s="54">
        <v>0.327777777777778</v>
      </c>
      <c r="AL481" s="5"/>
      <c r="AM481" s="5"/>
      <c r="AN481" s="5"/>
      <c r="AQ481" s="5"/>
      <c r="AS481" s="5"/>
      <c r="AT481" s="5"/>
      <c r="AU481" s="5"/>
      <c r="AV481" s="5"/>
      <c r="AW481" s="5"/>
      <c r="BB481" s="55">
        <v>0.327777777777783</v>
      </c>
    </row>
    <row r="482" spans="2:54" x14ac:dyDescent="0.25">
      <c r="B482" s="5">
        <v>9.5</v>
      </c>
      <c r="C482" s="5">
        <v>85</v>
      </c>
      <c r="D482" s="5">
        <v>7.1</v>
      </c>
      <c r="E482" s="5">
        <v>7.6</v>
      </c>
      <c r="F482" s="5">
        <v>13.3</v>
      </c>
      <c r="G482" s="5">
        <v>23.8</v>
      </c>
      <c r="H482" s="5">
        <v>989.8</v>
      </c>
      <c r="I482" s="5">
        <v>0</v>
      </c>
      <c r="J482" s="5">
        <v>0</v>
      </c>
      <c r="K482" s="5">
        <v>0</v>
      </c>
      <c r="L482" s="5">
        <v>1.7</v>
      </c>
      <c r="M482" s="5">
        <v>1.7</v>
      </c>
      <c r="N482">
        <v>33.5</v>
      </c>
      <c r="O482">
        <v>33.5</v>
      </c>
      <c r="P482">
        <v>9.6</v>
      </c>
      <c r="Q482">
        <v>10.199999999999999</v>
      </c>
      <c r="R482" s="54">
        <v>0.328472222222222</v>
      </c>
      <c r="T482" s="93">
        <f t="shared" si="11"/>
        <v>10.199999999999999</v>
      </c>
      <c r="U482" s="96">
        <f t="shared" si="15"/>
        <v>-3.3000000000000007</v>
      </c>
      <c r="V482" s="92" t="str">
        <f t="shared" si="14"/>
        <v/>
      </c>
      <c r="W482" s="96" t="str">
        <f t="shared" si="12"/>
        <v/>
      </c>
      <c r="X482" s="93"/>
      <c r="Z482" s="5"/>
      <c r="AA482"/>
      <c r="AC482" s="376"/>
      <c r="AD482" s="54">
        <v>0.328472222222222</v>
      </c>
      <c r="AL482" s="5"/>
      <c r="AM482" s="5"/>
      <c r="AN482" s="5"/>
      <c r="AQ482" s="5"/>
      <c r="AS482" s="5"/>
      <c r="AT482" s="5"/>
      <c r="AU482" s="5"/>
      <c r="AV482" s="5"/>
      <c r="AW482" s="5"/>
      <c r="BB482" s="55">
        <v>0.32847222222222799</v>
      </c>
    </row>
    <row r="483" spans="2:54" x14ac:dyDescent="0.25">
      <c r="B483" s="5">
        <v>9.5</v>
      </c>
      <c r="C483" s="5">
        <v>85</v>
      </c>
      <c r="D483" s="5">
        <v>7.1</v>
      </c>
      <c r="E483" s="5">
        <v>7.3</v>
      </c>
      <c r="F483" s="5">
        <v>15.5</v>
      </c>
      <c r="G483" s="5">
        <v>23.8</v>
      </c>
      <c r="H483" s="5">
        <v>990.1</v>
      </c>
      <c r="I483" s="5">
        <v>0</v>
      </c>
      <c r="J483" s="5">
        <v>0</v>
      </c>
      <c r="K483" s="5">
        <v>0</v>
      </c>
      <c r="L483" s="5">
        <v>1.7</v>
      </c>
      <c r="M483" s="5">
        <v>1.7</v>
      </c>
      <c r="N483">
        <v>33.5</v>
      </c>
      <c r="O483">
        <v>33.5</v>
      </c>
      <c r="P483">
        <v>9.5</v>
      </c>
      <c r="Q483">
        <v>10.1</v>
      </c>
      <c r="R483" s="54">
        <v>0.329166666666667</v>
      </c>
      <c r="T483" s="93">
        <f t="shared" si="11"/>
        <v>10.1</v>
      </c>
      <c r="U483" s="96">
        <f t="shared" si="15"/>
        <v>-3.4000000000000004</v>
      </c>
      <c r="V483" s="92" t="str">
        <f t="shared" si="14"/>
        <v/>
      </c>
      <c r="W483" s="96" t="str">
        <f t="shared" si="12"/>
        <v/>
      </c>
      <c r="X483" s="93"/>
      <c r="Z483" s="5"/>
      <c r="AA483"/>
      <c r="AC483" s="376"/>
      <c r="AD483" s="54">
        <v>0.329166666666667</v>
      </c>
      <c r="AL483" s="5"/>
      <c r="AM483" s="5"/>
      <c r="AN483" s="5"/>
      <c r="AQ483" s="5"/>
      <c r="AS483" s="5"/>
      <c r="AT483" s="5"/>
      <c r="AU483" s="5"/>
      <c r="AV483" s="5"/>
      <c r="AW483" s="5"/>
      <c r="BB483" s="55">
        <v>0.32916666666667299</v>
      </c>
    </row>
    <row r="484" spans="2:54" x14ac:dyDescent="0.25">
      <c r="B484" s="5">
        <v>9.6</v>
      </c>
      <c r="C484" s="5">
        <v>85</v>
      </c>
      <c r="D484" s="5">
        <v>7.2</v>
      </c>
      <c r="E484" s="5">
        <v>9.6</v>
      </c>
      <c r="F484" s="5">
        <v>4.3</v>
      </c>
      <c r="G484" s="5">
        <v>24.5</v>
      </c>
      <c r="H484" s="5">
        <v>989.9</v>
      </c>
      <c r="I484" s="5">
        <v>0</v>
      </c>
      <c r="J484" s="5">
        <v>0</v>
      </c>
      <c r="K484" s="5">
        <v>0</v>
      </c>
      <c r="L484" s="5">
        <v>1.7</v>
      </c>
      <c r="M484" s="5">
        <v>1.7</v>
      </c>
      <c r="N484">
        <v>33.5</v>
      </c>
      <c r="O484">
        <v>33.5</v>
      </c>
      <c r="P484">
        <v>9.5</v>
      </c>
      <c r="Q484">
        <v>10.1</v>
      </c>
      <c r="R484" s="54">
        <v>0.32986111111111099</v>
      </c>
      <c r="T484" s="93">
        <f t="shared" si="11"/>
        <v>10.1</v>
      </c>
      <c r="U484" s="96">
        <f t="shared" si="15"/>
        <v>-3.5</v>
      </c>
      <c r="V484" s="92" t="str">
        <f t="shared" si="14"/>
        <v/>
      </c>
      <c r="W484" s="96" t="str">
        <f t="shared" si="12"/>
        <v/>
      </c>
      <c r="X484" s="93"/>
      <c r="Z484" s="5"/>
      <c r="AA484"/>
      <c r="AC484" s="376"/>
      <c r="AD484" s="54">
        <v>0.32986111111111099</v>
      </c>
      <c r="AL484" s="5"/>
      <c r="AM484" s="5"/>
      <c r="AN484" s="5"/>
      <c r="AQ484" s="5"/>
      <c r="AS484" s="5"/>
      <c r="AT484" s="5"/>
      <c r="AU484" s="5"/>
      <c r="AV484" s="5"/>
      <c r="AW484" s="5"/>
      <c r="BB484" s="55">
        <v>0.32986111111111799</v>
      </c>
    </row>
    <row r="485" spans="2:54" x14ac:dyDescent="0.25">
      <c r="B485" s="5">
        <v>9.6</v>
      </c>
      <c r="C485" s="5">
        <v>85</v>
      </c>
      <c r="D485" s="5">
        <v>7.2</v>
      </c>
      <c r="E485" s="5">
        <v>7.9</v>
      </c>
      <c r="F485" s="5">
        <v>11.5</v>
      </c>
      <c r="G485" s="5">
        <v>15.8</v>
      </c>
      <c r="H485" s="5">
        <v>990.2</v>
      </c>
      <c r="I485" s="5">
        <v>0</v>
      </c>
      <c r="J485" s="5">
        <v>0</v>
      </c>
      <c r="K485" s="5">
        <v>0</v>
      </c>
      <c r="L485" s="5">
        <v>1.7</v>
      </c>
      <c r="M485" s="5">
        <v>1.7</v>
      </c>
      <c r="N485">
        <v>33.5</v>
      </c>
      <c r="O485">
        <v>33.5</v>
      </c>
      <c r="P485">
        <v>9.4</v>
      </c>
      <c r="Q485">
        <v>10</v>
      </c>
      <c r="R485" s="54">
        <v>0.33055555555555599</v>
      </c>
      <c r="T485" s="93">
        <f t="shared" si="11"/>
        <v>10</v>
      </c>
      <c r="U485" s="96">
        <f t="shared" si="15"/>
        <v>-3.5999999999999996</v>
      </c>
      <c r="V485" s="92" t="str">
        <f t="shared" si="14"/>
        <v/>
      </c>
      <c r="W485" s="96" t="str">
        <f t="shared" si="12"/>
        <v/>
      </c>
      <c r="X485" s="93"/>
      <c r="Z485" s="5"/>
      <c r="AA485"/>
      <c r="AC485" s="376"/>
      <c r="AD485" s="54">
        <v>0.33055555555555599</v>
      </c>
      <c r="AL485" s="5"/>
      <c r="AM485" s="5"/>
      <c r="AN485" s="5"/>
      <c r="AQ485" s="5"/>
      <c r="AS485" s="5"/>
      <c r="AT485" s="5"/>
      <c r="AU485" s="5"/>
      <c r="AV485" s="5"/>
      <c r="AW485" s="5"/>
      <c r="BB485" s="55">
        <v>0.33055555555556299</v>
      </c>
    </row>
    <row r="486" spans="2:54" x14ac:dyDescent="0.25">
      <c r="B486" s="5">
        <v>9.6</v>
      </c>
      <c r="C486" s="5">
        <v>85</v>
      </c>
      <c r="D486" s="5">
        <v>7.2</v>
      </c>
      <c r="E486" s="5">
        <v>8.5</v>
      </c>
      <c r="F486" s="5">
        <v>7.9</v>
      </c>
      <c r="G486" s="5">
        <v>16.600000000000001</v>
      </c>
      <c r="H486" s="5">
        <v>990.2</v>
      </c>
      <c r="I486" s="5">
        <v>0</v>
      </c>
      <c r="J486" s="5">
        <v>0</v>
      </c>
      <c r="K486" s="5">
        <v>0</v>
      </c>
      <c r="L486" s="5">
        <v>1.7</v>
      </c>
      <c r="M486" s="5">
        <v>1.7</v>
      </c>
      <c r="N486">
        <v>33.5</v>
      </c>
      <c r="O486">
        <v>33.5</v>
      </c>
      <c r="P486">
        <v>9.4</v>
      </c>
      <c r="Q486">
        <v>9.9</v>
      </c>
      <c r="R486" s="54">
        <v>0.33124999999999999</v>
      </c>
      <c r="T486" s="93">
        <f t="shared" si="11"/>
        <v>9.9</v>
      </c>
      <c r="U486" s="96">
        <f t="shared" si="15"/>
        <v>-3.6999999999999993</v>
      </c>
      <c r="V486" s="92" t="str">
        <f t="shared" si="14"/>
        <v/>
      </c>
      <c r="W486" s="96" t="str">
        <f t="shared" si="12"/>
        <v/>
      </c>
      <c r="X486" s="93"/>
      <c r="Z486" s="5"/>
      <c r="AA486"/>
      <c r="AC486" s="376"/>
      <c r="AD486" s="54">
        <v>0.33124999999999999</v>
      </c>
      <c r="AL486" s="5"/>
      <c r="AM486" s="5"/>
      <c r="AN486" s="5"/>
      <c r="AQ486" s="5"/>
      <c r="AS486" s="5"/>
      <c r="AT486" s="5"/>
      <c r="AU486" s="5"/>
      <c r="AV486" s="5"/>
      <c r="AW486" s="5"/>
      <c r="BB486" s="55">
        <v>0.33125000000000798</v>
      </c>
    </row>
    <row r="487" spans="2:54" x14ac:dyDescent="0.25">
      <c r="B487" s="5">
        <v>9.6</v>
      </c>
      <c r="C487" s="5">
        <v>85</v>
      </c>
      <c r="D487" s="5">
        <v>7.2</v>
      </c>
      <c r="E487" s="5">
        <v>8</v>
      </c>
      <c r="F487" s="5">
        <v>10.8</v>
      </c>
      <c r="G487" s="5">
        <v>19.399999999999999</v>
      </c>
      <c r="H487" s="5">
        <v>990.2</v>
      </c>
      <c r="I487" s="5">
        <v>0</v>
      </c>
      <c r="J487" s="5">
        <v>0</v>
      </c>
      <c r="K487" s="5">
        <v>0</v>
      </c>
      <c r="L487" s="5">
        <v>1.7</v>
      </c>
      <c r="M487" s="5">
        <v>1.7</v>
      </c>
      <c r="N487">
        <v>33.5</v>
      </c>
      <c r="O487">
        <v>33.5</v>
      </c>
      <c r="P487">
        <v>9.3000000000000007</v>
      </c>
      <c r="Q487">
        <v>9.9</v>
      </c>
      <c r="R487" s="54">
        <v>0.33194444444444399</v>
      </c>
      <c r="T487" s="93">
        <f t="shared" si="11"/>
        <v>9.9</v>
      </c>
      <c r="U487" s="96">
        <f t="shared" si="15"/>
        <v>-3.6999999999999993</v>
      </c>
      <c r="V487" s="92" t="str">
        <f t="shared" si="14"/>
        <v/>
      </c>
      <c r="W487" s="96" t="str">
        <f t="shared" si="12"/>
        <v/>
      </c>
      <c r="X487" s="93"/>
      <c r="Z487" s="5"/>
      <c r="AA487"/>
      <c r="AC487" s="376"/>
      <c r="AD487" s="54">
        <v>0.33194444444444399</v>
      </c>
      <c r="AL487" s="5"/>
      <c r="AM487" s="5"/>
      <c r="AN487" s="5"/>
      <c r="AQ487" s="5"/>
      <c r="AS487" s="5"/>
      <c r="AT487" s="5"/>
      <c r="AU487" s="5"/>
      <c r="AV487" s="5"/>
      <c r="AW487" s="5"/>
      <c r="BB487" s="55">
        <v>0.33194444444445298</v>
      </c>
    </row>
    <row r="488" spans="2:54" x14ac:dyDescent="0.25">
      <c r="B488" s="5">
        <v>9.6999999999999993</v>
      </c>
      <c r="C488" s="5">
        <v>85</v>
      </c>
      <c r="D488" s="5">
        <v>7.3</v>
      </c>
      <c r="E488" s="5">
        <v>9.6999999999999993</v>
      </c>
      <c r="F488" s="5">
        <v>3.2</v>
      </c>
      <c r="G488" s="5">
        <v>8.3000000000000007</v>
      </c>
      <c r="H488" s="5">
        <v>990.2</v>
      </c>
      <c r="I488" s="5">
        <v>0</v>
      </c>
      <c r="J488" s="5">
        <v>0</v>
      </c>
      <c r="K488" s="5">
        <v>0</v>
      </c>
      <c r="L488" s="5">
        <v>1.7</v>
      </c>
      <c r="M488" s="5">
        <v>1.7</v>
      </c>
      <c r="N488">
        <v>33.5</v>
      </c>
      <c r="O488">
        <v>33.5</v>
      </c>
      <c r="P488">
        <v>9.3000000000000007</v>
      </c>
      <c r="Q488">
        <v>9.9</v>
      </c>
      <c r="R488" s="54">
        <v>0.33263888888888898</v>
      </c>
      <c r="T488" s="93">
        <f t="shared" si="11"/>
        <v>9.9</v>
      </c>
      <c r="U488" s="96">
        <f t="shared" si="15"/>
        <v>-3.7999999999999989</v>
      </c>
      <c r="V488" s="92" t="str">
        <f t="shared" si="14"/>
        <v/>
      </c>
      <c r="W488" s="96" t="str">
        <f t="shared" si="12"/>
        <v/>
      </c>
      <c r="X488" s="93"/>
      <c r="Z488" s="5"/>
      <c r="AA488"/>
      <c r="AC488" s="376"/>
      <c r="AD488" s="54">
        <v>0.33263888888888898</v>
      </c>
      <c r="AL488" s="5"/>
      <c r="AM488" s="5"/>
      <c r="AN488" s="5"/>
      <c r="AQ488" s="5"/>
      <c r="AS488" s="5"/>
      <c r="AT488" s="5"/>
      <c r="AU488" s="5"/>
      <c r="AV488" s="5"/>
      <c r="AW488" s="5"/>
      <c r="BB488" s="55">
        <v>0.33263888888889798</v>
      </c>
    </row>
    <row r="489" spans="2:54" x14ac:dyDescent="0.25">
      <c r="B489" s="5">
        <v>9.6999999999999993</v>
      </c>
      <c r="C489" s="5">
        <v>85</v>
      </c>
      <c r="D489" s="5">
        <v>7.3</v>
      </c>
      <c r="E489" s="5">
        <v>8.3000000000000007</v>
      </c>
      <c r="F489" s="5">
        <v>9.6999999999999993</v>
      </c>
      <c r="G489" s="5">
        <v>20.5</v>
      </c>
      <c r="H489" s="5">
        <v>990.2</v>
      </c>
      <c r="I489" s="5">
        <v>0</v>
      </c>
      <c r="J489" s="5">
        <v>0</v>
      </c>
      <c r="K489" s="5">
        <v>0</v>
      </c>
      <c r="L489" s="5">
        <v>1.7</v>
      </c>
      <c r="M489" s="5">
        <v>1.7</v>
      </c>
      <c r="N489">
        <v>33.5</v>
      </c>
      <c r="O489">
        <v>33.5</v>
      </c>
      <c r="P489">
        <v>9.1999999999999993</v>
      </c>
      <c r="Q489">
        <v>9.8000000000000007</v>
      </c>
      <c r="R489" s="54">
        <v>0.33333333333333298</v>
      </c>
      <c r="T489" s="93">
        <f t="shared" si="11"/>
        <v>9.8000000000000007</v>
      </c>
      <c r="U489" s="96">
        <f t="shared" si="15"/>
        <v>-3.8999999999999986</v>
      </c>
      <c r="V489" s="92" t="str">
        <f t="shared" si="14"/>
        <v/>
      </c>
      <c r="W489" s="96" t="str">
        <f t="shared" si="12"/>
        <v/>
      </c>
      <c r="X489" s="93"/>
      <c r="Z489" s="5"/>
      <c r="AA489"/>
      <c r="AC489" s="376"/>
      <c r="AD489" s="54">
        <v>0.33333333333333298</v>
      </c>
      <c r="AL489" s="5"/>
      <c r="AM489" s="5"/>
      <c r="AN489" s="5"/>
      <c r="AQ489" s="5"/>
      <c r="AS489" s="5"/>
      <c r="AT489" s="5"/>
      <c r="AU489" s="5"/>
      <c r="AV489" s="5"/>
      <c r="AW489" s="5"/>
      <c r="BB489" s="55">
        <v>0.33333333333334297</v>
      </c>
    </row>
    <row r="490" spans="2:54" x14ac:dyDescent="0.25">
      <c r="B490" s="5">
        <v>9.6999999999999993</v>
      </c>
      <c r="C490" s="5">
        <v>85</v>
      </c>
      <c r="D490" s="5">
        <v>7.3</v>
      </c>
      <c r="E490" s="5">
        <v>8.4</v>
      </c>
      <c r="F490" s="5">
        <v>9.4</v>
      </c>
      <c r="G490" s="5">
        <v>9.4</v>
      </c>
      <c r="H490" s="5">
        <v>990.2</v>
      </c>
      <c r="I490" s="5">
        <v>0</v>
      </c>
      <c r="J490" s="5">
        <v>0</v>
      </c>
      <c r="K490" s="5">
        <v>0</v>
      </c>
      <c r="L490" s="5">
        <v>1.7</v>
      </c>
      <c r="M490" s="5">
        <v>1.7</v>
      </c>
      <c r="N490">
        <v>33.5</v>
      </c>
      <c r="O490">
        <v>33.5</v>
      </c>
      <c r="P490">
        <v>9.1999999999999993</v>
      </c>
      <c r="Q490">
        <v>9.8000000000000007</v>
      </c>
      <c r="R490" s="54">
        <v>0.33402777777777798</v>
      </c>
      <c r="T490" s="93">
        <f t="shared" si="11"/>
        <v>9.8000000000000007</v>
      </c>
      <c r="U490" s="96">
        <f t="shared" si="15"/>
        <v>-3.8999999999999986</v>
      </c>
      <c r="V490" s="92" t="str">
        <f t="shared" si="14"/>
        <v/>
      </c>
      <c r="W490" s="96" t="str">
        <f t="shared" si="12"/>
        <v/>
      </c>
      <c r="X490" s="93"/>
      <c r="Z490" s="5"/>
      <c r="AA490"/>
      <c r="AC490" s="376"/>
      <c r="AD490" s="54">
        <v>0.33402777777777798</v>
      </c>
      <c r="AL490" s="5"/>
      <c r="AM490" s="5"/>
      <c r="AN490" s="5"/>
      <c r="AQ490" s="5"/>
      <c r="AS490" s="5"/>
      <c r="AT490" s="5"/>
      <c r="AU490" s="5"/>
      <c r="AV490" s="5"/>
      <c r="AW490" s="5"/>
      <c r="BB490" s="55">
        <v>0.33402777777778803</v>
      </c>
    </row>
    <row r="491" spans="2:54" x14ac:dyDescent="0.25">
      <c r="B491" s="5">
        <v>9.8000000000000007</v>
      </c>
      <c r="C491" s="5">
        <v>85</v>
      </c>
      <c r="D491" s="5">
        <v>7.4</v>
      </c>
      <c r="E491" s="5">
        <v>9.8000000000000007</v>
      </c>
      <c r="F491" s="5">
        <v>2.9</v>
      </c>
      <c r="G491" s="5">
        <v>9</v>
      </c>
      <c r="H491" s="5">
        <v>990.3</v>
      </c>
      <c r="I491" s="5">
        <v>0</v>
      </c>
      <c r="J491" s="5">
        <v>0</v>
      </c>
      <c r="K491" s="5">
        <v>0</v>
      </c>
      <c r="L491" s="5">
        <v>1.7</v>
      </c>
      <c r="M491" s="5">
        <v>1.7</v>
      </c>
      <c r="N491">
        <v>33.5</v>
      </c>
      <c r="O491">
        <v>33.5</v>
      </c>
      <c r="P491">
        <v>9.1999999999999993</v>
      </c>
      <c r="Q491">
        <v>9.8000000000000007</v>
      </c>
      <c r="R491" s="54">
        <v>0.33472222222222198</v>
      </c>
      <c r="T491" s="93">
        <f t="shared" si="11"/>
        <v>9.8000000000000007</v>
      </c>
      <c r="U491" s="96">
        <f t="shared" si="15"/>
        <v>-4</v>
      </c>
      <c r="V491" s="92" t="str">
        <f t="shared" si="14"/>
        <v/>
      </c>
      <c r="W491" s="96" t="str">
        <f t="shared" si="12"/>
        <v/>
      </c>
      <c r="X491" s="93"/>
      <c r="Z491" s="5"/>
      <c r="AA491"/>
      <c r="AC491" s="376"/>
      <c r="AD491" s="54">
        <v>0.33472222222222198</v>
      </c>
      <c r="AL491" s="5"/>
      <c r="AM491" s="5"/>
      <c r="AN491" s="5"/>
      <c r="AQ491" s="5"/>
      <c r="AS491" s="5"/>
      <c r="AT491" s="5"/>
      <c r="AU491" s="5"/>
      <c r="AV491" s="5"/>
      <c r="AW491" s="5"/>
      <c r="BB491" s="55">
        <v>0.33472222222223302</v>
      </c>
    </row>
    <row r="492" spans="2:54" x14ac:dyDescent="0.25">
      <c r="B492" s="5">
        <v>9.8000000000000007</v>
      </c>
      <c r="C492" s="5">
        <v>85</v>
      </c>
      <c r="D492" s="5">
        <v>7.4</v>
      </c>
      <c r="E492" s="5">
        <v>7.7</v>
      </c>
      <c r="F492" s="5">
        <v>15.5</v>
      </c>
      <c r="G492" s="5">
        <v>17.600000000000001</v>
      </c>
      <c r="H492" s="5">
        <v>990.4</v>
      </c>
      <c r="I492" s="5">
        <v>0</v>
      </c>
      <c r="J492" s="5">
        <v>0</v>
      </c>
      <c r="K492" s="5">
        <v>0</v>
      </c>
      <c r="L492" s="5">
        <v>1.7</v>
      </c>
      <c r="M492" s="5">
        <v>1.7</v>
      </c>
      <c r="N492">
        <v>33.5</v>
      </c>
      <c r="O492">
        <v>33.5</v>
      </c>
      <c r="P492">
        <v>9.1</v>
      </c>
      <c r="Q492">
        <v>9.8000000000000007</v>
      </c>
      <c r="R492" s="54">
        <v>0.33541666666666697</v>
      </c>
      <c r="T492" s="93">
        <f t="shared" si="11"/>
        <v>9.8000000000000007</v>
      </c>
      <c r="U492" s="96">
        <f>(T492-B492)-4</f>
        <v>-4</v>
      </c>
      <c r="V492" s="92" t="str">
        <f t="shared" si="14"/>
        <v/>
      </c>
      <c r="W492" s="96" t="str">
        <f t="shared" si="12"/>
        <v/>
      </c>
      <c r="X492" s="93"/>
      <c r="Z492" s="5"/>
      <c r="AA492"/>
      <c r="AC492" s="376"/>
      <c r="AD492" s="54">
        <v>0.33541666666666697</v>
      </c>
      <c r="AL492" s="5"/>
      <c r="AM492" s="5"/>
      <c r="AN492" s="5"/>
      <c r="AQ492" s="5"/>
      <c r="AS492" s="5"/>
      <c r="AT492" s="5"/>
      <c r="AU492" s="5"/>
      <c r="AV492" s="5"/>
      <c r="AW492" s="5"/>
      <c r="BB492" s="55">
        <v>0.33541666666667802</v>
      </c>
    </row>
    <row r="493" spans="2:54" x14ac:dyDescent="0.25">
      <c r="B493" s="5">
        <v>9.9</v>
      </c>
      <c r="C493" s="5">
        <v>84</v>
      </c>
      <c r="D493" s="5">
        <v>7.3</v>
      </c>
      <c r="E493" s="5">
        <v>9.5</v>
      </c>
      <c r="F493" s="5">
        <v>5.4</v>
      </c>
      <c r="G493" s="5">
        <v>6.5</v>
      </c>
      <c r="H493" s="5">
        <v>990.3</v>
      </c>
      <c r="I493" s="5">
        <v>0</v>
      </c>
      <c r="J493" s="5">
        <v>0</v>
      </c>
      <c r="K493" s="5">
        <v>0</v>
      </c>
      <c r="L493" s="5">
        <v>1.7</v>
      </c>
      <c r="M493" s="5">
        <v>1.7</v>
      </c>
      <c r="N493">
        <v>33.5</v>
      </c>
      <c r="O493">
        <v>33.5</v>
      </c>
      <c r="P493">
        <v>9.1</v>
      </c>
      <c r="Q493">
        <v>9.6999999999999993</v>
      </c>
      <c r="R493" s="54">
        <v>0.33611111111111103</v>
      </c>
      <c r="T493" s="93">
        <f t="shared" si="11"/>
        <v>9.6999999999999993</v>
      </c>
      <c r="U493" s="96">
        <f t="shared" si="15"/>
        <v>-4.2000000000000011</v>
      </c>
      <c r="V493" s="92" t="str">
        <f t="shared" si="14"/>
        <v/>
      </c>
      <c r="W493" s="96" t="str">
        <f t="shared" si="12"/>
        <v/>
      </c>
      <c r="X493" s="93"/>
      <c r="Z493" s="5"/>
      <c r="AA493"/>
      <c r="AC493" s="376"/>
      <c r="AD493" s="54">
        <v>0.33611111111111103</v>
      </c>
      <c r="AL493" s="5"/>
      <c r="AM493" s="5"/>
      <c r="AN493" s="5"/>
      <c r="AQ493" s="5"/>
      <c r="AS493" s="5"/>
      <c r="AT493" s="5"/>
      <c r="AU493" s="5"/>
      <c r="AV493" s="5"/>
      <c r="AW493" s="5"/>
      <c r="BB493" s="55">
        <v>0.33611111111112302</v>
      </c>
    </row>
    <row r="494" spans="2:54" x14ac:dyDescent="0.25">
      <c r="B494" s="5">
        <v>9.9</v>
      </c>
      <c r="C494" s="5">
        <v>84</v>
      </c>
      <c r="D494" s="5">
        <v>7.3</v>
      </c>
      <c r="E494" s="5">
        <v>8.8000000000000007</v>
      </c>
      <c r="F494" s="5">
        <v>8.6</v>
      </c>
      <c r="G494" s="5">
        <v>16.899999999999999</v>
      </c>
      <c r="H494" s="5">
        <v>990.4</v>
      </c>
      <c r="I494" s="5">
        <v>0</v>
      </c>
      <c r="J494" s="5">
        <v>0</v>
      </c>
      <c r="K494" s="5">
        <v>0</v>
      </c>
      <c r="L494" s="5">
        <v>1.7</v>
      </c>
      <c r="M494" s="5">
        <v>1.7</v>
      </c>
      <c r="N494">
        <v>33.5</v>
      </c>
      <c r="O494">
        <v>33.5</v>
      </c>
      <c r="P494">
        <v>9.1</v>
      </c>
      <c r="Q494">
        <v>9.6999999999999993</v>
      </c>
      <c r="R494" s="54">
        <v>0.33680555555555602</v>
      </c>
      <c r="T494" s="93">
        <f t="shared" si="11"/>
        <v>9.6999999999999993</v>
      </c>
      <c r="U494" s="96">
        <f t="shared" si="15"/>
        <v>-4.2000000000000011</v>
      </c>
      <c r="V494" s="92" t="str">
        <f t="shared" si="14"/>
        <v/>
      </c>
      <c r="W494" s="96" t="str">
        <f t="shared" si="12"/>
        <v/>
      </c>
      <c r="X494" s="93"/>
      <c r="Z494" s="5"/>
      <c r="AA494"/>
      <c r="AC494" s="376"/>
      <c r="AD494" s="54">
        <v>0.33680555555555602</v>
      </c>
      <c r="AL494" s="5"/>
      <c r="AM494" s="5"/>
      <c r="AN494" s="5"/>
      <c r="AQ494" s="5"/>
      <c r="AS494" s="5"/>
      <c r="AT494" s="5"/>
      <c r="AU494" s="5"/>
      <c r="AV494" s="5"/>
      <c r="AW494" s="5"/>
      <c r="BB494" s="55">
        <v>0.33680555555556801</v>
      </c>
    </row>
    <row r="495" spans="2:54" x14ac:dyDescent="0.25">
      <c r="B495" s="5">
        <v>10</v>
      </c>
      <c r="C495" s="5">
        <v>83</v>
      </c>
      <c r="D495" s="5">
        <v>7.2</v>
      </c>
      <c r="E495" s="5">
        <v>10</v>
      </c>
      <c r="F495" s="5">
        <v>13</v>
      </c>
      <c r="G495" s="5">
        <v>18.7</v>
      </c>
      <c r="H495" s="5">
        <v>990.3</v>
      </c>
      <c r="I495" s="5">
        <v>0</v>
      </c>
      <c r="J495" s="5">
        <v>0</v>
      </c>
      <c r="K495" s="5">
        <v>0</v>
      </c>
      <c r="L495" s="5">
        <v>1.7</v>
      </c>
      <c r="M495" s="5">
        <v>1.7</v>
      </c>
      <c r="N495">
        <v>33.5</v>
      </c>
      <c r="O495">
        <v>33.5</v>
      </c>
      <c r="P495">
        <v>9.1</v>
      </c>
      <c r="Q495">
        <v>9.6999999999999993</v>
      </c>
      <c r="R495" s="54">
        <v>0.33750000000000002</v>
      </c>
      <c r="T495" s="93">
        <f t="shared" si="11"/>
        <v>9.6999999999999993</v>
      </c>
      <c r="U495" s="96">
        <f t="shared" si="15"/>
        <v>-4.3000000000000007</v>
      </c>
      <c r="V495" s="92" t="str">
        <f t="shared" si="14"/>
        <v/>
      </c>
      <c r="W495" s="96" t="str">
        <f t="shared" si="12"/>
        <v/>
      </c>
      <c r="X495" s="93"/>
      <c r="Z495" s="5"/>
      <c r="AA495"/>
      <c r="AC495" s="376"/>
      <c r="AD495" s="54">
        <v>0.33750000000000002</v>
      </c>
      <c r="AL495" s="5"/>
      <c r="AM495" s="5"/>
      <c r="AN495" s="5"/>
      <c r="AQ495" s="5"/>
      <c r="AS495" s="5"/>
      <c r="AT495" s="5"/>
      <c r="AU495" s="5"/>
      <c r="AV495" s="5"/>
      <c r="AW495" s="5"/>
      <c r="BB495" s="55">
        <v>0.33750000000001301</v>
      </c>
    </row>
    <row r="496" spans="2:54" x14ac:dyDescent="0.25">
      <c r="B496" s="5">
        <v>10.1</v>
      </c>
      <c r="C496" s="5">
        <v>83</v>
      </c>
      <c r="D496" s="5">
        <v>7.3</v>
      </c>
      <c r="E496" s="5">
        <v>10.1</v>
      </c>
      <c r="F496" s="5">
        <v>17.3</v>
      </c>
      <c r="G496" s="5">
        <v>26.6</v>
      </c>
      <c r="H496" s="5">
        <v>990.4</v>
      </c>
      <c r="I496" s="5">
        <v>0</v>
      </c>
      <c r="J496" s="5">
        <v>0</v>
      </c>
      <c r="K496" s="5">
        <v>0</v>
      </c>
      <c r="L496" s="5">
        <v>1.7</v>
      </c>
      <c r="M496" s="5">
        <v>1.7</v>
      </c>
      <c r="N496">
        <v>33.5</v>
      </c>
      <c r="O496">
        <v>33.5</v>
      </c>
      <c r="P496">
        <v>9.1</v>
      </c>
      <c r="Q496">
        <v>9.6999999999999993</v>
      </c>
      <c r="R496" s="54">
        <v>0.33819444444444402</v>
      </c>
      <c r="T496" s="93">
        <f t="shared" si="11"/>
        <v>9.6999999999999993</v>
      </c>
      <c r="U496" s="96">
        <f t="shared" si="15"/>
        <v>-4.4000000000000004</v>
      </c>
      <c r="V496" s="92" t="str">
        <f t="shared" si="14"/>
        <v/>
      </c>
      <c r="W496" s="96" t="str">
        <f t="shared" si="12"/>
        <v/>
      </c>
      <c r="X496" s="93"/>
      <c r="Z496" s="5"/>
      <c r="AA496"/>
      <c r="AC496" s="376"/>
      <c r="AD496" s="54">
        <v>0.33819444444444402</v>
      </c>
      <c r="AL496" s="5"/>
      <c r="AM496" s="5"/>
      <c r="AN496" s="5"/>
      <c r="AQ496" s="5"/>
      <c r="AS496" s="5"/>
      <c r="AT496" s="5"/>
      <c r="AU496" s="5"/>
      <c r="AV496" s="5"/>
      <c r="AW496" s="5"/>
      <c r="BB496" s="55">
        <v>0.33819444444445801</v>
      </c>
    </row>
    <row r="497" spans="2:54" x14ac:dyDescent="0.25">
      <c r="B497" s="5">
        <v>10.1</v>
      </c>
      <c r="C497" s="5">
        <v>83</v>
      </c>
      <c r="D497" s="5">
        <v>7.3</v>
      </c>
      <c r="E497" s="5">
        <v>10.1</v>
      </c>
      <c r="F497" s="5">
        <v>6.8</v>
      </c>
      <c r="G497" s="5">
        <v>14.8</v>
      </c>
      <c r="H497" s="5">
        <v>990.2</v>
      </c>
      <c r="I497" s="5">
        <v>0</v>
      </c>
      <c r="J497" s="5">
        <v>0</v>
      </c>
      <c r="K497" s="5">
        <v>0</v>
      </c>
      <c r="L497" s="5">
        <v>1.7</v>
      </c>
      <c r="M497" s="5">
        <v>1.7</v>
      </c>
      <c r="N497">
        <v>33.5</v>
      </c>
      <c r="O497">
        <v>33.5</v>
      </c>
      <c r="P497">
        <v>9.1999999999999993</v>
      </c>
      <c r="Q497">
        <v>9.6999999999999993</v>
      </c>
      <c r="R497" s="54">
        <v>0.33888888888888902</v>
      </c>
      <c r="T497" s="93">
        <f t="shared" si="11"/>
        <v>9.6999999999999993</v>
      </c>
      <c r="U497" s="96">
        <f t="shared" si="15"/>
        <v>-4.4000000000000004</v>
      </c>
      <c r="V497" s="92" t="str">
        <f t="shared" si="14"/>
        <v/>
      </c>
      <c r="W497" s="96" t="str">
        <f t="shared" si="12"/>
        <v/>
      </c>
      <c r="X497" s="93"/>
      <c r="Z497" s="5"/>
      <c r="AA497"/>
      <c r="AC497" s="376"/>
      <c r="AD497" s="54">
        <v>0.33888888888888902</v>
      </c>
      <c r="AL497" s="5"/>
      <c r="AM497" s="5"/>
      <c r="AN497" s="5"/>
      <c r="AQ497" s="5"/>
      <c r="AS497" s="5"/>
      <c r="AT497" s="5"/>
      <c r="AU497" s="5"/>
      <c r="AV497" s="5"/>
      <c r="AW497" s="5"/>
      <c r="BB497" s="55">
        <v>0.33888888888890301</v>
      </c>
    </row>
    <row r="498" spans="2:54" x14ac:dyDescent="0.25">
      <c r="B498" s="5">
        <v>10.1</v>
      </c>
      <c r="C498" s="5">
        <v>83</v>
      </c>
      <c r="D498" s="5">
        <v>7.3</v>
      </c>
      <c r="E498" s="5">
        <v>10.1</v>
      </c>
      <c r="F498" s="5">
        <v>6.1</v>
      </c>
      <c r="G498" s="5">
        <v>24.1</v>
      </c>
      <c r="H498" s="5">
        <v>990.4</v>
      </c>
      <c r="I498" s="5">
        <v>0</v>
      </c>
      <c r="J498" s="5">
        <v>0</v>
      </c>
      <c r="K498" s="5">
        <v>0</v>
      </c>
      <c r="L498" s="5">
        <v>1.7</v>
      </c>
      <c r="M498" s="5">
        <v>1.7</v>
      </c>
      <c r="N498">
        <v>33.5</v>
      </c>
      <c r="O498">
        <v>33.5</v>
      </c>
      <c r="P498">
        <v>9.1999999999999993</v>
      </c>
      <c r="Q498">
        <v>9.8000000000000007</v>
      </c>
      <c r="R498" s="54">
        <v>0.33958333333333302</v>
      </c>
      <c r="T498" s="93">
        <f t="shared" ref="T498:T561" si="16">MAX($P498,$Q498)</f>
        <v>9.8000000000000007</v>
      </c>
      <c r="U498" s="96">
        <f t="shared" si="15"/>
        <v>-4.2999999999999989</v>
      </c>
      <c r="V498" s="92" t="str">
        <f t="shared" si="14"/>
        <v/>
      </c>
      <c r="W498" s="96" t="str">
        <f t="shared" ref="W498:W561" si="17">IF($T498&gt;$B498+2,1,"")</f>
        <v/>
      </c>
      <c r="X498" s="93"/>
      <c r="Z498" s="5"/>
      <c r="AA498"/>
      <c r="AC498" s="376"/>
      <c r="AD498" s="54">
        <v>0.33958333333333302</v>
      </c>
      <c r="AL498" s="5"/>
      <c r="AM498" s="5"/>
      <c r="AN498" s="5"/>
      <c r="AQ498" s="5"/>
      <c r="AS498" s="5"/>
      <c r="AT498" s="5"/>
      <c r="AU498" s="5"/>
      <c r="AV498" s="5"/>
      <c r="AW498" s="5"/>
      <c r="BB498" s="55">
        <v>0.339583333333348</v>
      </c>
    </row>
    <row r="499" spans="2:54" x14ac:dyDescent="0.25">
      <c r="B499" s="5">
        <v>10.199999999999999</v>
      </c>
      <c r="C499" s="5">
        <v>83</v>
      </c>
      <c r="D499" s="5">
        <v>7.4</v>
      </c>
      <c r="E499" s="5">
        <v>10.199999999999999</v>
      </c>
      <c r="F499" s="5">
        <v>12.6</v>
      </c>
      <c r="G499" s="5">
        <v>25.9</v>
      </c>
      <c r="H499" s="5">
        <v>990.5</v>
      </c>
      <c r="I499" s="5">
        <v>0</v>
      </c>
      <c r="J499" s="5">
        <v>0</v>
      </c>
      <c r="K499" s="5">
        <v>0</v>
      </c>
      <c r="L499" s="5">
        <v>1.7</v>
      </c>
      <c r="M499" s="5">
        <v>1.7</v>
      </c>
      <c r="N499">
        <v>33.5</v>
      </c>
      <c r="O499">
        <v>33.5</v>
      </c>
      <c r="P499">
        <v>9.1999999999999993</v>
      </c>
      <c r="Q499">
        <v>9.8000000000000007</v>
      </c>
      <c r="R499" s="54">
        <v>0.34027777777777801</v>
      </c>
      <c r="T499" s="93">
        <f t="shared" si="16"/>
        <v>9.8000000000000007</v>
      </c>
      <c r="U499" s="96">
        <f t="shared" si="15"/>
        <v>-4.3999999999999986</v>
      </c>
      <c r="V499" s="92" t="str">
        <f t="shared" si="14"/>
        <v/>
      </c>
      <c r="W499" s="96" t="str">
        <f t="shared" si="17"/>
        <v/>
      </c>
      <c r="X499" s="93"/>
      <c r="Z499" s="5"/>
      <c r="AA499"/>
      <c r="AC499" s="376"/>
      <c r="AD499" s="54">
        <v>0.34027777777777801</v>
      </c>
      <c r="AL499" s="5"/>
      <c r="AM499" s="5"/>
      <c r="AN499" s="5"/>
      <c r="AQ499" s="5"/>
      <c r="AS499" s="5"/>
      <c r="AT499" s="5"/>
      <c r="AU499" s="5"/>
      <c r="AV499" s="5"/>
      <c r="AW499" s="5"/>
      <c r="BB499" s="55">
        <v>0.340277777777793</v>
      </c>
    </row>
    <row r="500" spans="2:54" x14ac:dyDescent="0.25">
      <c r="B500" s="5">
        <v>10.199999999999999</v>
      </c>
      <c r="C500" s="5">
        <v>82</v>
      </c>
      <c r="D500" s="5">
        <v>7.3</v>
      </c>
      <c r="E500" s="5">
        <v>10.199999999999999</v>
      </c>
      <c r="F500" s="5">
        <v>7.6</v>
      </c>
      <c r="G500" s="5">
        <v>16.2</v>
      </c>
      <c r="H500" s="5">
        <v>990.4</v>
      </c>
      <c r="I500" s="5">
        <v>0</v>
      </c>
      <c r="J500" s="5">
        <v>0</v>
      </c>
      <c r="K500" s="5">
        <v>0</v>
      </c>
      <c r="L500" s="5">
        <v>1.7</v>
      </c>
      <c r="M500" s="5">
        <v>1.7</v>
      </c>
      <c r="N500">
        <v>33.5</v>
      </c>
      <c r="O500">
        <v>33.5</v>
      </c>
      <c r="P500">
        <v>9.3000000000000007</v>
      </c>
      <c r="Q500">
        <v>9.8000000000000007</v>
      </c>
      <c r="R500" s="54">
        <v>0.34097222222222201</v>
      </c>
      <c r="T500" s="93">
        <f t="shared" si="16"/>
        <v>9.8000000000000007</v>
      </c>
      <c r="U500" s="96">
        <f t="shared" si="15"/>
        <v>-4.3999999999999986</v>
      </c>
      <c r="V500" s="92" t="str">
        <f t="shared" si="14"/>
        <v/>
      </c>
      <c r="W500" s="96" t="str">
        <f t="shared" si="17"/>
        <v/>
      </c>
      <c r="X500" s="93"/>
      <c r="Z500" s="5"/>
      <c r="AA500"/>
      <c r="AC500" s="376"/>
      <c r="AD500" s="54">
        <v>0.34097222222222201</v>
      </c>
      <c r="AL500" s="5"/>
      <c r="AM500" s="5"/>
      <c r="AN500" s="5"/>
      <c r="AQ500" s="5"/>
      <c r="AS500" s="5"/>
      <c r="AT500" s="5"/>
      <c r="AU500" s="5"/>
      <c r="AV500" s="5"/>
      <c r="AW500" s="5"/>
      <c r="BB500" s="55">
        <v>0.340972222222238</v>
      </c>
    </row>
    <row r="501" spans="2:54" x14ac:dyDescent="0.25">
      <c r="B501" s="5">
        <v>10.199999999999999</v>
      </c>
      <c r="C501" s="5">
        <v>81</v>
      </c>
      <c r="D501" s="5">
        <v>7.1</v>
      </c>
      <c r="E501" s="5">
        <v>10.199999999999999</v>
      </c>
      <c r="F501" s="5">
        <v>17.3</v>
      </c>
      <c r="G501" s="5">
        <v>35.299999999999997</v>
      </c>
      <c r="H501" s="5">
        <v>990.6</v>
      </c>
      <c r="I501" s="5">
        <v>0</v>
      </c>
      <c r="J501" s="5">
        <v>0</v>
      </c>
      <c r="K501" s="5">
        <v>0</v>
      </c>
      <c r="L501" s="5">
        <v>1.7</v>
      </c>
      <c r="M501" s="5">
        <v>1.7</v>
      </c>
      <c r="N501">
        <v>33.5</v>
      </c>
      <c r="O501">
        <v>33.5</v>
      </c>
      <c r="P501">
        <v>9.3000000000000007</v>
      </c>
      <c r="Q501">
        <v>9.8000000000000007</v>
      </c>
      <c r="R501" s="54">
        <v>0.34166666666666701</v>
      </c>
      <c r="T501" s="93">
        <f t="shared" si="16"/>
        <v>9.8000000000000007</v>
      </c>
      <c r="U501" s="96">
        <f t="shared" si="15"/>
        <v>-4.3999999999999986</v>
      </c>
      <c r="V501" s="92" t="str">
        <f t="shared" si="14"/>
        <v/>
      </c>
      <c r="W501" s="96" t="str">
        <f t="shared" si="17"/>
        <v/>
      </c>
      <c r="X501" s="93"/>
      <c r="Z501" s="5"/>
      <c r="AA501"/>
      <c r="AC501" s="376"/>
      <c r="AD501" s="54">
        <v>0.34166666666666701</v>
      </c>
      <c r="AL501" s="5"/>
      <c r="AM501" s="5"/>
      <c r="AN501" s="5"/>
      <c r="AQ501" s="5"/>
      <c r="AS501" s="5"/>
      <c r="AT501" s="5"/>
      <c r="AU501" s="5"/>
      <c r="AV501" s="5"/>
      <c r="AW501" s="5"/>
      <c r="BB501" s="55">
        <v>0.34166666666668299</v>
      </c>
    </row>
    <row r="502" spans="2:54" x14ac:dyDescent="0.25">
      <c r="B502" s="5">
        <v>10.1</v>
      </c>
      <c r="C502" s="5">
        <v>82</v>
      </c>
      <c r="D502" s="5">
        <v>7.2</v>
      </c>
      <c r="E502" s="5">
        <v>10.1</v>
      </c>
      <c r="F502" s="5">
        <v>17.600000000000001</v>
      </c>
      <c r="G502" s="5">
        <v>22.7</v>
      </c>
      <c r="H502" s="5">
        <v>990.6</v>
      </c>
      <c r="I502" s="5">
        <v>0</v>
      </c>
      <c r="J502" s="5">
        <v>0</v>
      </c>
      <c r="K502" s="5">
        <v>0</v>
      </c>
      <c r="L502" s="5">
        <v>1.7</v>
      </c>
      <c r="M502" s="5">
        <v>1.7</v>
      </c>
      <c r="N502">
        <v>33.5</v>
      </c>
      <c r="O502">
        <v>33.5</v>
      </c>
      <c r="P502">
        <v>9.3000000000000007</v>
      </c>
      <c r="Q502">
        <v>9.8000000000000007</v>
      </c>
      <c r="R502" s="54">
        <v>0.34236111111111101</v>
      </c>
      <c r="T502" s="93">
        <f t="shared" si="16"/>
        <v>9.8000000000000007</v>
      </c>
      <c r="U502" s="96">
        <f t="shared" si="15"/>
        <v>-4.2999999999999989</v>
      </c>
      <c r="V502" s="92" t="str">
        <f t="shared" si="14"/>
        <v/>
      </c>
      <c r="W502" s="96" t="str">
        <f t="shared" si="17"/>
        <v/>
      </c>
      <c r="X502" s="93"/>
      <c r="Z502" s="5"/>
      <c r="AA502"/>
      <c r="AC502" s="376"/>
      <c r="AD502" s="54">
        <v>0.34236111111111101</v>
      </c>
      <c r="AL502" s="5"/>
      <c r="AM502" s="5"/>
      <c r="AN502" s="5"/>
      <c r="AQ502" s="5"/>
      <c r="AS502" s="5"/>
      <c r="AT502" s="5"/>
      <c r="AU502" s="5"/>
      <c r="AV502" s="5"/>
      <c r="AW502" s="5"/>
      <c r="BB502" s="55">
        <v>0.34236111111112799</v>
      </c>
    </row>
    <row r="503" spans="2:54" x14ac:dyDescent="0.25">
      <c r="B503" s="5">
        <v>9.9</v>
      </c>
      <c r="C503" s="5">
        <v>83</v>
      </c>
      <c r="D503" s="5">
        <v>7.1</v>
      </c>
      <c r="E503" s="5">
        <v>7.5</v>
      </c>
      <c r="F503" s="5">
        <v>17.3</v>
      </c>
      <c r="G503" s="5">
        <v>25.9</v>
      </c>
      <c r="H503" s="5">
        <v>990.7</v>
      </c>
      <c r="I503" s="5">
        <v>0</v>
      </c>
      <c r="J503" s="5">
        <v>0</v>
      </c>
      <c r="K503" s="5">
        <v>0.1</v>
      </c>
      <c r="L503" s="5">
        <v>1.8</v>
      </c>
      <c r="M503" s="5">
        <v>1.8</v>
      </c>
      <c r="N503">
        <v>33.6</v>
      </c>
      <c r="O503">
        <v>33.6</v>
      </c>
      <c r="P503">
        <v>9.3000000000000007</v>
      </c>
      <c r="Q503">
        <v>9.8000000000000007</v>
      </c>
      <c r="R503" s="54">
        <v>0.343055555555556</v>
      </c>
      <c r="T503" s="93">
        <f t="shared" si="16"/>
        <v>9.8000000000000007</v>
      </c>
      <c r="U503" s="96">
        <f t="shared" si="15"/>
        <v>-4.0999999999999996</v>
      </c>
      <c r="V503" s="92">
        <f t="shared" si="14"/>
        <v>1</v>
      </c>
      <c r="W503" s="96" t="str">
        <f t="shared" si="17"/>
        <v/>
      </c>
      <c r="X503" s="93"/>
      <c r="Z503" s="5"/>
      <c r="AA503"/>
      <c r="AC503" s="376"/>
      <c r="AD503" s="54">
        <v>0.343055555555556</v>
      </c>
      <c r="AL503" s="5"/>
      <c r="AM503" s="5"/>
      <c r="AN503" s="5"/>
      <c r="AQ503" s="5"/>
      <c r="AS503" s="5"/>
      <c r="AT503" s="5"/>
      <c r="AU503" s="5"/>
      <c r="AV503" s="5"/>
      <c r="AW503" s="5"/>
      <c r="BB503" s="55">
        <v>0.34305555555557299</v>
      </c>
    </row>
    <row r="504" spans="2:54" x14ac:dyDescent="0.25">
      <c r="B504" s="5">
        <v>9.6999999999999993</v>
      </c>
      <c r="C504" s="5">
        <v>84</v>
      </c>
      <c r="D504" s="5">
        <v>7.1</v>
      </c>
      <c r="E504" s="5">
        <v>7.2</v>
      </c>
      <c r="F504" s="5">
        <v>18.399999999999999</v>
      </c>
      <c r="G504" s="5">
        <v>19.399999999999999</v>
      </c>
      <c r="H504" s="5">
        <v>990.7</v>
      </c>
      <c r="I504" s="5">
        <v>0</v>
      </c>
      <c r="J504" s="5">
        <v>0</v>
      </c>
      <c r="K504" s="5">
        <v>0.1</v>
      </c>
      <c r="L504" s="5">
        <v>1.8</v>
      </c>
      <c r="M504" s="5">
        <v>1.8</v>
      </c>
      <c r="N504">
        <v>33.6</v>
      </c>
      <c r="O504">
        <v>33.6</v>
      </c>
      <c r="P504">
        <v>9.3000000000000007</v>
      </c>
      <c r="Q504">
        <v>9.8000000000000007</v>
      </c>
      <c r="R504" s="54">
        <v>0.34375</v>
      </c>
      <c r="T504" s="93">
        <f t="shared" si="16"/>
        <v>9.8000000000000007</v>
      </c>
      <c r="U504" s="96">
        <f t="shared" si="15"/>
        <v>-3.8999999999999986</v>
      </c>
      <c r="V504" s="92">
        <f t="shared" si="14"/>
        <v>1</v>
      </c>
      <c r="W504" s="96" t="str">
        <f t="shared" si="17"/>
        <v/>
      </c>
      <c r="X504" s="93"/>
      <c r="Z504" s="5"/>
      <c r="AA504"/>
      <c r="AC504" s="376"/>
      <c r="AD504" s="54">
        <v>0.34375</v>
      </c>
      <c r="AL504" s="5"/>
      <c r="AM504" s="5"/>
      <c r="AN504" s="5"/>
      <c r="AQ504" s="5"/>
      <c r="AS504" s="5"/>
      <c r="AT504" s="5"/>
      <c r="AU504" s="5"/>
      <c r="AV504" s="5"/>
      <c r="AW504" s="5"/>
      <c r="BB504" s="55">
        <v>0.34375000000001799</v>
      </c>
    </row>
    <row r="505" spans="2:54" x14ac:dyDescent="0.25">
      <c r="B505" s="5">
        <v>9.6</v>
      </c>
      <c r="C505" s="5">
        <v>85</v>
      </c>
      <c r="D505" s="5">
        <v>7.2</v>
      </c>
      <c r="E505" s="5">
        <v>9.6</v>
      </c>
      <c r="F505" s="5">
        <v>2.5</v>
      </c>
      <c r="G505" s="5">
        <v>19.399999999999999</v>
      </c>
      <c r="H505" s="5">
        <v>990.8</v>
      </c>
      <c r="I505" s="5">
        <v>0</v>
      </c>
      <c r="J505" s="5">
        <v>0</v>
      </c>
      <c r="K505" s="5">
        <v>0.1</v>
      </c>
      <c r="L505" s="5">
        <v>1.8</v>
      </c>
      <c r="M505" s="5">
        <v>1.8</v>
      </c>
      <c r="N505">
        <v>33.6</v>
      </c>
      <c r="O505">
        <v>33.6</v>
      </c>
      <c r="P505">
        <v>9.3000000000000007</v>
      </c>
      <c r="Q505">
        <v>9.8000000000000007</v>
      </c>
      <c r="R505" s="54">
        <v>0.344444444444444</v>
      </c>
      <c r="T505" s="93">
        <f t="shared" si="16"/>
        <v>9.8000000000000007</v>
      </c>
      <c r="U505" s="96">
        <f t="shared" si="15"/>
        <v>-3.7999999999999989</v>
      </c>
      <c r="V505" s="92">
        <f t="shared" si="14"/>
        <v>1</v>
      </c>
      <c r="W505" s="96" t="str">
        <f t="shared" si="17"/>
        <v/>
      </c>
      <c r="X505" s="93"/>
      <c r="Z505" s="5"/>
      <c r="AA505"/>
      <c r="AC505" s="376"/>
      <c r="AD505" s="54">
        <v>0.344444444444444</v>
      </c>
      <c r="AL505" s="5"/>
      <c r="AM505" s="5"/>
      <c r="AN505" s="5"/>
      <c r="AQ505" s="5"/>
      <c r="AS505" s="5"/>
      <c r="AT505" s="5"/>
      <c r="AU505" s="5"/>
      <c r="AV505" s="5"/>
      <c r="AW505" s="5"/>
      <c r="BB505" s="55">
        <v>0.34444444444446298</v>
      </c>
    </row>
    <row r="506" spans="2:54" x14ac:dyDescent="0.25">
      <c r="B506" s="5">
        <v>9.6</v>
      </c>
      <c r="C506" s="5">
        <v>85</v>
      </c>
      <c r="D506" s="5">
        <v>7.2</v>
      </c>
      <c r="E506" s="5">
        <v>9</v>
      </c>
      <c r="F506" s="5">
        <v>6.1</v>
      </c>
      <c r="G506" s="5">
        <v>20.2</v>
      </c>
      <c r="H506" s="5">
        <v>990.9</v>
      </c>
      <c r="I506" s="5">
        <v>0</v>
      </c>
      <c r="J506" s="5">
        <v>0</v>
      </c>
      <c r="K506" s="5">
        <v>0.1</v>
      </c>
      <c r="L506" s="5">
        <v>1.8</v>
      </c>
      <c r="M506" s="5">
        <v>1.8</v>
      </c>
      <c r="N506">
        <v>33.6</v>
      </c>
      <c r="O506">
        <v>33.6</v>
      </c>
      <c r="P506">
        <v>9.3000000000000007</v>
      </c>
      <c r="Q506">
        <v>9.8000000000000007</v>
      </c>
      <c r="R506" s="54">
        <v>0.34513888888888899</v>
      </c>
      <c r="T506" s="93">
        <f t="shared" si="16"/>
        <v>9.8000000000000007</v>
      </c>
      <c r="U506" s="96">
        <f t="shared" si="15"/>
        <v>-3.7999999999999989</v>
      </c>
      <c r="V506" s="92">
        <f t="shared" si="14"/>
        <v>1</v>
      </c>
      <c r="W506" s="96" t="str">
        <f t="shared" si="17"/>
        <v/>
      </c>
      <c r="X506" s="93"/>
      <c r="Z506" s="5"/>
      <c r="AA506"/>
      <c r="AC506" s="376"/>
      <c r="AD506" s="54">
        <v>0.34513888888888899</v>
      </c>
      <c r="AL506" s="5"/>
      <c r="AM506" s="5"/>
      <c r="AN506" s="5"/>
      <c r="AQ506" s="5"/>
      <c r="AS506" s="5"/>
      <c r="AT506" s="5"/>
      <c r="AU506" s="5"/>
      <c r="AV506" s="5"/>
      <c r="AW506" s="5"/>
      <c r="BB506" s="55">
        <v>0.34513888888890798</v>
      </c>
    </row>
    <row r="507" spans="2:54" x14ac:dyDescent="0.25">
      <c r="B507" s="5">
        <v>9.6</v>
      </c>
      <c r="C507" s="5">
        <v>85</v>
      </c>
      <c r="D507" s="5">
        <v>7.2</v>
      </c>
      <c r="E507" s="5">
        <v>6.8</v>
      </c>
      <c r="F507" s="5">
        <v>21.2</v>
      </c>
      <c r="G507" s="5">
        <v>22.7</v>
      </c>
      <c r="H507" s="5">
        <v>990.8</v>
      </c>
      <c r="I507" s="5">
        <v>0</v>
      </c>
      <c r="J507" s="5">
        <v>0</v>
      </c>
      <c r="K507" s="5">
        <v>0.1</v>
      </c>
      <c r="L507" s="5">
        <v>1.8</v>
      </c>
      <c r="M507" s="5">
        <v>1.8</v>
      </c>
      <c r="N507">
        <v>33.6</v>
      </c>
      <c r="O507">
        <v>33.6</v>
      </c>
      <c r="P507">
        <v>9.1999999999999993</v>
      </c>
      <c r="Q507">
        <v>9.8000000000000007</v>
      </c>
      <c r="R507" s="54">
        <v>0.34583333333333299</v>
      </c>
      <c r="T507" s="93">
        <f t="shared" si="16"/>
        <v>9.8000000000000007</v>
      </c>
      <c r="U507" s="96">
        <f t="shared" si="15"/>
        <v>-3.7999999999999989</v>
      </c>
      <c r="V507" s="92">
        <f t="shared" si="14"/>
        <v>1</v>
      </c>
      <c r="W507" s="96" t="str">
        <f t="shared" si="17"/>
        <v/>
      </c>
      <c r="X507" s="93"/>
      <c r="Z507" s="5"/>
      <c r="AA507"/>
      <c r="AC507" s="376"/>
      <c r="AD507" s="54">
        <v>0.34583333333333299</v>
      </c>
      <c r="AL507" s="5"/>
      <c r="AM507" s="5"/>
      <c r="AN507" s="5"/>
      <c r="AQ507" s="5"/>
      <c r="AS507" s="5"/>
      <c r="AT507" s="5"/>
      <c r="AU507" s="5"/>
      <c r="AV507" s="5"/>
      <c r="AW507" s="5"/>
      <c r="BB507" s="55">
        <v>0.34583333333335298</v>
      </c>
    </row>
    <row r="508" spans="2:54" x14ac:dyDescent="0.25">
      <c r="B508" s="5">
        <v>9.6999999999999993</v>
      </c>
      <c r="C508" s="5">
        <v>85</v>
      </c>
      <c r="D508" s="5">
        <v>7.3</v>
      </c>
      <c r="E508" s="5">
        <v>8.6</v>
      </c>
      <c r="F508" s="5">
        <v>8.3000000000000007</v>
      </c>
      <c r="G508" s="5">
        <v>11.9</v>
      </c>
      <c r="H508" s="5">
        <v>990.8</v>
      </c>
      <c r="I508" s="5">
        <v>0</v>
      </c>
      <c r="J508" s="5">
        <v>0</v>
      </c>
      <c r="K508" s="5">
        <v>0.1</v>
      </c>
      <c r="L508" s="5">
        <v>1.8</v>
      </c>
      <c r="M508" s="5">
        <v>1.8</v>
      </c>
      <c r="N508">
        <v>33.6</v>
      </c>
      <c r="O508">
        <v>33.6</v>
      </c>
      <c r="P508">
        <v>9.1999999999999993</v>
      </c>
      <c r="Q508">
        <v>9.8000000000000007</v>
      </c>
      <c r="R508" s="54">
        <v>0.34652777777777799</v>
      </c>
      <c r="T508" s="93">
        <f t="shared" si="16"/>
        <v>9.8000000000000007</v>
      </c>
      <c r="U508" s="96">
        <f t="shared" si="15"/>
        <v>-3.8999999999999986</v>
      </c>
      <c r="V508" s="92">
        <f t="shared" si="14"/>
        <v>1</v>
      </c>
      <c r="W508" s="96" t="str">
        <f t="shared" si="17"/>
        <v/>
      </c>
      <c r="X508" s="93"/>
      <c r="Z508" s="5"/>
      <c r="AA508"/>
      <c r="AC508" s="376"/>
      <c r="AD508" s="54">
        <v>0.34652777777777799</v>
      </c>
      <c r="AL508" s="5"/>
      <c r="AM508" s="5"/>
      <c r="AN508" s="5"/>
      <c r="AQ508" s="5"/>
      <c r="AS508" s="5"/>
      <c r="AT508" s="5"/>
      <c r="AU508" s="5"/>
      <c r="AV508" s="5"/>
      <c r="AW508" s="5"/>
      <c r="BB508" s="55">
        <v>0.34652777777779797</v>
      </c>
    </row>
    <row r="509" spans="2:54" x14ac:dyDescent="0.25">
      <c r="B509" s="5">
        <v>9.6999999999999993</v>
      </c>
      <c r="C509" s="5">
        <v>85</v>
      </c>
      <c r="D509" s="5">
        <v>7.3</v>
      </c>
      <c r="E509" s="5">
        <v>8.5</v>
      </c>
      <c r="F509" s="5">
        <v>8.6</v>
      </c>
      <c r="G509" s="5">
        <v>13.3</v>
      </c>
      <c r="H509" s="5">
        <v>991</v>
      </c>
      <c r="I509" s="5">
        <v>0</v>
      </c>
      <c r="J509" s="5">
        <v>0</v>
      </c>
      <c r="K509" s="5">
        <v>0.1</v>
      </c>
      <c r="L509" s="5">
        <v>1.8</v>
      </c>
      <c r="M509" s="5">
        <v>1.8</v>
      </c>
      <c r="N509">
        <v>33.6</v>
      </c>
      <c r="O509">
        <v>33.6</v>
      </c>
      <c r="P509">
        <v>9.1999999999999993</v>
      </c>
      <c r="Q509">
        <v>9.8000000000000007</v>
      </c>
      <c r="R509" s="54">
        <v>0.34722222222222199</v>
      </c>
      <c r="T509" s="93">
        <f t="shared" si="16"/>
        <v>9.8000000000000007</v>
      </c>
      <c r="U509" s="96">
        <f t="shared" si="15"/>
        <v>-3.8999999999999986</v>
      </c>
      <c r="V509" s="92">
        <f t="shared" si="14"/>
        <v>1</v>
      </c>
      <c r="W509" s="96" t="str">
        <f t="shared" si="17"/>
        <v/>
      </c>
      <c r="X509" s="93"/>
      <c r="Z509" s="5"/>
      <c r="AA509"/>
      <c r="AC509" s="376"/>
      <c r="AD509" s="54">
        <v>0.34722222222222199</v>
      </c>
      <c r="AL509" s="5"/>
      <c r="AM509" s="5"/>
      <c r="AN509" s="5"/>
      <c r="AQ509" s="5"/>
      <c r="AS509" s="5"/>
      <c r="AT509" s="5"/>
      <c r="AU509" s="5"/>
      <c r="AV509" s="5"/>
      <c r="AW509" s="5"/>
      <c r="BB509" s="55">
        <v>0.34722222222224303</v>
      </c>
    </row>
    <row r="510" spans="2:54" x14ac:dyDescent="0.25">
      <c r="B510" s="5">
        <v>9.6999999999999993</v>
      </c>
      <c r="C510" s="5">
        <v>85</v>
      </c>
      <c r="D510" s="5">
        <v>7.3</v>
      </c>
      <c r="E510" s="5">
        <v>8.8000000000000007</v>
      </c>
      <c r="F510" s="5">
        <v>7.2</v>
      </c>
      <c r="G510" s="5">
        <v>15.8</v>
      </c>
      <c r="H510" s="5">
        <v>990.8</v>
      </c>
      <c r="I510" s="5">
        <v>0</v>
      </c>
      <c r="J510" s="5">
        <v>0</v>
      </c>
      <c r="K510" s="5">
        <v>0.1</v>
      </c>
      <c r="L510" s="5">
        <v>1.8</v>
      </c>
      <c r="M510" s="5">
        <v>1.8</v>
      </c>
      <c r="N510">
        <v>33.6</v>
      </c>
      <c r="O510">
        <v>33.6</v>
      </c>
      <c r="P510">
        <v>9.1999999999999993</v>
      </c>
      <c r="Q510">
        <v>9.6999999999999993</v>
      </c>
      <c r="R510" s="54">
        <v>0.34791666666666698</v>
      </c>
      <c r="T510" s="93">
        <f t="shared" si="16"/>
        <v>9.6999999999999993</v>
      </c>
      <c r="U510" s="96">
        <f t="shared" si="15"/>
        <v>-4</v>
      </c>
      <c r="V510" s="92">
        <f t="shared" si="14"/>
        <v>1</v>
      </c>
      <c r="W510" s="96" t="str">
        <f t="shared" si="17"/>
        <v/>
      </c>
      <c r="X510" s="93"/>
      <c r="Z510" s="5"/>
      <c r="AA510"/>
      <c r="AC510" s="376"/>
      <c r="AD510" s="54">
        <v>0.34791666666666698</v>
      </c>
      <c r="AL510" s="5"/>
      <c r="AM510" s="5"/>
      <c r="AN510" s="5"/>
      <c r="AQ510" s="5"/>
      <c r="AS510" s="5"/>
      <c r="AT510" s="5"/>
      <c r="AU510" s="5"/>
      <c r="AV510" s="5"/>
      <c r="AW510" s="5"/>
      <c r="BB510" s="55">
        <v>0.34791666666668802</v>
      </c>
    </row>
    <row r="511" spans="2:54" x14ac:dyDescent="0.25">
      <c r="B511" s="5">
        <v>9.6999999999999993</v>
      </c>
      <c r="C511" s="5">
        <v>84</v>
      </c>
      <c r="D511" s="5">
        <v>7.1</v>
      </c>
      <c r="E511" s="5">
        <v>8.4</v>
      </c>
      <c r="F511" s="5">
        <v>9.4</v>
      </c>
      <c r="G511" s="5">
        <v>15.8</v>
      </c>
      <c r="H511" s="5">
        <v>990.9</v>
      </c>
      <c r="I511" s="5">
        <v>0</v>
      </c>
      <c r="J511" s="5">
        <v>0</v>
      </c>
      <c r="K511" s="5">
        <v>0.1</v>
      </c>
      <c r="L511" s="5">
        <v>1.8</v>
      </c>
      <c r="M511" s="5">
        <v>1.8</v>
      </c>
      <c r="N511">
        <v>33.6</v>
      </c>
      <c r="O511">
        <v>33.6</v>
      </c>
      <c r="P511">
        <v>9.1999999999999993</v>
      </c>
      <c r="Q511">
        <v>9.6999999999999993</v>
      </c>
      <c r="R511" s="54">
        <v>0.34861111111111098</v>
      </c>
      <c r="T511" s="93">
        <f t="shared" si="16"/>
        <v>9.6999999999999993</v>
      </c>
      <c r="U511" s="96">
        <f t="shared" si="15"/>
        <v>-4</v>
      </c>
      <c r="V511" s="92">
        <f t="shared" si="14"/>
        <v>1</v>
      </c>
      <c r="W511" s="96" t="str">
        <f t="shared" si="17"/>
        <v/>
      </c>
      <c r="X511" s="93"/>
      <c r="Z511" s="5"/>
      <c r="AA511"/>
      <c r="AC511" s="376"/>
      <c r="AD511" s="54">
        <v>0.34861111111111098</v>
      </c>
      <c r="AL511" s="5"/>
      <c r="AM511" s="5"/>
      <c r="AN511" s="5"/>
      <c r="AQ511" s="5"/>
      <c r="AS511" s="5"/>
      <c r="AT511" s="5"/>
      <c r="AU511" s="5"/>
      <c r="AV511" s="5"/>
      <c r="AW511" s="5"/>
      <c r="BB511" s="55">
        <v>0.34861111111113302</v>
      </c>
    </row>
    <row r="512" spans="2:54" x14ac:dyDescent="0.25">
      <c r="B512" s="5">
        <v>9.8000000000000007</v>
      </c>
      <c r="C512" s="5">
        <v>84</v>
      </c>
      <c r="D512" s="5">
        <v>7.2</v>
      </c>
      <c r="E512" s="5">
        <v>7.1</v>
      </c>
      <c r="F512" s="5">
        <v>20.9</v>
      </c>
      <c r="G512" s="5">
        <v>23.4</v>
      </c>
      <c r="H512" s="5">
        <v>990.9</v>
      </c>
      <c r="I512" s="5">
        <v>0</v>
      </c>
      <c r="J512" s="5">
        <v>0</v>
      </c>
      <c r="K512" s="5">
        <v>0.1</v>
      </c>
      <c r="L512" s="5">
        <v>1.8</v>
      </c>
      <c r="M512" s="5">
        <v>1.8</v>
      </c>
      <c r="N512">
        <v>33.6</v>
      </c>
      <c r="O512">
        <v>33.6</v>
      </c>
      <c r="P512">
        <v>9.1</v>
      </c>
      <c r="Q512">
        <v>9.6999999999999993</v>
      </c>
      <c r="R512" s="54">
        <v>0.34930555555555598</v>
      </c>
      <c r="T512" s="93">
        <f t="shared" si="16"/>
        <v>9.6999999999999993</v>
      </c>
      <c r="U512" s="96">
        <f t="shared" si="15"/>
        <v>-4.1000000000000014</v>
      </c>
      <c r="V512" s="92">
        <f t="shared" si="14"/>
        <v>1</v>
      </c>
      <c r="W512" s="96" t="str">
        <f t="shared" si="17"/>
        <v/>
      </c>
      <c r="X512" s="93"/>
      <c r="Z512" s="5"/>
      <c r="AA512"/>
      <c r="AC512" s="376"/>
      <c r="AD512" s="54">
        <v>0.34930555555555598</v>
      </c>
      <c r="AL512" s="5"/>
      <c r="AM512" s="5"/>
      <c r="AN512" s="5"/>
      <c r="AQ512" s="5"/>
      <c r="AS512" s="5"/>
      <c r="AT512" s="5"/>
      <c r="AU512" s="5"/>
      <c r="AV512" s="5"/>
      <c r="AW512" s="5"/>
      <c r="BB512" s="55">
        <v>0.34930555555557802</v>
      </c>
    </row>
    <row r="513" spans="2:54" x14ac:dyDescent="0.25">
      <c r="B513" s="5">
        <v>9.8000000000000007</v>
      </c>
      <c r="C513" s="5">
        <v>83</v>
      </c>
      <c r="D513" s="5">
        <v>7</v>
      </c>
      <c r="E513" s="5">
        <v>7.4</v>
      </c>
      <c r="F513" s="5">
        <v>17.3</v>
      </c>
      <c r="G513" s="5">
        <v>29.5</v>
      </c>
      <c r="H513" s="5">
        <v>991</v>
      </c>
      <c r="I513" s="5">
        <v>0</v>
      </c>
      <c r="J513" s="5">
        <v>0</v>
      </c>
      <c r="K513" s="5">
        <v>0.1</v>
      </c>
      <c r="L513" s="5">
        <v>1.8</v>
      </c>
      <c r="M513" s="5">
        <v>1.8</v>
      </c>
      <c r="N513">
        <v>33.6</v>
      </c>
      <c r="O513">
        <v>33.6</v>
      </c>
      <c r="P513">
        <v>9.1</v>
      </c>
      <c r="Q513">
        <v>9.6999999999999993</v>
      </c>
      <c r="R513" s="54">
        <v>0.35</v>
      </c>
      <c r="T513" s="93">
        <f t="shared" si="16"/>
        <v>9.6999999999999993</v>
      </c>
      <c r="U513" s="96">
        <f t="shared" si="15"/>
        <v>-4.1000000000000014</v>
      </c>
      <c r="V513" s="92">
        <f t="shared" si="14"/>
        <v>1</v>
      </c>
      <c r="W513" s="96" t="str">
        <f t="shared" si="17"/>
        <v/>
      </c>
      <c r="X513" s="93"/>
      <c r="Z513" s="5"/>
      <c r="AA513"/>
      <c r="AC513" s="376"/>
      <c r="AD513" s="54">
        <v>0.35</v>
      </c>
      <c r="AL513" s="5"/>
      <c r="AM513" s="5"/>
      <c r="AN513" s="5"/>
      <c r="AQ513" s="5"/>
      <c r="AS513" s="5"/>
      <c r="AT513" s="5"/>
      <c r="AU513" s="5"/>
      <c r="AV513" s="5"/>
      <c r="AW513" s="5"/>
      <c r="BB513" s="55">
        <v>0.35000000000002301</v>
      </c>
    </row>
    <row r="514" spans="2:54" x14ac:dyDescent="0.25">
      <c r="B514" s="5">
        <v>9.9</v>
      </c>
      <c r="C514" s="5">
        <v>83</v>
      </c>
      <c r="D514" s="5">
        <v>7.1</v>
      </c>
      <c r="E514" s="5">
        <v>8.1</v>
      </c>
      <c r="F514" s="5">
        <v>12.6</v>
      </c>
      <c r="G514" s="5">
        <v>16.2</v>
      </c>
      <c r="H514" s="5">
        <v>991.1</v>
      </c>
      <c r="I514" s="5">
        <v>10</v>
      </c>
      <c r="J514" s="5">
        <v>0</v>
      </c>
      <c r="K514" s="5">
        <v>0.1</v>
      </c>
      <c r="L514" s="5">
        <v>1.8</v>
      </c>
      <c r="M514" s="5">
        <v>1.8</v>
      </c>
      <c r="N514">
        <v>33.6</v>
      </c>
      <c r="O514">
        <v>33.6</v>
      </c>
      <c r="P514">
        <v>9.1</v>
      </c>
      <c r="Q514">
        <v>9.6999999999999993</v>
      </c>
      <c r="R514" s="54">
        <v>0.35069444444444398</v>
      </c>
      <c r="T514" s="93">
        <f t="shared" si="16"/>
        <v>9.6999999999999993</v>
      </c>
      <c r="U514" s="96">
        <f t="shared" si="15"/>
        <v>-4.2000000000000011</v>
      </c>
      <c r="V514" s="92">
        <f t="shared" si="14"/>
        <v>1</v>
      </c>
      <c r="W514" s="96" t="str">
        <f t="shared" si="17"/>
        <v/>
      </c>
      <c r="X514" s="93"/>
      <c r="Z514" s="5"/>
      <c r="AA514"/>
      <c r="AC514" s="376"/>
      <c r="AD514" s="54">
        <v>0.35069444444444398</v>
      </c>
      <c r="AL514" s="5"/>
      <c r="AM514" s="5"/>
      <c r="AN514" s="5"/>
      <c r="AQ514" s="5"/>
      <c r="AS514" s="5"/>
      <c r="AT514" s="5"/>
      <c r="AU514" s="5"/>
      <c r="AV514" s="5"/>
      <c r="AW514" s="5"/>
      <c r="BB514" s="55">
        <v>0.35069444444446801</v>
      </c>
    </row>
    <row r="515" spans="2:54" x14ac:dyDescent="0.25">
      <c r="B515" s="5">
        <v>9.9</v>
      </c>
      <c r="C515" s="5">
        <v>83</v>
      </c>
      <c r="D515" s="5">
        <v>7.1</v>
      </c>
      <c r="E515" s="5">
        <v>8.6</v>
      </c>
      <c r="F515" s="5">
        <v>9.4</v>
      </c>
      <c r="G515" s="5">
        <v>13</v>
      </c>
      <c r="H515" s="5">
        <v>991</v>
      </c>
      <c r="I515" s="5">
        <v>10</v>
      </c>
      <c r="J515" s="5">
        <v>0</v>
      </c>
      <c r="K515" s="5">
        <v>0.1</v>
      </c>
      <c r="L515" s="5">
        <v>1.8</v>
      </c>
      <c r="M515" s="5">
        <v>1.8</v>
      </c>
      <c r="N515">
        <v>33.6</v>
      </c>
      <c r="O515">
        <v>33.6</v>
      </c>
      <c r="P515">
        <v>9.1</v>
      </c>
      <c r="Q515">
        <v>9.6999999999999993</v>
      </c>
      <c r="R515" s="54">
        <v>0.35138888888888897</v>
      </c>
      <c r="T515" s="93">
        <f t="shared" si="16"/>
        <v>9.6999999999999993</v>
      </c>
      <c r="U515" s="96">
        <f t="shared" si="15"/>
        <v>-4.2000000000000011</v>
      </c>
      <c r="V515" s="92">
        <f t="shared" si="14"/>
        <v>1</v>
      </c>
      <c r="W515" s="96" t="str">
        <f t="shared" si="17"/>
        <v/>
      </c>
      <c r="X515" s="93"/>
      <c r="Z515" s="5"/>
      <c r="AA515"/>
      <c r="AC515" s="376"/>
      <c r="AD515" s="54">
        <v>0.35138888888888897</v>
      </c>
      <c r="AL515" s="5"/>
      <c r="AM515" s="5"/>
      <c r="AN515" s="5"/>
      <c r="AQ515" s="5"/>
      <c r="AS515" s="5"/>
      <c r="AT515" s="5"/>
      <c r="AU515" s="5"/>
      <c r="AV515" s="5"/>
      <c r="AW515" s="5"/>
      <c r="BB515" s="55">
        <v>0.35138888888891301</v>
      </c>
    </row>
    <row r="516" spans="2:54" x14ac:dyDescent="0.25">
      <c r="B516" s="5">
        <v>9.8000000000000007</v>
      </c>
      <c r="C516" s="5">
        <v>83</v>
      </c>
      <c r="D516" s="5">
        <v>7</v>
      </c>
      <c r="E516" s="5">
        <v>8.1999999999999993</v>
      </c>
      <c r="F516" s="5">
        <v>11.2</v>
      </c>
      <c r="G516" s="5">
        <v>16.899999999999999</v>
      </c>
      <c r="H516" s="5">
        <v>991</v>
      </c>
      <c r="I516" s="5">
        <v>10</v>
      </c>
      <c r="J516" s="5">
        <v>0</v>
      </c>
      <c r="K516" s="5">
        <v>0.1</v>
      </c>
      <c r="L516" s="5">
        <v>1.8</v>
      </c>
      <c r="M516" s="5">
        <v>1.8</v>
      </c>
      <c r="N516">
        <v>33.6</v>
      </c>
      <c r="O516">
        <v>33.6</v>
      </c>
      <c r="P516">
        <v>9.1</v>
      </c>
      <c r="Q516">
        <v>9.6999999999999993</v>
      </c>
      <c r="R516" s="54">
        <v>0.35208333333333303</v>
      </c>
      <c r="T516" s="93">
        <f t="shared" si="16"/>
        <v>9.6999999999999993</v>
      </c>
      <c r="U516" s="96">
        <f t="shared" si="15"/>
        <v>-4.1000000000000014</v>
      </c>
      <c r="V516" s="92">
        <f t="shared" si="14"/>
        <v>1</v>
      </c>
      <c r="W516" s="96" t="str">
        <f t="shared" si="17"/>
        <v/>
      </c>
      <c r="X516" s="93"/>
      <c r="Z516" s="5"/>
      <c r="AA516"/>
      <c r="AC516" s="376"/>
      <c r="AD516" s="54">
        <v>0.35208333333333303</v>
      </c>
      <c r="AL516" s="5"/>
      <c r="AM516" s="5"/>
      <c r="AN516" s="5"/>
      <c r="AQ516" s="5"/>
      <c r="AS516" s="5"/>
      <c r="AT516" s="5"/>
      <c r="AU516" s="5"/>
      <c r="AV516" s="5"/>
      <c r="AW516" s="5"/>
      <c r="BB516" s="55">
        <v>0.35208333333335801</v>
      </c>
    </row>
    <row r="517" spans="2:54" x14ac:dyDescent="0.25">
      <c r="B517" s="5">
        <v>9.9</v>
      </c>
      <c r="C517" s="5">
        <v>83</v>
      </c>
      <c r="D517" s="5">
        <v>7.1</v>
      </c>
      <c r="E517" s="5">
        <v>8.6999999999999993</v>
      </c>
      <c r="F517" s="5">
        <v>9</v>
      </c>
      <c r="G517" s="5">
        <v>12.6</v>
      </c>
      <c r="H517" s="5">
        <v>991.2</v>
      </c>
      <c r="I517" s="5">
        <v>20</v>
      </c>
      <c r="J517" s="5">
        <v>0</v>
      </c>
      <c r="K517" s="5">
        <v>0.1</v>
      </c>
      <c r="L517" s="5">
        <v>1.8</v>
      </c>
      <c r="M517" s="5">
        <v>1.8</v>
      </c>
      <c r="N517">
        <v>33.6</v>
      </c>
      <c r="O517">
        <v>33.6</v>
      </c>
      <c r="P517">
        <v>9.1</v>
      </c>
      <c r="Q517">
        <v>9.6999999999999993</v>
      </c>
      <c r="R517" s="54">
        <v>0.35277777777777802</v>
      </c>
      <c r="T517" s="93">
        <f t="shared" si="16"/>
        <v>9.6999999999999993</v>
      </c>
      <c r="U517" s="96">
        <f t="shared" si="15"/>
        <v>-4.2000000000000011</v>
      </c>
      <c r="V517" s="92">
        <f t="shared" si="14"/>
        <v>1</v>
      </c>
      <c r="W517" s="96" t="str">
        <f t="shared" si="17"/>
        <v/>
      </c>
      <c r="X517" s="93"/>
      <c r="Z517" s="5"/>
      <c r="AA517"/>
      <c r="AC517" s="376"/>
      <c r="AD517" s="54">
        <v>0.35277777777777802</v>
      </c>
      <c r="AL517" s="5"/>
      <c r="AM517" s="5"/>
      <c r="AN517" s="5"/>
      <c r="AQ517" s="5"/>
      <c r="AS517" s="5"/>
      <c r="AT517" s="5"/>
      <c r="AU517" s="5"/>
      <c r="AV517" s="5"/>
      <c r="AW517" s="5"/>
      <c r="BB517" s="55">
        <v>0.352777777777803</v>
      </c>
    </row>
    <row r="518" spans="2:54" x14ac:dyDescent="0.25">
      <c r="B518" s="5">
        <v>9.9</v>
      </c>
      <c r="C518" s="5">
        <v>83</v>
      </c>
      <c r="D518" s="5">
        <v>7.1</v>
      </c>
      <c r="E518" s="5">
        <v>9</v>
      </c>
      <c r="F518" s="5">
        <v>7.2</v>
      </c>
      <c r="G518" s="5">
        <v>13.3</v>
      </c>
      <c r="H518" s="5">
        <v>991</v>
      </c>
      <c r="I518" s="5">
        <v>20</v>
      </c>
      <c r="J518" s="5">
        <v>0</v>
      </c>
      <c r="K518" s="5">
        <v>0.1</v>
      </c>
      <c r="L518" s="5">
        <v>1.8</v>
      </c>
      <c r="M518" s="5">
        <v>1.8</v>
      </c>
      <c r="N518">
        <v>33.6</v>
      </c>
      <c r="O518">
        <v>33.6</v>
      </c>
      <c r="P518">
        <v>9.1</v>
      </c>
      <c r="Q518">
        <v>9.6999999999999993</v>
      </c>
      <c r="R518" s="54">
        <v>0.35347222222222202</v>
      </c>
      <c r="T518" s="93">
        <f t="shared" si="16"/>
        <v>9.6999999999999993</v>
      </c>
      <c r="U518" s="96">
        <f t="shared" si="15"/>
        <v>-4.2000000000000011</v>
      </c>
      <c r="V518" s="92">
        <f t="shared" si="14"/>
        <v>1</v>
      </c>
      <c r="W518" s="96" t="str">
        <f t="shared" si="17"/>
        <v/>
      </c>
      <c r="X518" s="93"/>
      <c r="Z518" s="5"/>
      <c r="AA518"/>
      <c r="AC518" s="376"/>
      <c r="AD518" s="54">
        <v>0.35347222222222202</v>
      </c>
      <c r="AL518" s="5"/>
      <c r="AM518" s="5"/>
      <c r="AN518" s="5"/>
      <c r="AQ518" s="5"/>
      <c r="AS518" s="5"/>
      <c r="AT518" s="5"/>
      <c r="AU518" s="5"/>
      <c r="AV518" s="5"/>
      <c r="AW518" s="5"/>
      <c r="BB518" s="55">
        <v>0.353472222222248</v>
      </c>
    </row>
    <row r="519" spans="2:54" x14ac:dyDescent="0.25">
      <c r="B519" s="5">
        <v>9.8000000000000007</v>
      </c>
      <c r="C519" s="5">
        <v>82</v>
      </c>
      <c r="D519" s="5">
        <v>6.9</v>
      </c>
      <c r="E519" s="5">
        <v>7.3</v>
      </c>
      <c r="F519" s="5">
        <v>18</v>
      </c>
      <c r="G519" s="5">
        <v>26.6</v>
      </c>
      <c r="H519" s="5">
        <v>991.2</v>
      </c>
      <c r="I519" s="5">
        <v>20</v>
      </c>
      <c r="J519" s="5">
        <v>0</v>
      </c>
      <c r="K519" s="5">
        <v>0.1</v>
      </c>
      <c r="L519" s="5">
        <v>1.8</v>
      </c>
      <c r="M519" s="5">
        <v>1.8</v>
      </c>
      <c r="N519">
        <v>33.6</v>
      </c>
      <c r="O519">
        <v>33.6</v>
      </c>
      <c r="P519">
        <v>9</v>
      </c>
      <c r="Q519">
        <v>9.6999999999999993</v>
      </c>
      <c r="R519" s="54">
        <v>0.35416666666666702</v>
      </c>
      <c r="T519" s="93">
        <f t="shared" si="16"/>
        <v>9.6999999999999993</v>
      </c>
      <c r="U519" s="96">
        <f t="shared" si="15"/>
        <v>-4.1000000000000014</v>
      </c>
      <c r="V519" s="92">
        <f t="shared" si="14"/>
        <v>1</v>
      </c>
      <c r="W519" s="96" t="str">
        <f t="shared" si="17"/>
        <v/>
      </c>
      <c r="X519" s="93"/>
      <c r="Z519" s="5"/>
      <c r="AA519"/>
      <c r="AC519" s="376"/>
      <c r="AD519" s="54">
        <v>0.35416666666666702</v>
      </c>
      <c r="AL519" s="5"/>
      <c r="AM519" s="5"/>
      <c r="AN519" s="5"/>
      <c r="AQ519" s="5"/>
      <c r="AS519" s="5"/>
      <c r="AT519" s="5"/>
      <c r="AU519" s="5"/>
      <c r="AV519" s="5"/>
      <c r="AW519" s="5"/>
      <c r="BB519" s="55">
        <v>0.354166666666693</v>
      </c>
    </row>
    <row r="520" spans="2:54" x14ac:dyDescent="0.25">
      <c r="B520" s="5">
        <v>9.9</v>
      </c>
      <c r="C520" s="5">
        <v>82</v>
      </c>
      <c r="D520" s="5">
        <v>7</v>
      </c>
      <c r="E520" s="5">
        <v>8.1999999999999993</v>
      </c>
      <c r="F520" s="5">
        <v>12.2</v>
      </c>
      <c r="G520" s="5">
        <v>15.8</v>
      </c>
      <c r="H520" s="5">
        <v>991.1</v>
      </c>
      <c r="I520" s="5">
        <v>30</v>
      </c>
      <c r="J520" s="5">
        <v>0</v>
      </c>
      <c r="K520" s="5">
        <v>0.1</v>
      </c>
      <c r="L520" s="5">
        <v>1.8</v>
      </c>
      <c r="M520" s="5">
        <v>1.8</v>
      </c>
      <c r="N520">
        <v>33.6</v>
      </c>
      <c r="O520">
        <v>33.6</v>
      </c>
      <c r="P520">
        <v>9</v>
      </c>
      <c r="Q520">
        <v>9.6999999999999993</v>
      </c>
      <c r="R520" s="54">
        <v>0.35486111111111102</v>
      </c>
      <c r="T520" s="93">
        <f t="shared" si="16"/>
        <v>9.6999999999999993</v>
      </c>
      <c r="U520" s="96">
        <f t="shared" si="15"/>
        <v>-4.2000000000000011</v>
      </c>
      <c r="V520" s="92">
        <f t="shared" si="14"/>
        <v>1</v>
      </c>
      <c r="W520" s="96" t="str">
        <f t="shared" si="17"/>
        <v/>
      </c>
      <c r="X520" s="93"/>
      <c r="Z520" s="5"/>
      <c r="AA520"/>
      <c r="AC520" s="376"/>
      <c r="AD520" s="54">
        <v>0.35486111111111102</v>
      </c>
      <c r="AL520" s="5"/>
      <c r="AM520" s="5"/>
      <c r="AN520" s="5"/>
      <c r="AQ520" s="5"/>
      <c r="AS520" s="5"/>
      <c r="AT520" s="5"/>
      <c r="AU520" s="5"/>
      <c r="AV520" s="5"/>
      <c r="AW520" s="5"/>
      <c r="BB520" s="55">
        <v>0.35486111111113799</v>
      </c>
    </row>
    <row r="521" spans="2:54" x14ac:dyDescent="0.25">
      <c r="B521" s="5">
        <v>9.9</v>
      </c>
      <c r="C521" s="5">
        <v>81</v>
      </c>
      <c r="D521" s="5">
        <v>6.8</v>
      </c>
      <c r="E521" s="5">
        <v>8.6999999999999993</v>
      </c>
      <c r="F521" s="5">
        <v>9</v>
      </c>
      <c r="G521" s="5">
        <v>13.3</v>
      </c>
      <c r="H521" s="5">
        <v>991.2</v>
      </c>
      <c r="I521" s="5">
        <v>40</v>
      </c>
      <c r="J521" s="5">
        <v>0</v>
      </c>
      <c r="K521" s="5">
        <v>0.1</v>
      </c>
      <c r="L521" s="5">
        <v>1.8</v>
      </c>
      <c r="M521" s="5">
        <v>1.8</v>
      </c>
      <c r="N521">
        <v>33.6</v>
      </c>
      <c r="O521">
        <v>33.6</v>
      </c>
      <c r="P521">
        <v>9</v>
      </c>
      <c r="Q521">
        <v>9.6</v>
      </c>
      <c r="R521" s="54">
        <v>0.35555555555555601</v>
      </c>
      <c r="T521" s="93">
        <f t="shared" si="16"/>
        <v>9.6</v>
      </c>
      <c r="U521" s="96">
        <f t="shared" si="15"/>
        <v>-4.3000000000000007</v>
      </c>
      <c r="V521" s="92">
        <f t="shared" si="14"/>
        <v>1</v>
      </c>
      <c r="W521" s="96" t="str">
        <f t="shared" si="17"/>
        <v/>
      </c>
      <c r="X521" s="93"/>
      <c r="Z521" s="5"/>
      <c r="AA521"/>
      <c r="AC521" s="376"/>
      <c r="AD521" s="54">
        <v>0.35555555555555601</v>
      </c>
      <c r="AL521" s="5"/>
      <c r="AM521" s="5"/>
      <c r="AN521" s="5"/>
      <c r="AQ521" s="5"/>
      <c r="AS521" s="5"/>
      <c r="AT521" s="5"/>
      <c r="AU521" s="5"/>
      <c r="AV521" s="5"/>
      <c r="AW521" s="5"/>
      <c r="BB521" s="55">
        <v>0.35555555555558299</v>
      </c>
    </row>
    <row r="522" spans="2:54" x14ac:dyDescent="0.25">
      <c r="B522" s="5">
        <v>9.9</v>
      </c>
      <c r="C522" s="5">
        <v>81</v>
      </c>
      <c r="D522" s="5">
        <v>6.8</v>
      </c>
      <c r="E522" s="5">
        <v>8.3000000000000007</v>
      </c>
      <c r="F522" s="5">
        <v>11.2</v>
      </c>
      <c r="G522" s="5">
        <v>20.9</v>
      </c>
      <c r="H522" s="5">
        <v>991.4</v>
      </c>
      <c r="I522" s="5">
        <v>50</v>
      </c>
      <c r="J522" s="5">
        <v>0</v>
      </c>
      <c r="K522" s="5">
        <v>0.1</v>
      </c>
      <c r="L522" s="5">
        <v>1.8</v>
      </c>
      <c r="M522" s="5">
        <v>1.8</v>
      </c>
      <c r="N522">
        <v>33.6</v>
      </c>
      <c r="O522">
        <v>33.6</v>
      </c>
      <c r="P522">
        <v>8.9</v>
      </c>
      <c r="Q522">
        <v>9.6</v>
      </c>
      <c r="R522" s="54">
        <v>0.35625000000000001</v>
      </c>
      <c r="T522" s="93">
        <f t="shared" si="16"/>
        <v>9.6</v>
      </c>
      <c r="U522" s="96">
        <f t="shared" si="15"/>
        <v>-4.3000000000000007</v>
      </c>
      <c r="V522" s="92">
        <f t="shared" si="14"/>
        <v>1</v>
      </c>
      <c r="W522" s="96" t="str">
        <f t="shared" si="17"/>
        <v/>
      </c>
      <c r="X522" s="93"/>
      <c r="Z522" s="5"/>
      <c r="AA522"/>
      <c r="AC522" s="376"/>
      <c r="AD522" s="54">
        <v>0.35625000000000001</v>
      </c>
      <c r="AL522" s="5"/>
      <c r="AM522" s="5"/>
      <c r="AN522" s="5"/>
      <c r="AQ522" s="5"/>
      <c r="AS522" s="5"/>
      <c r="AT522" s="5"/>
      <c r="AU522" s="5"/>
      <c r="AV522" s="5"/>
      <c r="AW522" s="5"/>
      <c r="BB522" s="55">
        <v>0.35625000000002799</v>
      </c>
    </row>
    <row r="523" spans="2:54" x14ac:dyDescent="0.25">
      <c r="B523" s="5">
        <v>9.9</v>
      </c>
      <c r="C523" s="5">
        <v>80</v>
      </c>
      <c r="D523" s="5">
        <v>6.6</v>
      </c>
      <c r="E523" s="5">
        <v>7.5</v>
      </c>
      <c r="F523" s="5">
        <v>17.600000000000001</v>
      </c>
      <c r="G523" s="5">
        <v>28.4</v>
      </c>
      <c r="H523" s="5">
        <v>991.2</v>
      </c>
      <c r="I523" s="5">
        <v>60</v>
      </c>
      <c r="J523" s="5">
        <v>0</v>
      </c>
      <c r="K523" s="5">
        <v>0.1</v>
      </c>
      <c r="L523" s="5">
        <v>1.8</v>
      </c>
      <c r="M523" s="5">
        <v>1.8</v>
      </c>
      <c r="N523">
        <v>33.6</v>
      </c>
      <c r="O523">
        <v>33.6</v>
      </c>
      <c r="P523">
        <v>8.9</v>
      </c>
      <c r="Q523">
        <v>9.6</v>
      </c>
      <c r="R523" s="54">
        <v>0.35694444444444401</v>
      </c>
      <c r="T523" s="93">
        <f t="shared" si="16"/>
        <v>9.6</v>
      </c>
      <c r="U523" s="96">
        <f t="shared" si="15"/>
        <v>-4.3000000000000007</v>
      </c>
      <c r="V523" s="92">
        <f t="shared" ref="V523:V586" si="18">IF($K523&gt;0,1,"")</f>
        <v>1</v>
      </c>
      <c r="W523" s="96" t="str">
        <f t="shared" si="17"/>
        <v/>
      </c>
      <c r="X523" s="93"/>
      <c r="Z523" s="5"/>
      <c r="AA523"/>
      <c r="AC523" s="376"/>
      <c r="AD523" s="54">
        <v>0.35694444444444401</v>
      </c>
      <c r="AL523" s="5"/>
      <c r="AM523" s="5"/>
      <c r="AN523" s="5"/>
      <c r="AQ523" s="5"/>
      <c r="AS523" s="5"/>
      <c r="AT523" s="5"/>
      <c r="AU523" s="5"/>
      <c r="AV523" s="5"/>
      <c r="AW523" s="5"/>
      <c r="BB523" s="55">
        <v>0.35694444444447299</v>
      </c>
    </row>
    <row r="524" spans="2:54" x14ac:dyDescent="0.25">
      <c r="B524" s="5">
        <v>10</v>
      </c>
      <c r="C524" s="5">
        <v>80</v>
      </c>
      <c r="D524" s="5">
        <v>6.7</v>
      </c>
      <c r="E524" s="5">
        <v>10</v>
      </c>
      <c r="F524" s="5">
        <v>8.3000000000000007</v>
      </c>
      <c r="G524" s="5">
        <v>20.9</v>
      </c>
      <c r="H524" s="5">
        <v>991.3</v>
      </c>
      <c r="I524" s="5">
        <v>70</v>
      </c>
      <c r="J524" s="5">
        <v>0</v>
      </c>
      <c r="K524" s="5">
        <v>0.1</v>
      </c>
      <c r="L524" s="5">
        <v>1.8</v>
      </c>
      <c r="M524" s="5">
        <v>1.8</v>
      </c>
      <c r="N524">
        <v>33.6</v>
      </c>
      <c r="O524">
        <v>33.6</v>
      </c>
      <c r="P524">
        <v>8.9</v>
      </c>
      <c r="Q524">
        <v>9.6</v>
      </c>
      <c r="R524" s="54">
        <v>0.35763888888888901</v>
      </c>
      <c r="T524" s="93">
        <f t="shared" si="16"/>
        <v>9.6</v>
      </c>
      <c r="U524" s="96">
        <f t="shared" si="15"/>
        <v>-4.4000000000000004</v>
      </c>
      <c r="V524" s="92">
        <f t="shared" si="18"/>
        <v>1</v>
      </c>
      <c r="W524" s="96" t="str">
        <f t="shared" si="17"/>
        <v/>
      </c>
      <c r="X524" s="93"/>
      <c r="Z524" s="5"/>
      <c r="AA524"/>
      <c r="AC524" s="376"/>
      <c r="AD524" s="54">
        <v>0.35763888888888901</v>
      </c>
      <c r="AL524" s="5"/>
      <c r="AM524" s="5"/>
      <c r="AN524" s="5"/>
      <c r="AQ524" s="5"/>
      <c r="AS524" s="5"/>
      <c r="AT524" s="5"/>
      <c r="AU524" s="5"/>
      <c r="AV524" s="5"/>
      <c r="AW524" s="5"/>
      <c r="BB524" s="55">
        <v>0.35763888888891798</v>
      </c>
    </row>
    <row r="525" spans="2:54" x14ac:dyDescent="0.25">
      <c r="B525" s="5">
        <v>10</v>
      </c>
      <c r="C525" s="5">
        <v>80</v>
      </c>
      <c r="D525" s="5">
        <v>6.7</v>
      </c>
      <c r="E525" s="5">
        <v>10</v>
      </c>
      <c r="F525" s="5">
        <v>15.5</v>
      </c>
      <c r="G525" s="5">
        <v>23.8</v>
      </c>
      <c r="H525" s="5">
        <v>991.3</v>
      </c>
      <c r="I525" s="5">
        <v>80</v>
      </c>
      <c r="J525" s="5">
        <v>0</v>
      </c>
      <c r="K525" s="5">
        <v>0.1</v>
      </c>
      <c r="L525" s="5">
        <v>1.8</v>
      </c>
      <c r="M525" s="5">
        <v>1.8</v>
      </c>
      <c r="N525">
        <v>33.6</v>
      </c>
      <c r="O525">
        <v>33.6</v>
      </c>
      <c r="P525">
        <v>8.9</v>
      </c>
      <c r="Q525">
        <v>9.6</v>
      </c>
      <c r="R525" s="54">
        <v>0.358333333333333</v>
      </c>
      <c r="T525" s="93">
        <f t="shared" si="16"/>
        <v>9.6</v>
      </c>
      <c r="U525" s="96">
        <f t="shared" si="15"/>
        <v>-4.4000000000000004</v>
      </c>
      <c r="V525" s="92">
        <f t="shared" si="18"/>
        <v>1</v>
      </c>
      <c r="W525" s="96" t="str">
        <f t="shared" si="17"/>
        <v/>
      </c>
      <c r="X525" s="93"/>
      <c r="Z525" s="5"/>
      <c r="AA525"/>
      <c r="AC525" s="376"/>
      <c r="AD525" s="54">
        <v>0.358333333333333</v>
      </c>
      <c r="AL525" s="5"/>
      <c r="AM525" s="5"/>
      <c r="AN525" s="5"/>
      <c r="AQ525" s="5"/>
      <c r="AS525" s="5"/>
      <c r="AT525" s="5"/>
      <c r="AU525" s="5"/>
      <c r="AV525" s="5"/>
      <c r="AW525" s="5"/>
      <c r="BB525" s="55">
        <v>0.35833333333336298</v>
      </c>
    </row>
    <row r="526" spans="2:54" x14ac:dyDescent="0.25">
      <c r="B526" s="5">
        <v>10</v>
      </c>
      <c r="C526" s="5">
        <v>81</v>
      </c>
      <c r="D526" s="5">
        <v>6.9</v>
      </c>
      <c r="E526" s="5">
        <v>10</v>
      </c>
      <c r="F526" s="5">
        <v>9.4</v>
      </c>
      <c r="G526" s="5">
        <v>14</v>
      </c>
      <c r="H526" s="5">
        <v>991.4</v>
      </c>
      <c r="I526" s="5">
        <v>80</v>
      </c>
      <c r="J526" s="5">
        <v>0</v>
      </c>
      <c r="K526" s="5">
        <v>0.1</v>
      </c>
      <c r="L526" s="5">
        <v>1.8</v>
      </c>
      <c r="M526" s="5">
        <v>1.8</v>
      </c>
      <c r="N526">
        <v>33.6</v>
      </c>
      <c r="O526">
        <v>33.6</v>
      </c>
      <c r="P526">
        <v>8.8000000000000007</v>
      </c>
      <c r="Q526">
        <v>9.6</v>
      </c>
      <c r="R526" s="54">
        <v>0.359027777777778</v>
      </c>
      <c r="T526" s="93">
        <f t="shared" si="16"/>
        <v>9.6</v>
      </c>
      <c r="U526" s="96">
        <f t="shared" ref="U526:U560" si="19">(T526-B526)-4</f>
        <v>-4.4000000000000004</v>
      </c>
      <c r="V526" s="92">
        <f t="shared" si="18"/>
        <v>1</v>
      </c>
      <c r="W526" s="96" t="str">
        <f t="shared" si="17"/>
        <v/>
      </c>
      <c r="X526" s="93"/>
      <c r="Z526" s="5"/>
      <c r="AA526"/>
      <c r="AC526" s="376"/>
      <c r="AD526" s="54">
        <v>0.359027777777778</v>
      </c>
      <c r="AL526" s="5"/>
      <c r="AM526" s="5"/>
      <c r="AN526" s="5"/>
      <c r="AQ526" s="5"/>
      <c r="AS526" s="5"/>
      <c r="AT526" s="5"/>
      <c r="AU526" s="5"/>
      <c r="AV526" s="5"/>
      <c r="AW526" s="5"/>
      <c r="BB526" s="55">
        <v>0.35902777777780798</v>
      </c>
    </row>
    <row r="527" spans="2:54" x14ac:dyDescent="0.25">
      <c r="B527" s="5">
        <v>10</v>
      </c>
      <c r="C527" s="5">
        <v>81</v>
      </c>
      <c r="D527" s="5">
        <v>6.9</v>
      </c>
      <c r="E527" s="5">
        <v>10</v>
      </c>
      <c r="F527" s="5">
        <v>15.8</v>
      </c>
      <c r="G527" s="5">
        <v>27.4</v>
      </c>
      <c r="H527" s="5">
        <v>991.2</v>
      </c>
      <c r="I527" s="5">
        <v>90</v>
      </c>
      <c r="J527" s="5">
        <v>0</v>
      </c>
      <c r="K527" s="5">
        <v>0.1</v>
      </c>
      <c r="L527" s="5">
        <v>1.8</v>
      </c>
      <c r="M527" s="5">
        <v>1.8</v>
      </c>
      <c r="N527">
        <v>33.6</v>
      </c>
      <c r="O527">
        <v>33.6</v>
      </c>
      <c r="P527">
        <v>8.8000000000000007</v>
      </c>
      <c r="Q527">
        <v>9.6</v>
      </c>
      <c r="R527" s="54">
        <v>0.359722222222222</v>
      </c>
      <c r="T527" s="93">
        <f t="shared" si="16"/>
        <v>9.6</v>
      </c>
      <c r="U527" s="96">
        <f t="shared" si="19"/>
        <v>-4.4000000000000004</v>
      </c>
      <c r="V527" s="92">
        <f t="shared" si="18"/>
        <v>1</v>
      </c>
      <c r="W527" s="96" t="str">
        <f t="shared" si="17"/>
        <v/>
      </c>
      <c r="X527" s="93"/>
      <c r="Z527" s="5"/>
      <c r="AA527"/>
      <c r="AC527" s="376"/>
      <c r="AD527" s="54">
        <v>0.359722222222222</v>
      </c>
      <c r="AL527" s="5"/>
      <c r="AM527" s="5"/>
      <c r="AN527" s="5"/>
      <c r="AQ527" s="5"/>
      <c r="AS527" s="5"/>
      <c r="AT527" s="5"/>
      <c r="AU527" s="5"/>
      <c r="AV527" s="5"/>
      <c r="AW527" s="5"/>
      <c r="BB527" s="55">
        <v>0.35972222222225297</v>
      </c>
    </row>
    <row r="528" spans="2:54" x14ac:dyDescent="0.25">
      <c r="B528" s="5">
        <v>10</v>
      </c>
      <c r="C528" s="5">
        <v>80</v>
      </c>
      <c r="D528" s="5">
        <v>6.7</v>
      </c>
      <c r="E528" s="5">
        <v>10</v>
      </c>
      <c r="F528" s="5">
        <v>16.600000000000001</v>
      </c>
      <c r="G528" s="5">
        <v>34.6</v>
      </c>
      <c r="H528" s="5">
        <v>991.4</v>
      </c>
      <c r="I528" s="5">
        <v>120</v>
      </c>
      <c r="J528" s="5">
        <v>0</v>
      </c>
      <c r="K528" s="5">
        <v>0.1</v>
      </c>
      <c r="L528" s="5">
        <v>1.8</v>
      </c>
      <c r="M528" s="5">
        <v>1.8</v>
      </c>
      <c r="N528">
        <v>33.6</v>
      </c>
      <c r="O528">
        <v>33.6</v>
      </c>
      <c r="P528">
        <v>8.9</v>
      </c>
      <c r="Q528">
        <v>9.5</v>
      </c>
      <c r="R528" s="54">
        <v>0.360416666666667</v>
      </c>
      <c r="T528" s="93">
        <f t="shared" si="16"/>
        <v>9.5</v>
      </c>
      <c r="U528" s="96">
        <f t="shared" si="19"/>
        <v>-4.5</v>
      </c>
      <c r="V528" s="92">
        <f t="shared" si="18"/>
        <v>1</v>
      </c>
      <c r="W528" s="96" t="str">
        <f t="shared" si="17"/>
        <v/>
      </c>
      <c r="X528" s="93"/>
      <c r="Z528" s="5"/>
      <c r="AA528"/>
      <c r="AC528" s="376"/>
      <c r="AD528" s="54">
        <v>0.360416666666667</v>
      </c>
      <c r="AL528" s="5"/>
      <c r="AM528" s="5"/>
      <c r="AN528" s="5"/>
      <c r="AQ528" s="5"/>
      <c r="AS528" s="5"/>
      <c r="AT528" s="5"/>
      <c r="AU528" s="5"/>
      <c r="AV528" s="5"/>
      <c r="AW528" s="5"/>
      <c r="BB528" s="55">
        <v>0.36041666666669803</v>
      </c>
    </row>
    <row r="529" spans="2:54" x14ac:dyDescent="0.25">
      <c r="B529" s="5">
        <v>10.1</v>
      </c>
      <c r="C529" s="5">
        <v>80</v>
      </c>
      <c r="D529" s="5">
        <v>6.8</v>
      </c>
      <c r="E529" s="5">
        <v>10.1</v>
      </c>
      <c r="F529" s="5">
        <v>12.2</v>
      </c>
      <c r="G529" s="5">
        <v>26.3</v>
      </c>
      <c r="H529" s="5">
        <v>991.4</v>
      </c>
      <c r="I529" s="5">
        <v>130</v>
      </c>
      <c r="J529" s="5">
        <v>0</v>
      </c>
      <c r="K529" s="5">
        <v>0.1</v>
      </c>
      <c r="L529" s="5">
        <v>1.8</v>
      </c>
      <c r="M529" s="5">
        <v>1.8</v>
      </c>
      <c r="N529">
        <v>33.6</v>
      </c>
      <c r="O529">
        <v>33.6</v>
      </c>
      <c r="P529">
        <v>8.9</v>
      </c>
      <c r="Q529">
        <v>9.5</v>
      </c>
      <c r="R529" s="54">
        <v>0.36111111111111099</v>
      </c>
      <c r="T529" s="93">
        <f t="shared" si="16"/>
        <v>9.5</v>
      </c>
      <c r="U529" s="96">
        <f t="shared" si="19"/>
        <v>-4.5999999999999996</v>
      </c>
      <c r="V529" s="92">
        <f t="shared" si="18"/>
        <v>1</v>
      </c>
      <c r="W529" s="96" t="str">
        <f t="shared" si="17"/>
        <v/>
      </c>
      <c r="X529" s="93"/>
      <c r="Z529" s="5"/>
      <c r="AA529"/>
      <c r="AC529" s="376"/>
      <c r="AD529" s="54">
        <v>0.36111111111111099</v>
      </c>
      <c r="AL529" s="5"/>
      <c r="AM529" s="5"/>
      <c r="AN529" s="5"/>
      <c r="AQ529" s="5"/>
      <c r="AS529" s="5"/>
      <c r="AT529" s="5"/>
      <c r="AU529" s="5"/>
      <c r="AV529" s="5"/>
      <c r="AW529" s="5"/>
      <c r="BB529" s="55">
        <v>0.36111111111114302</v>
      </c>
    </row>
    <row r="530" spans="2:54" x14ac:dyDescent="0.25">
      <c r="B530" s="5">
        <v>10.1</v>
      </c>
      <c r="C530" s="5">
        <v>79</v>
      </c>
      <c r="D530" s="5">
        <v>6.6</v>
      </c>
      <c r="E530" s="5">
        <v>10.1</v>
      </c>
      <c r="F530" s="5">
        <v>11.2</v>
      </c>
      <c r="G530" s="5">
        <v>20.9</v>
      </c>
      <c r="H530" s="5">
        <v>991.6</v>
      </c>
      <c r="I530" s="5">
        <v>150</v>
      </c>
      <c r="J530" s="5">
        <v>0</v>
      </c>
      <c r="K530" s="5">
        <v>0.1</v>
      </c>
      <c r="L530" s="5">
        <v>1.8</v>
      </c>
      <c r="M530" s="5">
        <v>1.8</v>
      </c>
      <c r="N530">
        <v>33.6</v>
      </c>
      <c r="O530">
        <v>33.6</v>
      </c>
      <c r="P530">
        <v>8.9</v>
      </c>
      <c r="Q530">
        <v>9.5</v>
      </c>
      <c r="R530" s="54">
        <v>0.36180555555555599</v>
      </c>
      <c r="T530" s="93">
        <f t="shared" si="16"/>
        <v>9.5</v>
      </c>
      <c r="U530" s="96">
        <f t="shared" si="19"/>
        <v>-4.5999999999999996</v>
      </c>
      <c r="V530" s="92">
        <f t="shared" si="18"/>
        <v>1</v>
      </c>
      <c r="W530" s="96" t="str">
        <f t="shared" si="17"/>
        <v/>
      </c>
      <c r="X530" s="93"/>
      <c r="Z530" s="5"/>
      <c r="AA530"/>
      <c r="AC530" s="376"/>
      <c r="AD530" s="54">
        <v>0.36180555555555599</v>
      </c>
      <c r="AL530" s="5"/>
      <c r="AM530" s="5"/>
      <c r="AN530" s="5"/>
      <c r="AQ530" s="5"/>
      <c r="AS530" s="5"/>
      <c r="AT530" s="5"/>
      <c r="AU530" s="5"/>
      <c r="AV530" s="5"/>
      <c r="AW530" s="5"/>
      <c r="BB530" s="55">
        <v>0.36180555555558802</v>
      </c>
    </row>
    <row r="531" spans="2:54" x14ac:dyDescent="0.25">
      <c r="B531" s="5">
        <v>10</v>
      </c>
      <c r="C531" s="5">
        <v>79</v>
      </c>
      <c r="D531" s="5">
        <v>6.5</v>
      </c>
      <c r="E531" s="5">
        <v>10</v>
      </c>
      <c r="F531" s="5">
        <v>13</v>
      </c>
      <c r="G531" s="5">
        <v>18.7</v>
      </c>
      <c r="H531" s="5">
        <v>991.6</v>
      </c>
      <c r="I531" s="5">
        <v>170</v>
      </c>
      <c r="J531" s="5">
        <v>0</v>
      </c>
      <c r="K531" s="5">
        <v>0.1</v>
      </c>
      <c r="L531" s="5">
        <v>1.8</v>
      </c>
      <c r="M531" s="5">
        <v>1.8</v>
      </c>
      <c r="N531">
        <v>33.6</v>
      </c>
      <c r="O531">
        <v>33.6</v>
      </c>
      <c r="P531">
        <v>8.9</v>
      </c>
      <c r="Q531">
        <v>9.5</v>
      </c>
      <c r="R531" s="54">
        <v>0.36249999999999999</v>
      </c>
      <c r="T531" s="93">
        <f t="shared" si="16"/>
        <v>9.5</v>
      </c>
      <c r="U531" s="96">
        <f t="shared" si="19"/>
        <v>-4.5</v>
      </c>
      <c r="V531" s="92">
        <f t="shared" si="18"/>
        <v>1</v>
      </c>
      <c r="W531" s="96" t="str">
        <f t="shared" si="17"/>
        <v/>
      </c>
      <c r="X531" s="93"/>
      <c r="Z531" s="5"/>
      <c r="AA531"/>
      <c r="AC531" s="376"/>
      <c r="AD531" s="54">
        <v>0.36249999999999999</v>
      </c>
      <c r="AL531" s="5"/>
      <c r="AM531" s="5"/>
      <c r="AN531" s="5"/>
      <c r="AQ531" s="5"/>
      <c r="AS531" s="5"/>
      <c r="AT531" s="5"/>
      <c r="AU531" s="5"/>
      <c r="AV531" s="5"/>
      <c r="AW531" s="5"/>
      <c r="BB531" s="55">
        <v>0.36250000000003302</v>
      </c>
    </row>
    <row r="532" spans="2:54" x14ac:dyDescent="0.25">
      <c r="B532" s="5">
        <v>10</v>
      </c>
      <c r="C532" s="5">
        <v>79</v>
      </c>
      <c r="D532" s="5">
        <v>6.5</v>
      </c>
      <c r="E532" s="5">
        <v>10</v>
      </c>
      <c r="F532" s="5">
        <v>6.1</v>
      </c>
      <c r="G532" s="5">
        <v>16.899999999999999</v>
      </c>
      <c r="H532" s="5">
        <v>991.4</v>
      </c>
      <c r="I532" s="5">
        <v>210</v>
      </c>
      <c r="J532" s="5">
        <v>0</v>
      </c>
      <c r="K532" s="5">
        <v>0.1</v>
      </c>
      <c r="L532" s="5">
        <v>1.8</v>
      </c>
      <c r="M532" s="5">
        <v>1.8</v>
      </c>
      <c r="N532">
        <v>33.6</v>
      </c>
      <c r="O532">
        <v>33.6</v>
      </c>
      <c r="P532">
        <v>8.9</v>
      </c>
      <c r="Q532">
        <v>9.6</v>
      </c>
      <c r="R532" s="54">
        <v>0.36319444444444399</v>
      </c>
      <c r="T532" s="93">
        <f t="shared" si="16"/>
        <v>9.6</v>
      </c>
      <c r="U532" s="96">
        <f t="shared" si="19"/>
        <v>-4.4000000000000004</v>
      </c>
      <c r="V532" s="92">
        <f t="shared" si="18"/>
        <v>1</v>
      </c>
      <c r="W532" s="96" t="str">
        <f t="shared" si="17"/>
        <v/>
      </c>
      <c r="X532" s="93"/>
      <c r="Z532" s="5"/>
      <c r="AA532"/>
      <c r="AC532" s="376"/>
      <c r="AD532" s="54">
        <v>0.36319444444444399</v>
      </c>
      <c r="AL532" s="5"/>
      <c r="AM532" s="5"/>
      <c r="AN532" s="5"/>
      <c r="AQ532" s="5"/>
      <c r="AS532" s="5"/>
      <c r="AT532" s="5"/>
      <c r="AU532" s="5"/>
      <c r="AV532" s="5"/>
      <c r="AW532" s="5"/>
      <c r="BB532" s="55">
        <v>0.36319444444447802</v>
      </c>
    </row>
    <row r="533" spans="2:54" x14ac:dyDescent="0.25">
      <c r="B533" s="5">
        <v>10</v>
      </c>
      <c r="C533" s="5">
        <v>79</v>
      </c>
      <c r="D533" s="5">
        <v>6.5</v>
      </c>
      <c r="E533" s="5">
        <v>10</v>
      </c>
      <c r="F533" s="5">
        <v>8.3000000000000007</v>
      </c>
      <c r="G533" s="5">
        <v>17.600000000000001</v>
      </c>
      <c r="H533" s="5">
        <v>991.5</v>
      </c>
      <c r="I533" s="5">
        <v>250</v>
      </c>
      <c r="J533" s="5">
        <v>0</v>
      </c>
      <c r="K533" s="5">
        <v>0.1</v>
      </c>
      <c r="L533" s="5">
        <v>1.8</v>
      </c>
      <c r="M533" s="5">
        <v>1.8</v>
      </c>
      <c r="N533">
        <v>33.6</v>
      </c>
      <c r="O533">
        <v>33.6</v>
      </c>
      <c r="P533">
        <v>9</v>
      </c>
      <c r="Q533">
        <v>9.5</v>
      </c>
      <c r="R533" s="54">
        <v>0.36388888888888898</v>
      </c>
      <c r="T533" s="93">
        <f t="shared" si="16"/>
        <v>9.5</v>
      </c>
      <c r="U533" s="96">
        <f t="shared" si="19"/>
        <v>-4.5</v>
      </c>
      <c r="V533" s="92">
        <f t="shared" si="18"/>
        <v>1</v>
      </c>
      <c r="W533" s="96" t="str">
        <f t="shared" si="17"/>
        <v/>
      </c>
      <c r="X533" s="93"/>
      <c r="Z533" s="5"/>
      <c r="AA533"/>
      <c r="AC533" s="376"/>
      <c r="AD533" s="54">
        <v>0.36388888888888898</v>
      </c>
      <c r="AL533" s="5"/>
      <c r="AM533" s="5"/>
      <c r="AN533" s="5"/>
      <c r="AQ533" s="5"/>
      <c r="AS533" s="5"/>
      <c r="AT533" s="5"/>
      <c r="AU533" s="5"/>
      <c r="AV533" s="5"/>
      <c r="AW533" s="5"/>
      <c r="BB533" s="55">
        <v>0.36388888888892301</v>
      </c>
    </row>
    <row r="534" spans="2:54" x14ac:dyDescent="0.25">
      <c r="B534" s="5">
        <v>10</v>
      </c>
      <c r="C534" s="5">
        <v>80</v>
      </c>
      <c r="D534" s="5">
        <v>6.7</v>
      </c>
      <c r="E534" s="5">
        <v>10</v>
      </c>
      <c r="F534" s="5">
        <v>20.9</v>
      </c>
      <c r="G534" s="5">
        <v>22.3</v>
      </c>
      <c r="H534" s="5">
        <v>991.6</v>
      </c>
      <c r="I534" s="5">
        <v>280</v>
      </c>
      <c r="J534" s="5">
        <v>0</v>
      </c>
      <c r="K534" s="5">
        <v>0.1</v>
      </c>
      <c r="L534" s="5">
        <v>1.8</v>
      </c>
      <c r="M534" s="5">
        <v>1.8</v>
      </c>
      <c r="N534">
        <v>33.6</v>
      </c>
      <c r="O534">
        <v>33.6</v>
      </c>
      <c r="P534">
        <v>9</v>
      </c>
      <c r="Q534">
        <v>9.5</v>
      </c>
      <c r="R534" s="54">
        <v>0.36458333333333298</v>
      </c>
      <c r="T534" s="93">
        <f t="shared" si="16"/>
        <v>9.5</v>
      </c>
      <c r="U534" s="96">
        <f t="shared" si="19"/>
        <v>-4.5</v>
      </c>
      <c r="V534" s="92">
        <f t="shared" si="18"/>
        <v>1</v>
      </c>
      <c r="W534" s="96" t="str">
        <f t="shared" si="17"/>
        <v/>
      </c>
      <c r="X534" s="93"/>
      <c r="Z534" s="5"/>
      <c r="AA534"/>
      <c r="AC534" s="376"/>
      <c r="AD534" s="54">
        <v>0.36458333333333298</v>
      </c>
      <c r="AL534" s="5"/>
      <c r="AM534" s="5"/>
      <c r="AN534" s="5"/>
      <c r="AQ534" s="5"/>
      <c r="AS534" s="5"/>
      <c r="AT534" s="5"/>
      <c r="AU534" s="5"/>
      <c r="AV534" s="5"/>
      <c r="AW534" s="5"/>
      <c r="BB534" s="55">
        <v>0.36458333333336801</v>
      </c>
    </row>
    <row r="535" spans="2:54" x14ac:dyDescent="0.25">
      <c r="B535" s="5">
        <v>9.9</v>
      </c>
      <c r="C535" s="5">
        <v>80</v>
      </c>
      <c r="D535" s="5">
        <v>6.6</v>
      </c>
      <c r="E535" s="5">
        <v>9.1999999999999993</v>
      </c>
      <c r="F535" s="5">
        <v>6.5</v>
      </c>
      <c r="G535" s="5">
        <v>15.8</v>
      </c>
      <c r="H535" s="5">
        <v>991.8</v>
      </c>
      <c r="I535" s="5">
        <v>310</v>
      </c>
      <c r="J535" s="5">
        <v>0</v>
      </c>
      <c r="K535" s="5">
        <v>0.1</v>
      </c>
      <c r="L535" s="5">
        <v>1.8</v>
      </c>
      <c r="M535" s="5">
        <v>1.8</v>
      </c>
      <c r="N535">
        <v>33.6</v>
      </c>
      <c r="O535">
        <v>33.6</v>
      </c>
      <c r="P535">
        <v>9</v>
      </c>
      <c r="Q535">
        <v>9.5</v>
      </c>
      <c r="R535" s="54">
        <v>0.36527777777777798</v>
      </c>
      <c r="T535" s="93">
        <f t="shared" si="16"/>
        <v>9.5</v>
      </c>
      <c r="U535" s="96">
        <f t="shared" si="19"/>
        <v>-4.4000000000000004</v>
      </c>
      <c r="V535" s="92">
        <f t="shared" si="18"/>
        <v>1</v>
      </c>
      <c r="W535" s="96" t="str">
        <f t="shared" si="17"/>
        <v/>
      </c>
      <c r="X535" s="93"/>
      <c r="Z535" s="5"/>
      <c r="AA535"/>
      <c r="AC535" s="376"/>
      <c r="AD535" s="54">
        <v>0.36527777777777798</v>
      </c>
      <c r="AL535" s="5"/>
      <c r="AM535" s="5"/>
      <c r="AN535" s="5"/>
      <c r="AQ535" s="5"/>
      <c r="AS535" s="5"/>
      <c r="AT535" s="5"/>
      <c r="AU535" s="5"/>
      <c r="AV535" s="5"/>
      <c r="AW535" s="5"/>
      <c r="BB535" s="55">
        <v>0.36527777777781301</v>
      </c>
    </row>
    <row r="536" spans="2:54" x14ac:dyDescent="0.25">
      <c r="B536" s="5">
        <v>9.9</v>
      </c>
      <c r="C536" s="5">
        <v>81</v>
      </c>
      <c r="D536" s="5">
        <v>6.8</v>
      </c>
      <c r="E536" s="5">
        <v>9.4</v>
      </c>
      <c r="F536" s="5">
        <v>6.1</v>
      </c>
      <c r="G536" s="5">
        <v>14</v>
      </c>
      <c r="H536" s="5">
        <v>991.8</v>
      </c>
      <c r="I536" s="5">
        <v>330</v>
      </c>
      <c r="J536" s="5">
        <v>0</v>
      </c>
      <c r="K536" s="5">
        <v>0.1</v>
      </c>
      <c r="L536" s="5">
        <v>1.8</v>
      </c>
      <c r="M536" s="5">
        <v>1.8</v>
      </c>
      <c r="N536">
        <v>33.6</v>
      </c>
      <c r="O536">
        <v>33.6</v>
      </c>
      <c r="P536">
        <v>9</v>
      </c>
      <c r="Q536">
        <v>9.5</v>
      </c>
      <c r="R536" s="54">
        <v>0.36597222222222198</v>
      </c>
      <c r="T536" s="93">
        <f t="shared" si="16"/>
        <v>9.5</v>
      </c>
      <c r="U536" s="96">
        <f t="shared" si="19"/>
        <v>-4.4000000000000004</v>
      </c>
      <c r="V536" s="92">
        <f t="shared" si="18"/>
        <v>1</v>
      </c>
      <c r="W536" s="96" t="str">
        <f t="shared" si="17"/>
        <v/>
      </c>
      <c r="X536" s="93"/>
      <c r="Z536" s="5"/>
      <c r="AA536"/>
      <c r="AC536" s="376"/>
      <c r="AD536" s="54">
        <v>0.36597222222222198</v>
      </c>
      <c r="AL536" s="5"/>
      <c r="AM536" s="5"/>
      <c r="AN536" s="5"/>
      <c r="AQ536" s="5"/>
      <c r="AS536" s="5"/>
      <c r="AT536" s="5"/>
      <c r="AU536" s="5"/>
      <c r="AV536" s="5"/>
      <c r="AW536" s="5"/>
      <c r="BB536" s="55">
        <v>0.365972222222258</v>
      </c>
    </row>
    <row r="537" spans="2:54" x14ac:dyDescent="0.25">
      <c r="B537" s="5">
        <v>9.9</v>
      </c>
      <c r="C537" s="5">
        <v>81</v>
      </c>
      <c r="D537" s="5">
        <v>6.8</v>
      </c>
      <c r="E537" s="5">
        <v>9.9</v>
      </c>
      <c r="F537" s="5">
        <v>4</v>
      </c>
      <c r="G537" s="5">
        <v>8.6</v>
      </c>
      <c r="H537" s="5">
        <v>991.9</v>
      </c>
      <c r="I537" s="5">
        <v>350</v>
      </c>
      <c r="J537" s="5">
        <v>0</v>
      </c>
      <c r="K537" s="5">
        <v>0.1</v>
      </c>
      <c r="L537" s="5">
        <v>1.8</v>
      </c>
      <c r="M537" s="5">
        <v>1.8</v>
      </c>
      <c r="N537">
        <v>33.6</v>
      </c>
      <c r="O537">
        <v>33.6</v>
      </c>
      <c r="P537">
        <v>9</v>
      </c>
      <c r="Q537">
        <v>9.6</v>
      </c>
      <c r="R537" s="54">
        <v>0.36666666666666697</v>
      </c>
      <c r="T537" s="93">
        <f t="shared" si="16"/>
        <v>9.6</v>
      </c>
      <c r="U537" s="96">
        <f t="shared" si="19"/>
        <v>-4.3000000000000007</v>
      </c>
      <c r="V537" s="92">
        <f t="shared" si="18"/>
        <v>1</v>
      </c>
      <c r="W537" s="96" t="str">
        <f t="shared" si="17"/>
        <v/>
      </c>
      <c r="X537" s="93"/>
      <c r="Z537" s="5"/>
      <c r="AA537"/>
      <c r="AC537" s="376"/>
      <c r="AD537" s="54">
        <v>0.36666666666666697</v>
      </c>
      <c r="AL537" s="5"/>
      <c r="AM537" s="5"/>
      <c r="AN537" s="5"/>
      <c r="AQ537" s="5"/>
      <c r="AS537" s="5"/>
      <c r="AT537" s="5"/>
      <c r="AU537" s="5"/>
      <c r="AV537" s="5"/>
      <c r="AW537" s="5"/>
      <c r="BB537" s="55">
        <v>0.366666666666703</v>
      </c>
    </row>
    <row r="538" spans="2:54" x14ac:dyDescent="0.25">
      <c r="B538" s="5">
        <v>9.8000000000000007</v>
      </c>
      <c r="C538" s="5">
        <v>81</v>
      </c>
      <c r="D538" s="5">
        <v>6.7</v>
      </c>
      <c r="E538" s="5">
        <v>8.6</v>
      </c>
      <c r="F538" s="5">
        <v>8.6</v>
      </c>
      <c r="G538" s="5">
        <v>11.2</v>
      </c>
      <c r="H538" s="5">
        <v>991.7</v>
      </c>
      <c r="I538" s="5">
        <v>390</v>
      </c>
      <c r="J538" s="5">
        <v>0</v>
      </c>
      <c r="K538" s="5">
        <v>0.1</v>
      </c>
      <c r="L538" s="5">
        <v>1.8</v>
      </c>
      <c r="M538" s="5">
        <v>1.8</v>
      </c>
      <c r="N538">
        <v>33.6</v>
      </c>
      <c r="O538">
        <v>33.6</v>
      </c>
      <c r="P538">
        <v>8.9</v>
      </c>
      <c r="Q538">
        <v>9.5</v>
      </c>
      <c r="R538" s="54">
        <v>0.36736111111111103</v>
      </c>
      <c r="T538" s="93">
        <f t="shared" si="16"/>
        <v>9.5</v>
      </c>
      <c r="U538" s="96">
        <f t="shared" si="19"/>
        <v>-4.3000000000000007</v>
      </c>
      <c r="V538" s="92">
        <f t="shared" si="18"/>
        <v>1</v>
      </c>
      <c r="W538" s="96" t="str">
        <f t="shared" si="17"/>
        <v/>
      </c>
      <c r="X538" s="93"/>
      <c r="Z538" s="5"/>
      <c r="AA538"/>
      <c r="AC538" s="376"/>
      <c r="AD538" s="54">
        <v>0.36736111111111103</v>
      </c>
      <c r="AL538" s="5"/>
      <c r="AM538" s="5"/>
      <c r="AN538" s="5"/>
      <c r="AQ538" s="5"/>
      <c r="AS538" s="5"/>
      <c r="AT538" s="5"/>
      <c r="AU538" s="5"/>
      <c r="AV538" s="5"/>
      <c r="AW538" s="5"/>
      <c r="BB538" s="55">
        <v>0.367361111111148</v>
      </c>
    </row>
    <row r="539" spans="2:54" x14ac:dyDescent="0.25">
      <c r="B539" s="5">
        <v>9.8000000000000007</v>
      </c>
      <c r="C539" s="5">
        <v>81</v>
      </c>
      <c r="D539" s="5">
        <v>6.7</v>
      </c>
      <c r="E539" s="5">
        <v>8.1999999999999993</v>
      </c>
      <c r="F539" s="5">
        <v>11.2</v>
      </c>
      <c r="G539" s="5">
        <v>17.3</v>
      </c>
      <c r="H539" s="5">
        <v>991.8</v>
      </c>
      <c r="I539" s="5">
        <v>430</v>
      </c>
      <c r="J539" s="5">
        <v>0</v>
      </c>
      <c r="K539" s="5">
        <v>0.1</v>
      </c>
      <c r="L539" s="5">
        <v>1.8</v>
      </c>
      <c r="M539" s="5">
        <v>1.8</v>
      </c>
      <c r="N539">
        <v>33.6</v>
      </c>
      <c r="O539">
        <v>33.6</v>
      </c>
      <c r="P539">
        <v>8.9</v>
      </c>
      <c r="Q539">
        <v>9.5</v>
      </c>
      <c r="R539" s="54">
        <v>0.36805555555555602</v>
      </c>
      <c r="T539" s="93">
        <f t="shared" si="16"/>
        <v>9.5</v>
      </c>
      <c r="U539" s="96">
        <f t="shared" si="19"/>
        <v>-4.3000000000000007</v>
      </c>
      <c r="V539" s="92">
        <f t="shared" si="18"/>
        <v>1</v>
      </c>
      <c r="W539" s="96" t="str">
        <f t="shared" si="17"/>
        <v/>
      </c>
      <c r="X539" s="93"/>
      <c r="Z539" s="5"/>
      <c r="AA539"/>
      <c r="AC539" s="376"/>
      <c r="AD539" s="54">
        <v>0.36805555555555602</v>
      </c>
      <c r="AL539" s="5"/>
      <c r="AM539" s="5"/>
      <c r="AN539" s="5"/>
      <c r="AQ539" s="5"/>
      <c r="AS539" s="5"/>
      <c r="AT539" s="5"/>
      <c r="AU539" s="5"/>
      <c r="AV539" s="5"/>
      <c r="AW539" s="5"/>
      <c r="BB539" s="55">
        <v>0.36805555555559299</v>
      </c>
    </row>
    <row r="540" spans="2:54" x14ac:dyDescent="0.25">
      <c r="B540" s="5">
        <v>9.8000000000000007</v>
      </c>
      <c r="C540" s="5">
        <v>81</v>
      </c>
      <c r="D540" s="5">
        <v>6.7</v>
      </c>
      <c r="E540" s="5">
        <v>9.8000000000000007</v>
      </c>
      <c r="F540" s="5">
        <v>2.5</v>
      </c>
      <c r="G540" s="5">
        <v>24.1</v>
      </c>
      <c r="H540" s="5">
        <v>991.7</v>
      </c>
      <c r="I540" s="5">
        <v>480</v>
      </c>
      <c r="J540" s="5">
        <v>0</v>
      </c>
      <c r="K540" s="5">
        <v>0.1</v>
      </c>
      <c r="L540" s="5">
        <v>1.8</v>
      </c>
      <c r="M540" s="5">
        <v>1.8</v>
      </c>
      <c r="N540">
        <v>33.6</v>
      </c>
      <c r="O540">
        <v>33.6</v>
      </c>
      <c r="P540">
        <v>8.9</v>
      </c>
      <c r="Q540">
        <v>9.5</v>
      </c>
      <c r="R540" s="54">
        <v>0.36875000000000002</v>
      </c>
      <c r="T540" s="93">
        <f t="shared" si="16"/>
        <v>9.5</v>
      </c>
      <c r="U540" s="96">
        <f t="shared" si="19"/>
        <v>-4.3000000000000007</v>
      </c>
      <c r="V540" s="92">
        <f t="shared" si="18"/>
        <v>1</v>
      </c>
      <c r="W540" s="96" t="str">
        <f t="shared" si="17"/>
        <v/>
      </c>
      <c r="X540" s="93"/>
      <c r="Z540" s="5"/>
      <c r="AA540"/>
      <c r="AC540" s="376"/>
      <c r="AD540" s="54">
        <v>0.36875000000000002</v>
      </c>
      <c r="AL540" s="5"/>
      <c r="AM540" s="5"/>
      <c r="AN540" s="5"/>
      <c r="AQ540" s="5"/>
      <c r="AS540" s="5"/>
      <c r="AT540" s="5"/>
      <c r="AU540" s="5"/>
      <c r="AV540" s="5"/>
      <c r="AW540" s="5"/>
      <c r="BB540" s="55">
        <v>0.36875000000003799</v>
      </c>
    </row>
    <row r="541" spans="2:54" x14ac:dyDescent="0.25">
      <c r="B541" s="5">
        <v>9.8000000000000007</v>
      </c>
      <c r="C541" s="5">
        <v>81</v>
      </c>
      <c r="D541" s="5">
        <v>6.7</v>
      </c>
      <c r="E541" s="5">
        <v>8.1999999999999993</v>
      </c>
      <c r="F541" s="5">
        <v>10.8</v>
      </c>
      <c r="G541" s="5">
        <v>18.399999999999999</v>
      </c>
      <c r="H541" s="5">
        <v>991.9</v>
      </c>
      <c r="I541" s="5">
        <v>530</v>
      </c>
      <c r="J541" s="5">
        <v>0</v>
      </c>
      <c r="K541" s="5">
        <v>0.1</v>
      </c>
      <c r="L541" s="5">
        <v>1.8</v>
      </c>
      <c r="M541" s="5">
        <v>1.8</v>
      </c>
      <c r="N541">
        <v>33.6</v>
      </c>
      <c r="O541">
        <v>33.6</v>
      </c>
      <c r="P541">
        <v>8.9</v>
      </c>
      <c r="Q541">
        <v>9.5</v>
      </c>
      <c r="R541" s="54">
        <v>0.36944444444444402</v>
      </c>
      <c r="T541" s="93">
        <f t="shared" si="16"/>
        <v>9.5</v>
      </c>
      <c r="U541" s="96">
        <f t="shared" si="19"/>
        <v>-4.3000000000000007</v>
      </c>
      <c r="V541" s="92">
        <f t="shared" si="18"/>
        <v>1</v>
      </c>
      <c r="W541" s="96" t="str">
        <f t="shared" si="17"/>
        <v/>
      </c>
      <c r="X541" s="93"/>
      <c r="Z541" s="5"/>
      <c r="AA541"/>
      <c r="AC541" s="376"/>
      <c r="AD541" s="54">
        <v>0.36944444444444402</v>
      </c>
      <c r="AL541" s="5"/>
      <c r="AM541" s="5"/>
      <c r="AN541" s="5"/>
      <c r="AQ541" s="5"/>
      <c r="AS541" s="5"/>
      <c r="AT541" s="5"/>
      <c r="AU541" s="5"/>
      <c r="AV541" s="5"/>
      <c r="AW541" s="5"/>
      <c r="BB541" s="55">
        <v>0.36944444444448299</v>
      </c>
    </row>
    <row r="542" spans="2:54" x14ac:dyDescent="0.25">
      <c r="B542" s="5">
        <v>9.8000000000000007</v>
      </c>
      <c r="C542" s="5">
        <v>81</v>
      </c>
      <c r="D542" s="5">
        <v>6.7</v>
      </c>
      <c r="E542" s="5">
        <v>8.6</v>
      </c>
      <c r="F542" s="5">
        <v>8.6</v>
      </c>
      <c r="G542" s="5">
        <v>11.9</v>
      </c>
      <c r="H542" s="5">
        <v>991.9</v>
      </c>
      <c r="I542" s="5">
        <v>570</v>
      </c>
      <c r="J542" s="5">
        <v>0</v>
      </c>
      <c r="K542" s="5">
        <v>0.1</v>
      </c>
      <c r="L542" s="5">
        <v>1.8</v>
      </c>
      <c r="M542" s="5">
        <v>1.8</v>
      </c>
      <c r="N542">
        <v>33.6</v>
      </c>
      <c r="O542">
        <v>33.6</v>
      </c>
      <c r="P542">
        <v>8.9</v>
      </c>
      <c r="Q542">
        <v>9.5</v>
      </c>
      <c r="R542" s="54">
        <v>0.37013888888888902</v>
      </c>
      <c r="T542" s="93">
        <f t="shared" si="16"/>
        <v>9.5</v>
      </c>
      <c r="U542" s="96">
        <f t="shared" si="19"/>
        <v>-4.3000000000000007</v>
      </c>
      <c r="V542" s="92">
        <f t="shared" si="18"/>
        <v>1</v>
      </c>
      <c r="W542" s="96" t="str">
        <f t="shared" si="17"/>
        <v/>
      </c>
      <c r="X542" s="93"/>
      <c r="Z542" s="5"/>
      <c r="AA542"/>
      <c r="AC542" s="376"/>
      <c r="AD542" s="54">
        <v>0.37013888888888902</v>
      </c>
      <c r="AL542" s="5"/>
      <c r="AM542" s="5"/>
      <c r="AN542" s="5"/>
      <c r="AQ542" s="5"/>
      <c r="AS542" s="5"/>
      <c r="AT542" s="5"/>
      <c r="AU542" s="5"/>
      <c r="AV542" s="5"/>
      <c r="AW542" s="5"/>
      <c r="BB542" s="55">
        <v>0.37013888888892799</v>
      </c>
    </row>
    <row r="543" spans="2:54" x14ac:dyDescent="0.25">
      <c r="B543" s="5">
        <v>9.8000000000000007</v>
      </c>
      <c r="C543" s="5">
        <v>81</v>
      </c>
      <c r="D543" s="5">
        <v>6.7</v>
      </c>
      <c r="E543" s="5">
        <v>6.8</v>
      </c>
      <c r="F543" s="5">
        <v>23.8</v>
      </c>
      <c r="G543" s="5">
        <v>28.1</v>
      </c>
      <c r="H543" s="5">
        <v>992</v>
      </c>
      <c r="I543" s="5">
        <v>630</v>
      </c>
      <c r="J543" s="5">
        <v>0</v>
      </c>
      <c r="K543" s="5">
        <v>0.1</v>
      </c>
      <c r="L543" s="5">
        <v>1.8</v>
      </c>
      <c r="M543" s="5">
        <v>1.8</v>
      </c>
      <c r="N543">
        <v>33.6</v>
      </c>
      <c r="O543">
        <v>33.6</v>
      </c>
      <c r="P543">
        <v>8.9</v>
      </c>
      <c r="Q543">
        <v>9.5</v>
      </c>
      <c r="R543" s="54">
        <v>0.37083333333333302</v>
      </c>
      <c r="T543" s="93">
        <f t="shared" si="16"/>
        <v>9.5</v>
      </c>
      <c r="U543" s="96">
        <f t="shared" si="19"/>
        <v>-4.3000000000000007</v>
      </c>
      <c r="V543" s="92">
        <f t="shared" si="18"/>
        <v>1</v>
      </c>
      <c r="W543" s="96" t="str">
        <f t="shared" si="17"/>
        <v/>
      </c>
      <c r="X543" s="93"/>
      <c r="Z543" s="5"/>
      <c r="AA543"/>
      <c r="AC543" s="376"/>
      <c r="AD543" s="54">
        <v>0.37083333333333302</v>
      </c>
      <c r="AL543" s="5"/>
      <c r="AM543" s="5"/>
      <c r="AN543" s="5"/>
      <c r="AQ543" s="5"/>
      <c r="AS543" s="5"/>
      <c r="AT543" s="5"/>
      <c r="AU543" s="5"/>
      <c r="AV543" s="5"/>
      <c r="AW543" s="5"/>
      <c r="BB543" s="55">
        <v>0.37083333333337298</v>
      </c>
    </row>
    <row r="544" spans="2:54" x14ac:dyDescent="0.25">
      <c r="B544" s="5">
        <v>9.9</v>
      </c>
      <c r="C544" s="5">
        <v>81</v>
      </c>
      <c r="D544" s="5">
        <v>6.8</v>
      </c>
      <c r="E544" s="5">
        <v>8.3000000000000007</v>
      </c>
      <c r="F544" s="5">
        <v>11.5</v>
      </c>
      <c r="G544" s="5">
        <v>11.9</v>
      </c>
      <c r="H544" s="5">
        <v>991.8</v>
      </c>
      <c r="I544" s="5">
        <v>710</v>
      </c>
      <c r="J544" s="5">
        <v>0</v>
      </c>
      <c r="K544" s="5">
        <v>0.1</v>
      </c>
      <c r="L544" s="5">
        <v>1.8</v>
      </c>
      <c r="M544" s="5">
        <v>1.8</v>
      </c>
      <c r="N544">
        <v>33.6</v>
      </c>
      <c r="O544">
        <v>33.6</v>
      </c>
      <c r="P544">
        <v>8.9</v>
      </c>
      <c r="Q544">
        <v>9.5</v>
      </c>
      <c r="R544" s="54">
        <v>0.37152777777777801</v>
      </c>
      <c r="T544" s="93">
        <f t="shared" si="16"/>
        <v>9.5</v>
      </c>
      <c r="U544" s="96">
        <f t="shared" si="19"/>
        <v>-4.4000000000000004</v>
      </c>
      <c r="V544" s="92">
        <f t="shared" si="18"/>
        <v>1</v>
      </c>
      <c r="W544" s="96" t="str">
        <f t="shared" si="17"/>
        <v/>
      </c>
      <c r="X544" s="93"/>
      <c r="Z544" s="5"/>
      <c r="AA544"/>
      <c r="AC544" s="376"/>
      <c r="AD544" s="54">
        <v>0.37152777777777801</v>
      </c>
      <c r="AL544" s="5"/>
      <c r="AM544" s="5"/>
      <c r="AN544" s="5"/>
      <c r="AQ544" s="5"/>
      <c r="AS544" s="5"/>
      <c r="AT544" s="5"/>
      <c r="AU544" s="5"/>
      <c r="AV544" s="5"/>
      <c r="AW544" s="5"/>
      <c r="BB544" s="55">
        <v>0.37152777777781798</v>
      </c>
    </row>
    <row r="545" spans="2:54" x14ac:dyDescent="0.25">
      <c r="B545" s="5">
        <v>9.9</v>
      </c>
      <c r="C545" s="5">
        <v>81</v>
      </c>
      <c r="D545" s="5">
        <v>6.8</v>
      </c>
      <c r="E545" s="5">
        <v>7.5</v>
      </c>
      <c r="F545" s="5">
        <v>17.3</v>
      </c>
      <c r="G545" s="5">
        <v>23.4</v>
      </c>
      <c r="H545" s="5">
        <v>992.1</v>
      </c>
      <c r="I545" s="5">
        <v>750</v>
      </c>
      <c r="J545" s="5">
        <v>0</v>
      </c>
      <c r="K545" s="5">
        <v>0.1</v>
      </c>
      <c r="L545" s="5">
        <v>1.8</v>
      </c>
      <c r="M545" s="5">
        <v>1.8</v>
      </c>
      <c r="N545">
        <v>33.6</v>
      </c>
      <c r="O545">
        <v>33.6</v>
      </c>
      <c r="P545">
        <v>8.9</v>
      </c>
      <c r="Q545">
        <v>9.5</v>
      </c>
      <c r="R545" s="54">
        <v>0.37222222222222201</v>
      </c>
      <c r="T545" s="93">
        <f t="shared" si="16"/>
        <v>9.5</v>
      </c>
      <c r="U545" s="96">
        <f t="shared" si="19"/>
        <v>-4.4000000000000004</v>
      </c>
      <c r="V545" s="92">
        <f t="shared" si="18"/>
        <v>1</v>
      </c>
      <c r="W545" s="96" t="str">
        <f t="shared" si="17"/>
        <v/>
      </c>
      <c r="X545" s="93"/>
      <c r="Z545" s="5"/>
      <c r="AA545"/>
      <c r="AC545" s="376"/>
      <c r="AD545" s="54">
        <v>0.37222222222222201</v>
      </c>
      <c r="AL545" s="5"/>
      <c r="AM545" s="5"/>
      <c r="AN545" s="5"/>
      <c r="AQ545" s="5"/>
      <c r="AS545" s="5"/>
      <c r="AT545" s="5"/>
      <c r="AU545" s="5"/>
      <c r="AV545" s="5"/>
      <c r="AW545" s="5"/>
      <c r="BB545" s="55">
        <v>0.37222222222226298</v>
      </c>
    </row>
    <row r="546" spans="2:54" x14ac:dyDescent="0.25">
      <c r="B546" s="5">
        <v>9.9</v>
      </c>
      <c r="C546" s="5">
        <v>81</v>
      </c>
      <c r="D546" s="5">
        <v>6.8</v>
      </c>
      <c r="E546" s="5">
        <v>8.3000000000000007</v>
      </c>
      <c r="F546" s="5">
        <v>11.2</v>
      </c>
      <c r="G546" s="5">
        <v>24.5</v>
      </c>
      <c r="H546" s="5">
        <v>992</v>
      </c>
      <c r="I546" s="5">
        <v>690</v>
      </c>
      <c r="J546" s="5">
        <v>0</v>
      </c>
      <c r="K546" s="5">
        <v>0.1</v>
      </c>
      <c r="L546" s="5">
        <v>1.8</v>
      </c>
      <c r="M546" s="5">
        <v>1.8</v>
      </c>
      <c r="N546">
        <v>33.6</v>
      </c>
      <c r="O546">
        <v>33.6</v>
      </c>
      <c r="P546">
        <v>8.9</v>
      </c>
      <c r="Q546">
        <v>9.5</v>
      </c>
      <c r="R546" s="54">
        <v>0.37291666666666701</v>
      </c>
      <c r="T546" s="93">
        <f t="shared" si="16"/>
        <v>9.5</v>
      </c>
      <c r="U546" s="96">
        <f t="shared" si="19"/>
        <v>-4.4000000000000004</v>
      </c>
      <c r="V546" s="92">
        <f t="shared" si="18"/>
        <v>1</v>
      </c>
      <c r="W546" s="96" t="str">
        <f t="shared" si="17"/>
        <v/>
      </c>
      <c r="X546" s="93"/>
      <c r="Z546" s="5"/>
      <c r="AA546"/>
      <c r="AC546" s="376"/>
      <c r="AD546" s="54">
        <v>0.37291666666666701</v>
      </c>
      <c r="AL546" s="5"/>
      <c r="AM546" s="5"/>
      <c r="AN546" s="5"/>
      <c r="AQ546" s="5"/>
      <c r="AS546" s="5"/>
      <c r="AT546" s="5"/>
      <c r="AU546" s="5"/>
      <c r="AV546" s="5"/>
      <c r="AW546" s="5"/>
      <c r="BB546" s="55">
        <v>0.37291666666670797</v>
      </c>
    </row>
    <row r="547" spans="2:54" x14ac:dyDescent="0.25">
      <c r="B547" s="5">
        <v>9.8000000000000007</v>
      </c>
      <c r="C547" s="5">
        <v>81</v>
      </c>
      <c r="D547" s="5">
        <v>6.7</v>
      </c>
      <c r="E547" s="5">
        <v>7.6</v>
      </c>
      <c r="F547" s="5">
        <v>15.1</v>
      </c>
      <c r="G547" s="5">
        <v>15.5</v>
      </c>
      <c r="H547" s="5">
        <v>992.2</v>
      </c>
      <c r="I547" s="5">
        <v>680</v>
      </c>
      <c r="J547" s="5">
        <v>0</v>
      </c>
      <c r="K547" s="5">
        <v>0.1</v>
      </c>
      <c r="L547" s="5">
        <v>1.8</v>
      </c>
      <c r="M547" s="5">
        <v>1.8</v>
      </c>
      <c r="N547">
        <v>33.6</v>
      </c>
      <c r="O547">
        <v>33.6</v>
      </c>
      <c r="P547">
        <v>8.9</v>
      </c>
      <c r="Q547">
        <v>9.5</v>
      </c>
      <c r="R547" s="54">
        <v>0.37361111111111101</v>
      </c>
      <c r="T547" s="93">
        <f t="shared" si="16"/>
        <v>9.5</v>
      </c>
      <c r="U547" s="96">
        <f t="shared" si="19"/>
        <v>-4.3000000000000007</v>
      </c>
      <c r="V547" s="92">
        <f t="shared" si="18"/>
        <v>1</v>
      </c>
      <c r="W547" s="96" t="str">
        <f t="shared" si="17"/>
        <v/>
      </c>
      <c r="X547" s="93"/>
      <c r="Z547" s="5"/>
      <c r="AA547"/>
      <c r="AC547" s="376"/>
      <c r="AD547" s="54">
        <v>0.373611111111112</v>
      </c>
      <c r="AL547" s="5"/>
      <c r="AM547" s="5"/>
      <c r="AN547" s="5"/>
      <c r="AQ547" s="5"/>
      <c r="AS547" s="5"/>
      <c r="AT547" s="5"/>
      <c r="AU547" s="5"/>
      <c r="AV547" s="5"/>
      <c r="AW547" s="5"/>
      <c r="BB547" s="55">
        <v>0.37361111111115303</v>
      </c>
    </row>
    <row r="548" spans="2:54" x14ac:dyDescent="0.25">
      <c r="B548" s="5">
        <v>9.9</v>
      </c>
      <c r="C548" s="5">
        <v>81</v>
      </c>
      <c r="D548" s="5">
        <v>6.8</v>
      </c>
      <c r="E548" s="5">
        <v>9.6</v>
      </c>
      <c r="F548" s="5">
        <v>5</v>
      </c>
      <c r="G548" s="5">
        <v>11.5</v>
      </c>
      <c r="H548" s="5">
        <v>992.2</v>
      </c>
      <c r="I548" s="5">
        <v>840</v>
      </c>
      <c r="J548" s="5">
        <v>0</v>
      </c>
      <c r="K548" s="5">
        <v>0.1</v>
      </c>
      <c r="L548" s="5">
        <v>1.8</v>
      </c>
      <c r="M548" s="5">
        <v>1.8</v>
      </c>
      <c r="N548">
        <v>33.6</v>
      </c>
      <c r="O548">
        <v>33.6</v>
      </c>
      <c r="P548">
        <v>8.9</v>
      </c>
      <c r="Q548">
        <v>9.5</v>
      </c>
      <c r="R548" s="54">
        <v>0.374305555555556</v>
      </c>
      <c r="T548" s="93">
        <f t="shared" si="16"/>
        <v>9.5</v>
      </c>
      <c r="U548" s="96">
        <f t="shared" si="19"/>
        <v>-4.4000000000000004</v>
      </c>
      <c r="V548" s="92">
        <f t="shared" si="18"/>
        <v>1</v>
      </c>
      <c r="W548" s="96" t="str">
        <f t="shared" si="17"/>
        <v/>
      </c>
      <c r="X548" s="93"/>
      <c r="Z548" s="5"/>
      <c r="AA548"/>
      <c r="AC548" s="376"/>
      <c r="AD548" s="54">
        <v>0.374305555555557</v>
      </c>
      <c r="AL548" s="5"/>
      <c r="AM548" s="5"/>
      <c r="AN548" s="5"/>
      <c r="AQ548" s="5"/>
      <c r="AS548" s="5"/>
      <c r="AT548" s="5"/>
      <c r="AU548" s="5"/>
      <c r="AV548" s="5"/>
      <c r="AW548" s="5"/>
      <c r="BB548" s="55">
        <v>0.37430555555559802</v>
      </c>
    </row>
    <row r="549" spans="2:54" x14ac:dyDescent="0.25">
      <c r="B549" s="5">
        <v>9.8000000000000007</v>
      </c>
      <c r="C549" s="5">
        <v>81</v>
      </c>
      <c r="D549" s="5">
        <v>6.7</v>
      </c>
      <c r="E549" s="5">
        <v>8.4</v>
      </c>
      <c r="F549" s="5">
        <v>10.1</v>
      </c>
      <c r="G549" s="5">
        <v>11.5</v>
      </c>
      <c r="H549" s="5">
        <v>992.1</v>
      </c>
      <c r="I549" s="5">
        <v>920</v>
      </c>
      <c r="J549" s="5">
        <v>0</v>
      </c>
      <c r="K549" s="5">
        <v>0.1</v>
      </c>
      <c r="L549" s="5">
        <v>1.8</v>
      </c>
      <c r="M549" s="5">
        <v>1.8</v>
      </c>
      <c r="N549">
        <v>33.6</v>
      </c>
      <c r="O549">
        <v>33.6</v>
      </c>
      <c r="P549">
        <v>8.9</v>
      </c>
      <c r="Q549">
        <v>9.5</v>
      </c>
      <c r="R549" s="54">
        <v>0.375</v>
      </c>
      <c r="T549" s="93">
        <f t="shared" si="16"/>
        <v>9.5</v>
      </c>
      <c r="U549" s="96">
        <f t="shared" si="19"/>
        <v>-4.3000000000000007</v>
      </c>
      <c r="V549" s="92">
        <f t="shared" si="18"/>
        <v>1</v>
      </c>
      <c r="W549" s="96" t="str">
        <f t="shared" si="17"/>
        <v/>
      </c>
      <c r="X549" s="93"/>
      <c r="Z549" s="5"/>
      <c r="AA549"/>
      <c r="AC549" s="376"/>
      <c r="AD549" s="54">
        <v>0.375000000000002</v>
      </c>
      <c r="AL549" s="5"/>
      <c r="AM549" s="5"/>
      <c r="AN549" s="5"/>
      <c r="AQ549" s="5"/>
      <c r="AS549" s="5"/>
      <c r="AT549" s="5"/>
      <c r="AU549" s="5"/>
      <c r="AV549" s="5"/>
      <c r="AW549" s="5"/>
      <c r="BB549" s="55">
        <v>0.37500000000004302</v>
      </c>
    </row>
    <row r="550" spans="2:54" x14ac:dyDescent="0.25">
      <c r="B550" s="5">
        <v>9.8000000000000007</v>
      </c>
      <c r="C550" s="5">
        <v>81</v>
      </c>
      <c r="D550" s="5">
        <v>6.7</v>
      </c>
      <c r="E550" s="5">
        <v>8.8000000000000007</v>
      </c>
      <c r="F550" s="5">
        <v>7.6</v>
      </c>
      <c r="G550" s="5">
        <v>10.4</v>
      </c>
      <c r="H550" s="5">
        <v>992.1</v>
      </c>
      <c r="I550" s="5">
        <v>970</v>
      </c>
      <c r="J550" s="5">
        <v>0</v>
      </c>
      <c r="K550" s="5">
        <v>0.1</v>
      </c>
      <c r="L550" s="5">
        <v>1.8</v>
      </c>
      <c r="M550" s="5">
        <v>1.8</v>
      </c>
      <c r="N550">
        <v>33.6</v>
      </c>
      <c r="O550">
        <v>33.6</v>
      </c>
      <c r="P550">
        <v>8.9</v>
      </c>
      <c r="Q550">
        <v>9.5</v>
      </c>
      <c r="R550" s="54">
        <v>0.375694444444444</v>
      </c>
      <c r="T550" s="93">
        <f t="shared" si="16"/>
        <v>9.5</v>
      </c>
      <c r="U550" s="96">
        <f t="shared" si="19"/>
        <v>-4.3000000000000007</v>
      </c>
      <c r="V550" s="92">
        <f t="shared" si="18"/>
        <v>1</v>
      </c>
      <c r="W550" s="96" t="str">
        <f t="shared" si="17"/>
        <v/>
      </c>
      <c r="X550" s="93"/>
      <c r="Z550" s="5"/>
      <c r="AA550"/>
      <c r="AC550" s="376"/>
      <c r="AD550" s="54">
        <v>0.375694444444447</v>
      </c>
      <c r="AL550" s="5"/>
      <c r="AM550" s="5"/>
      <c r="AN550" s="5"/>
      <c r="AQ550" s="5"/>
      <c r="AS550" s="5"/>
      <c r="AT550" s="5"/>
      <c r="AU550" s="5"/>
      <c r="AV550" s="5"/>
      <c r="AW550" s="5"/>
      <c r="BB550" s="55">
        <v>0.37569444444448802</v>
      </c>
    </row>
    <row r="551" spans="2:54" x14ac:dyDescent="0.25">
      <c r="B551" s="5">
        <v>9.9</v>
      </c>
      <c r="C551" s="5">
        <v>80</v>
      </c>
      <c r="D551" s="5">
        <v>6.6</v>
      </c>
      <c r="E551" s="5">
        <v>9</v>
      </c>
      <c r="F551" s="5">
        <v>7.2</v>
      </c>
      <c r="G551" s="5">
        <v>13</v>
      </c>
      <c r="H551" s="5">
        <v>992.3</v>
      </c>
      <c r="I551" s="5">
        <v>1050</v>
      </c>
      <c r="J551" s="5">
        <v>0</v>
      </c>
      <c r="K551" s="5">
        <v>0.1</v>
      </c>
      <c r="L551" s="5">
        <v>1.8</v>
      </c>
      <c r="M551" s="5">
        <v>1.8</v>
      </c>
      <c r="N551">
        <v>33.6</v>
      </c>
      <c r="O551">
        <v>33.6</v>
      </c>
      <c r="P551">
        <v>8.9</v>
      </c>
      <c r="Q551">
        <v>9.5</v>
      </c>
      <c r="R551" s="54">
        <v>0.37638888888888899</v>
      </c>
      <c r="T551" s="93">
        <f t="shared" si="16"/>
        <v>9.5</v>
      </c>
      <c r="U551" s="96">
        <f t="shared" si="19"/>
        <v>-4.4000000000000004</v>
      </c>
      <c r="V551" s="92">
        <f t="shared" si="18"/>
        <v>1</v>
      </c>
      <c r="W551" s="96" t="str">
        <f t="shared" si="17"/>
        <v/>
      </c>
      <c r="X551" s="93"/>
      <c r="Z551" s="5"/>
      <c r="AA551"/>
      <c r="AC551" s="376"/>
      <c r="AD551" s="54">
        <v>0.37638888888889199</v>
      </c>
      <c r="AL551" s="5"/>
      <c r="AM551" s="5"/>
      <c r="AN551" s="5"/>
      <c r="AQ551" s="5"/>
      <c r="AS551" s="5"/>
      <c r="AT551" s="5"/>
      <c r="AU551" s="5"/>
      <c r="AV551" s="5"/>
      <c r="AW551" s="5"/>
      <c r="BB551" s="55">
        <v>0.37638888888893302</v>
      </c>
    </row>
    <row r="552" spans="2:54" x14ac:dyDescent="0.25">
      <c r="B552" s="5">
        <v>9.9</v>
      </c>
      <c r="C552" s="5">
        <v>80</v>
      </c>
      <c r="D552" s="5">
        <v>6.6</v>
      </c>
      <c r="E552" s="5">
        <v>9.4</v>
      </c>
      <c r="F552" s="5">
        <v>5.8</v>
      </c>
      <c r="G552" s="5">
        <v>11.9</v>
      </c>
      <c r="H552" s="5">
        <v>992.3</v>
      </c>
      <c r="I552" s="5">
        <v>1070</v>
      </c>
      <c r="J552" s="5">
        <v>0</v>
      </c>
      <c r="K552" s="5">
        <v>0.1</v>
      </c>
      <c r="L552" s="5">
        <v>1.8</v>
      </c>
      <c r="M552" s="5">
        <v>1.8</v>
      </c>
      <c r="N552">
        <v>33.6</v>
      </c>
      <c r="O552">
        <v>33.6</v>
      </c>
      <c r="P552">
        <v>8.9</v>
      </c>
      <c r="Q552">
        <v>9.5</v>
      </c>
      <c r="R552" s="54">
        <v>0.37708333333333299</v>
      </c>
      <c r="T552" s="93">
        <f t="shared" si="16"/>
        <v>9.5</v>
      </c>
      <c r="U552" s="96">
        <f t="shared" si="19"/>
        <v>-4.4000000000000004</v>
      </c>
      <c r="V552" s="92">
        <f t="shared" si="18"/>
        <v>1</v>
      </c>
      <c r="W552" s="96" t="str">
        <f t="shared" si="17"/>
        <v/>
      </c>
      <c r="X552" s="93"/>
      <c r="Z552" s="5"/>
      <c r="AA552"/>
      <c r="AC552" s="376"/>
      <c r="AD552" s="54">
        <v>0.37708333333333699</v>
      </c>
      <c r="AL552" s="5"/>
      <c r="AM552" s="5"/>
      <c r="AN552" s="5"/>
      <c r="AQ552" s="5"/>
      <c r="AS552" s="5"/>
      <c r="AT552" s="5"/>
      <c r="AU552" s="5"/>
      <c r="AV552" s="5"/>
      <c r="AW552" s="5"/>
      <c r="BB552" s="55">
        <v>0.37708333333337801</v>
      </c>
    </row>
    <row r="553" spans="2:54" x14ac:dyDescent="0.25">
      <c r="B553" s="5">
        <v>9.9</v>
      </c>
      <c r="C553" s="5">
        <v>78</v>
      </c>
      <c r="D553" s="5">
        <v>6.3</v>
      </c>
      <c r="E553" s="5">
        <v>7</v>
      </c>
      <c r="F553" s="5">
        <v>23.8</v>
      </c>
      <c r="G553" s="5">
        <v>27</v>
      </c>
      <c r="H553" s="5">
        <v>992.5</v>
      </c>
      <c r="I553" s="5">
        <v>1140</v>
      </c>
      <c r="J553" s="5">
        <v>0</v>
      </c>
      <c r="K553" s="5">
        <v>0.1</v>
      </c>
      <c r="L553" s="5">
        <v>1.8</v>
      </c>
      <c r="M553" s="5">
        <v>1.8</v>
      </c>
      <c r="N553">
        <v>33.6</v>
      </c>
      <c r="O553">
        <v>33.6</v>
      </c>
      <c r="P553">
        <v>8.9</v>
      </c>
      <c r="Q553">
        <v>9.5</v>
      </c>
      <c r="R553" s="54">
        <v>0.37777777777777799</v>
      </c>
      <c r="T553" s="93">
        <f t="shared" si="16"/>
        <v>9.5</v>
      </c>
      <c r="U553" s="96">
        <f t="shared" si="19"/>
        <v>-4.4000000000000004</v>
      </c>
      <c r="V553" s="92">
        <f t="shared" si="18"/>
        <v>1</v>
      </c>
      <c r="W553" s="96" t="str">
        <f t="shared" si="17"/>
        <v/>
      </c>
      <c r="X553" s="93"/>
      <c r="Z553" s="5"/>
      <c r="AA553"/>
      <c r="AC553" s="376"/>
      <c r="AD553" s="54">
        <v>0.37777777777778199</v>
      </c>
      <c r="AL553" s="5"/>
      <c r="AM553" s="5"/>
      <c r="AN553" s="5"/>
      <c r="AQ553" s="5"/>
      <c r="AS553" s="5"/>
      <c r="AT553" s="5"/>
      <c r="AU553" s="5"/>
      <c r="AV553" s="5"/>
      <c r="AW553" s="5"/>
      <c r="BB553" s="55">
        <v>0.37777777777782301</v>
      </c>
    </row>
    <row r="554" spans="2:54" x14ac:dyDescent="0.25">
      <c r="B554" s="5">
        <v>9.9</v>
      </c>
      <c r="C554" s="5">
        <v>78</v>
      </c>
      <c r="D554" s="5">
        <v>6.3</v>
      </c>
      <c r="E554" s="5">
        <v>8.9</v>
      </c>
      <c r="F554" s="5">
        <v>8.3000000000000007</v>
      </c>
      <c r="G554" s="5">
        <v>15.8</v>
      </c>
      <c r="H554" s="5">
        <v>992.1</v>
      </c>
      <c r="I554" s="5">
        <v>1220</v>
      </c>
      <c r="J554" s="5">
        <v>0</v>
      </c>
      <c r="K554" s="5">
        <v>0.1</v>
      </c>
      <c r="L554" s="5">
        <v>1.8</v>
      </c>
      <c r="M554" s="5">
        <v>1.8</v>
      </c>
      <c r="N554">
        <v>33.6</v>
      </c>
      <c r="O554">
        <v>33.6</v>
      </c>
      <c r="P554">
        <v>8.9</v>
      </c>
      <c r="Q554">
        <v>9.5</v>
      </c>
      <c r="R554" s="54">
        <v>0.37847222222222199</v>
      </c>
      <c r="T554" s="93">
        <f t="shared" si="16"/>
        <v>9.5</v>
      </c>
      <c r="U554" s="96">
        <f t="shared" si="19"/>
        <v>-4.4000000000000004</v>
      </c>
      <c r="V554" s="92">
        <f t="shared" si="18"/>
        <v>1</v>
      </c>
      <c r="W554" s="96" t="str">
        <f t="shared" si="17"/>
        <v/>
      </c>
      <c r="X554" s="93"/>
      <c r="Z554" s="5"/>
      <c r="AA554"/>
      <c r="AC554" s="376"/>
      <c r="AD554" s="54">
        <v>0.37847222222222698</v>
      </c>
      <c r="AL554" s="5"/>
      <c r="AM554" s="5"/>
      <c r="AN554" s="5"/>
      <c r="AQ554" s="5"/>
      <c r="AS554" s="5"/>
      <c r="AT554" s="5"/>
      <c r="AU554" s="5"/>
      <c r="AV554" s="5"/>
      <c r="AW554" s="5"/>
      <c r="BB554" s="55">
        <v>0.37847222222226801</v>
      </c>
    </row>
    <row r="555" spans="2:54" x14ac:dyDescent="0.25">
      <c r="B555" s="5">
        <v>9.9</v>
      </c>
      <c r="C555" s="5">
        <v>78</v>
      </c>
      <c r="D555" s="5">
        <v>6.3</v>
      </c>
      <c r="E555" s="5">
        <v>8.8000000000000007</v>
      </c>
      <c r="F555" s="5">
        <v>8.6</v>
      </c>
      <c r="G555" s="5">
        <v>17.600000000000001</v>
      </c>
      <c r="H555" s="5">
        <v>992.4</v>
      </c>
      <c r="I555" s="5">
        <v>1300</v>
      </c>
      <c r="J555" s="5">
        <v>0</v>
      </c>
      <c r="K555" s="5">
        <v>0.1</v>
      </c>
      <c r="L555" s="5">
        <v>1.8</v>
      </c>
      <c r="M555" s="5">
        <v>1.8</v>
      </c>
      <c r="N555">
        <v>33.6</v>
      </c>
      <c r="O555">
        <v>33.6</v>
      </c>
      <c r="P555">
        <v>8.9</v>
      </c>
      <c r="Q555">
        <v>9.5</v>
      </c>
      <c r="R555" s="54">
        <v>0.37916666666666698</v>
      </c>
      <c r="T555" s="93">
        <f t="shared" si="16"/>
        <v>9.5</v>
      </c>
      <c r="U555" s="96">
        <f t="shared" si="19"/>
        <v>-4.4000000000000004</v>
      </c>
      <c r="V555" s="92">
        <f t="shared" si="18"/>
        <v>1</v>
      </c>
      <c r="W555" s="96" t="str">
        <f t="shared" si="17"/>
        <v/>
      </c>
      <c r="X555" s="93"/>
      <c r="Z555" s="5"/>
      <c r="AA555"/>
      <c r="AC555" s="376"/>
      <c r="AD555" s="54">
        <v>0.37916666666667198</v>
      </c>
      <c r="AL555" s="5"/>
      <c r="AM555" s="5"/>
      <c r="AN555" s="5"/>
      <c r="AQ555" s="5"/>
      <c r="AS555" s="5"/>
      <c r="AT555" s="5"/>
      <c r="AU555" s="5"/>
      <c r="AV555" s="5"/>
      <c r="AW555" s="5"/>
      <c r="BB555" s="55">
        <v>0.379166666666713</v>
      </c>
    </row>
    <row r="556" spans="2:54" x14ac:dyDescent="0.25">
      <c r="B556" s="5">
        <v>9.9</v>
      </c>
      <c r="C556" s="5">
        <v>78</v>
      </c>
      <c r="D556" s="5">
        <v>6.3</v>
      </c>
      <c r="E556" s="5">
        <v>7.3</v>
      </c>
      <c r="F556" s="5">
        <v>19.8</v>
      </c>
      <c r="G556" s="5">
        <v>28.8</v>
      </c>
      <c r="H556" s="5">
        <v>992.4</v>
      </c>
      <c r="I556" s="5">
        <v>1360</v>
      </c>
      <c r="J556" s="5">
        <v>0</v>
      </c>
      <c r="K556" s="5">
        <v>0.1</v>
      </c>
      <c r="L556" s="5">
        <v>1.8</v>
      </c>
      <c r="M556" s="5">
        <v>1.8</v>
      </c>
      <c r="N556">
        <v>33.6</v>
      </c>
      <c r="O556">
        <v>33.6</v>
      </c>
      <c r="P556">
        <v>8.9</v>
      </c>
      <c r="Q556">
        <v>9.5</v>
      </c>
      <c r="R556" s="54">
        <v>0.37986111111111098</v>
      </c>
      <c r="T556" s="93">
        <f t="shared" si="16"/>
        <v>9.5</v>
      </c>
      <c r="U556" s="96">
        <f t="shared" si="19"/>
        <v>-4.4000000000000004</v>
      </c>
      <c r="V556" s="92">
        <f t="shared" si="18"/>
        <v>1</v>
      </c>
      <c r="W556" s="96" t="str">
        <f t="shared" si="17"/>
        <v/>
      </c>
      <c r="X556" s="93"/>
      <c r="Z556" s="5"/>
      <c r="AA556"/>
      <c r="AC556" s="376"/>
      <c r="AD556" s="54">
        <v>0.37986111111111698</v>
      </c>
      <c r="AL556" s="5"/>
      <c r="AM556" s="5"/>
      <c r="AN556" s="5"/>
      <c r="AQ556" s="5"/>
      <c r="AS556" s="5"/>
      <c r="AT556" s="5"/>
      <c r="AU556" s="5"/>
      <c r="AV556" s="5"/>
      <c r="AW556" s="5"/>
      <c r="BB556" s="55">
        <v>0.379861111111158</v>
      </c>
    </row>
    <row r="557" spans="2:54" x14ac:dyDescent="0.25">
      <c r="B557" s="5">
        <v>9.9</v>
      </c>
      <c r="C557" s="5">
        <v>78</v>
      </c>
      <c r="D557" s="5">
        <v>6.3</v>
      </c>
      <c r="E557" s="5">
        <v>9.9</v>
      </c>
      <c r="F557" s="5">
        <v>4.3</v>
      </c>
      <c r="G557" s="5">
        <v>19.8</v>
      </c>
      <c r="H557" s="5">
        <v>992.4</v>
      </c>
      <c r="I557" s="5">
        <v>1430</v>
      </c>
      <c r="J557" s="5">
        <v>0</v>
      </c>
      <c r="K557" s="5">
        <v>0.1</v>
      </c>
      <c r="L557" s="5">
        <v>1.8</v>
      </c>
      <c r="M557" s="5">
        <v>1.8</v>
      </c>
      <c r="N557">
        <v>33.6</v>
      </c>
      <c r="O557">
        <v>33.6</v>
      </c>
      <c r="P557">
        <v>8.9</v>
      </c>
      <c r="Q557">
        <v>9.5</v>
      </c>
      <c r="R557" s="54">
        <v>0.38055555555555598</v>
      </c>
      <c r="T557" s="93">
        <f t="shared" si="16"/>
        <v>9.5</v>
      </c>
      <c r="U557" s="96">
        <f t="shared" si="19"/>
        <v>-4.4000000000000004</v>
      </c>
      <c r="V557" s="92">
        <f t="shared" si="18"/>
        <v>1</v>
      </c>
      <c r="W557" s="96" t="str">
        <f t="shared" si="17"/>
        <v/>
      </c>
      <c r="X557" s="93"/>
      <c r="Z557" s="5"/>
      <c r="AA557"/>
      <c r="AC557" s="376"/>
      <c r="AD557" s="54">
        <v>0.38055555555556198</v>
      </c>
      <c r="AL557" s="5"/>
      <c r="AM557" s="5"/>
      <c r="AN557" s="5"/>
      <c r="AQ557" s="5"/>
      <c r="AS557" s="5"/>
      <c r="AT557" s="5"/>
      <c r="AU557" s="5"/>
      <c r="AV557" s="5"/>
      <c r="AW557" s="5"/>
      <c r="BB557" s="55">
        <v>0.380555555555603</v>
      </c>
    </row>
    <row r="558" spans="2:54" x14ac:dyDescent="0.25">
      <c r="B558" s="5">
        <v>9.9</v>
      </c>
      <c r="C558" s="5">
        <v>78</v>
      </c>
      <c r="D558" s="5">
        <v>6.3</v>
      </c>
      <c r="E558" s="5">
        <v>7.8</v>
      </c>
      <c r="F558" s="5">
        <v>14.8</v>
      </c>
      <c r="G558" s="5">
        <v>23.8</v>
      </c>
      <c r="H558" s="5">
        <v>992.5</v>
      </c>
      <c r="I558" s="5">
        <v>1440</v>
      </c>
      <c r="J558" s="5">
        <v>0</v>
      </c>
      <c r="K558" s="5">
        <v>0.1</v>
      </c>
      <c r="L558" s="5">
        <v>1.8</v>
      </c>
      <c r="M558" s="5">
        <v>1.8</v>
      </c>
      <c r="N558">
        <v>33.6</v>
      </c>
      <c r="O558">
        <v>33.6</v>
      </c>
      <c r="P558">
        <v>8.9</v>
      </c>
      <c r="Q558">
        <v>9.5</v>
      </c>
      <c r="R558" s="54">
        <v>0.38124999999999998</v>
      </c>
      <c r="T558" s="93">
        <f t="shared" si="16"/>
        <v>9.5</v>
      </c>
      <c r="U558" s="96">
        <f t="shared" si="19"/>
        <v>-4.4000000000000004</v>
      </c>
      <c r="V558" s="92">
        <f t="shared" si="18"/>
        <v>1</v>
      </c>
      <c r="W558" s="96" t="str">
        <f t="shared" si="17"/>
        <v/>
      </c>
      <c r="X558" s="93"/>
      <c r="Z558" s="5"/>
      <c r="AA558"/>
      <c r="AC558" s="376"/>
      <c r="AD558" s="54">
        <v>0.38125000000000703</v>
      </c>
      <c r="AL558" s="5"/>
      <c r="AM558" s="5"/>
      <c r="AN558" s="5"/>
      <c r="AQ558" s="5"/>
      <c r="AS558" s="5"/>
      <c r="AT558" s="5"/>
      <c r="AU558" s="5"/>
      <c r="AV558" s="5"/>
      <c r="AW558" s="5"/>
      <c r="BB558" s="55">
        <v>0.38125000000004799</v>
      </c>
    </row>
    <row r="559" spans="2:54" x14ac:dyDescent="0.25">
      <c r="B559" s="5">
        <v>9.9</v>
      </c>
      <c r="C559" s="5">
        <v>79</v>
      </c>
      <c r="D559" s="5">
        <v>6.4</v>
      </c>
      <c r="E559" s="5">
        <v>7.4</v>
      </c>
      <c r="F559" s="5">
        <v>18.399999999999999</v>
      </c>
      <c r="G559" s="5">
        <v>20.9</v>
      </c>
      <c r="H559" s="5">
        <v>992.5</v>
      </c>
      <c r="I559" s="5">
        <v>1360</v>
      </c>
      <c r="J559" s="5">
        <v>0</v>
      </c>
      <c r="K559" s="5">
        <v>0</v>
      </c>
      <c r="L559" s="5">
        <v>1.8</v>
      </c>
      <c r="M559" s="5">
        <v>1.8</v>
      </c>
      <c r="N559">
        <v>33.6</v>
      </c>
      <c r="O559">
        <v>33.6</v>
      </c>
      <c r="P559">
        <v>8.9</v>
      </c>
      <c r="Q559">
        <v>9.5</v>
      </c>
      <c r="R559" s="54">
        <v>0.38194444444444398</v>
      </c>
      <c r="T559" s="93">
        <f t="shared" si="16"/>
        <v>9.5</v>
      </c>
      <c r="U559" s="96">
        <f t="shared" si="19"/>
        <v>-4.4000000000000004</v>
      </c>
      <c r="V559" s="92" t="str">
        <f t="shared" si="18"/>
        <v/>
      </c>
      <c r="W559" s="96" t="str">
        <f t="shared" si="17"/>
        <v/>
      </c>
      <c r="X559" s="93"/>
      <c r="Y559" s="6"/>
      <c r="Z559" s="36"/>
      <c r="AA559" s="6"/>
      <c r="AC559" s="376"/>
      <c r="AD559" s="54">
        <v>0.38194444444445202</v>
      </c>
      <c r="AL559" s="5"/>
      <c r="AM559" s="5"/>
      <c r="AN559" s="5"/>
      <c r="AQ559" s="5"/>
      <c r="AS559" s="5"/>
      <c r="AT559" s="5"/>
      <c r="AU559" s="5"/>
      <c r="AV559" s="5"/>
      <c r="AW559" s="5"/>
      <c r="BB559" s="55">
        <v>0.38194444444449299</v>
      </c>
    </row>
    <row r="560" spans="2:54" x14ac:dyDescent="0.25">
      <c r="B560" s="5">
        <v>9.9</v>
      </c>
      <c r="C560" s="5">
        <v>79</v>
      </c>
      <c r="D560" s="5">
        <v>6.4</v>
      </c>
      <c r="E560" s="5">
        <v>8.1</v>
      </c>
      <c r="F560" s="5">
        <v>13.3</v>
      </c>
      <c r="G560" s="5">
        <v>20.2</v>
      </c>
      <c r="H560" s="5">
        <v>992.8</v>
      </c>
      <c r="I560" s="5">
        <v>1330</v>
      </c>
      <c r="J560" s="5">
        <v>0</v>
      </c>
      <c r="K560" s="5">
        <v>0</v>
      </c>
      <c r="L560" s="5">
        <v>1.8</v>
      </c>
      <c r="M560" s="5">
        <v>1.8</v>
      </c>
      <c r="N560">
        <v>33.6</v>
      </c>
      <c r="O560">
        <v>33.6</v>
      </c>
      <c r="P560">
        <v>9</v>
      </c>
      <c r="Q560">
        <v>9.6</v>
      </c>
      <c r="R560" s="54">
        <v>0.38263888888888897</v>
      </c>
      <c r="T560" s="93">
        <f t="shared" si="16"/>
        <v>9.6</v>
      </c>
      <c r="U560" s="96">
        <f t="shared" si="19"/>
        <v>-4.3000000000000007</v>
      </c>
      <c r="V560" s="92" t="str">
        <f t="shared" si="18"/>
        <v/>
      </c>
      <c r="W560" s="96" t="str">
        <f t="shared" si="17"/>
        <v/>
      </c>
      <c r="X560" s="93"/>
      <c r="Y560" s="6"/>
      <c r="Z560" s="36"/>
      <c r="AA560" s="6"/>
      <c r="AC560" s="376"/>
      <c r="AD560" s="54">
        <v>0.38263888888889702</v>
      </c>
      <c r="AL560" s="5"/>
      <c r="AM560" s="5"/>
      <c r="AN560" s="5"/>
      <c r="AQ560" s="5"/>
      <c r="AS560" s="5"/>
      <c r="AT560" s="5"/>
      <c r="AU560" s="5"/>
      <c r="AV560" s="5"/>
      <c r="AW560" s="5"/>
      <c r="BB560" s="55">
        <v>0.38263888888893799</v>
      </c>
    </row>
    <row r="561" spans="2:54" x14ac:dyDescent="0.25">
      <c r="B561" s="5">
        <v>10</v>
      </c>
      <c r="C561" s="5">
        <v>79</v>
      </c>
      <c r="D561" s="5">
        <v>6.5</v>
      </c>
      <c r="E561" s="5">
        <v>10</v>
      </c>
      <c r="F561" s="5">
        <v>14.8</v>
      </c>
      <c r="G561" s="5">
        <v>18</v>
      </c>
      <c r="H561" s="5">
        <v>992.7</v>
      </c>
      <c r="I561" s="5">
        <v>1010</v>
      </c>
      <c r="J561" s="5">
        <v>0</v>
      </c>
      <c r="K561" s="5">
        <v>0</v>
      </c>
      <c r="L561" s="5">
        <v>1.8</v>
      </c>
      <c r="M561" s="5">
        <v>1.8</v>
      </c>
      <c r="N561">
        <v>33.6</v>
      </c>
      <c r="O561">
        <v>33.6</v>
      </c>
      <c r="P561">
        <v>9</v>
      </c>
      <c r="Q561">
        <v>9.6</v>
      </c>
      <c r="R561" s="54">
        <v>0.38333333333333303</v>
      </c>
      <c r="T561" s="93">
        <f t="shared" si="16"/>
        <v>9.6</v>
      </c>
      <c r="U561" s="96">
        <f t="shared" ref="U561:U574" si="20">(T561-B561)-2</f>
        <v>-2.4000000000000004</v>
      </c>
      <c r="V561" s="92" t="str">
        <f t="shared" si="18"/>
        <v/>
      </c>
      <c r="W561" s="96" t="str">
        <f t="shared" si="17"/>
        <v/>
      </c>
      <c r="X561" s="93"/>
      <c r="Y561" s="6"/>
      <c r="Z561" s="36"/>
      <c r="AA561" s="6"/>
      <c r="AC561" s="376"/>
      <c r="AD561" s="54">
        <v>0.38333333333334202</v>
      </c>
      <c r="AL561" s="5"/>
      <c r="AM561" s="5"/>
      <c r="AN561" s="5"/>
      <c r="AQ561" s="5"/>
      <c r="AS561" s="5"/>
      <c r="AT561" s="5"/>
      <c r="AU561" s="5"/>
      <c r="AV561" s="5"/>
      <c r="AW561" s="5"/>
      <c r="BB561" s="55">
        <v>0.38333333333338299</v>
      </c>
    </row>
    <row r="562" spans="2:54" x14ac:dyDescent="0.25">
      <c r="B562" s="5">
        <v>10</v>
      </c>
      <c r="C562" s="5">
        <v>79</v>
      </c>
      <c r="D562" s="5">
        <v>6.5</v>
      </c>
      <c r="E562" s="5">
        <v>10</v>
      </c>
      <c r="F562" s="5">
        <v>16.899999999999999</v>
      </c>
      <c r="G562" s="5">
        <v>18</v>
      </c>
      <c r="H562" s="5">
        <v>992.9</v>
      </c>
      <c r="I562" s="5">
        <v>800</v>
      </c>
      <c r="J562" s="5">
        <v>0</v>
      </c>
      <c r="K562" s="5">
        <v>0.1</v>
      </c>
      <c r="L562" s="5">
        <v>1.9</v>
      </c>
      <c r="M562" s="5">
        <v>1.9</v>
      </c>
      <c r="N562">
        <v>33.700000000000003</v>
      </c>
      <c r="O562">
        <v>33.700000000000003</v>
      </c>
      <c r="P562">
        <v>9.1</v>
      </c>
      <c r="Q562">
        <v>9.6</v>
      </c>
      <c r="R562" s="54">
        <v>0.38402777777777802</v>
      </c>
      <c r="T562" s="93">
        <f t="shared" ref="T562:T625" si="21">MAX($P562,$Q562)</f>
        <v>9.6</v>
      </c>
      <c r="U562" s="96">
        <f t="shared" si="20"/>
        <v>-2.4000000000000004</v>
      </c>
      <c r="V562" s="92">
        <f t="shared" si="18"/>
        <v>1</v>
      </c>
      <c r="W562" s="96" t="str">
        <f t="shared" ref="W562:W625" si="22">IF($T562&gt;$B562+2,1,"")</f>
        <v/>
      </c>
      <c r="X562" s="93"/>
      <c r="Y562" s="6"/>
      <c r="Z562" s="36"/>
      <c r="AA562" s="6"/>
      <c r="AC562" s="376"/>
      <c r="AD562" s="54">
        <v>0.38402777777778702</v>
      </c>
      <c r="AL562" s="5"/>
      <c r="AM562" s="5"/>
      <c r="AN562" s="5"/>
      <c r="AQ562" s="5"/>
      <c r="AS562" s="5"/>
      <c r="AT562" s="5"/>
      <c r="AU562" s="5"/>
      <c r="AV562" s="5"/>
      <c r="AW562" s="5"/>
      <c r="BB562" s="55">
        <v>0.38402777777782798</v>
      </c>
    </row>
    <row r="563" spans="2:54" x14ac:dyDescent="0.25">
      <c r="B563" s="5">
        <v>9.8000000000000007</v>
      </c>
      <c r="C563" s="5">
        <v>82</v>
      </c>
      <c r="D563" s="5">
        <v>6.9</v>
      </c>
      <c r="E563" s="5">
        <v>7</v>
      </c>
      <c r="F563" s="5">
        <v>21.2</v>
      </c>
      <c r="G563" s="5">
        <v>28.8</v>
      </c>
      <c r="H563" s="5">
        <v>993.1</v>
      </c>
      <c r="I563" s="5">
        <v>920</v>
      </c>
      <c r="J563" s="5">
        <v>0</v>
      </c>
      <c r="K563" s="5">
        <v>0.2</v>
      </c>
      <c r="L563" s="5">
        <v>2</v>
      </c>
      <c r="M563" s="5">
        <v>2</v>
      </c>
      <c r="N563">
        <v>33.799999999999997</v>
      </c>
      <c r="O563">
        <v>33.799999999999997</v>
      </c>
      <c r="P563">
        <v>9.1</v>
      </c>
      <c r="Q563">
        <v>9.6</v>
      </c>
      <c r="R563" s="54">
        <v>0.38472222222222202</v>
      </c>
      <c r="T563" s="93">
        <f t="shared" si="21"/>
        <v>9.6</v>
      </c>
      <c r="U563" s="96">
        <f t="shared" si="20"/>
        <v>-2.2000000000000011</v>
      </c>
      <c r="V563" s="92">
        <f t="shared" si="18"/>
        <v>1</v>
      </c>
      <c r="W563" s="96" t="str">
        <f t="shared" si="22"/>
        <v/>
      </c>
      <c r="X563" s="93"/>
      <c r="Y563" s="6"/>
      <c r="Z563" s="36"/>
      <c r="AA563" s="6"/>
      <c r="AC563" s="376"/>
      <c r="AD563" s="54">
        <v>0.38472222222223201</v>
      </c>
      <c r="AL563" s="5"/>
      <c r="AM563" s="5"/>
      <c r="AN563" s="5"/>
      <c r="AQ563" s="5"/>
      <c r="AS563" s="5"/>
      <c r="AT563" s="5"/>
      <c r="AU563" s="5"/>
      <c r="AV563" s="5"/>
      <c r="AW563" s="5"/>
      <c r="BB563" s="55">
        <v>0.38472222222227298</v>
      </c>
    </row>
    <row r="564" spans="2:54" x14ac:dyDescent="0.25">
      <c r="B564" s="5">
        <v>9.5</v>
      </c>
      <c r="C564" s="5">
        <v>82</v>
      </c>
      <c r="D564" s="5">
        <v>6.6</v>
      </c>
      <c r="E564" s="5">
        <v>7.6</v>
      </c>
      <c r="F564" s="5">
        <v>12.6</v>
      </c>
      <c r="G564" s="5">
        <v>31</v>
      </c>
      <c r="H564" s="5">
        <v>992.9</v>
      </c>
      <c r="I564" s="5">
        <v>1060</v>
      </c>
      <c r="J564" s="5">
        <v>0</v>
      </c>
      <c r="K564" s="5">
        <v>0.2</v>
      </c>
      <c r="L564" s="5">
        <v>2</v>
      </c>
      <c r="M564" s="5">
        <v>2</v>
      </c>
      <c r="N564">
        <v>33.799999999999997</v>
      </c>
      <c r="O564">
        <v>33.799999999999997</v>
      </c>
      <c r="P564">
        <v>9.1</v>
      </c>
      <c r="Q564">
        <v>9.6</v>
      </c>
      <c r="R564" s="54">
        <v>0.38541666666666702</v>
      </c>
      <c r="T564" s="93">
        <f t="shared" si="21"/>
        <v>9.6</v>
      </c>
      <c r="U564" s="96">
        <f t="shared" si="20"/>
        <v>-1.9000000000000004</v>
      </c>
      <c r="V564" s="92">
        <f t="shared" si="18"/>
        <v>1</v>
      </c>
      <c r="W564" s="96" t="str">
        <f t="shared" si="22"/>
        <v/>
      </c>
      <c r="X564" s="93"/>
      <c r="Y564" s="6"/>
      <c r="Z564" s="36"/>
      <c r="AA564" s="6"/>
      <c r="AC564" s="376"/>
      <c r="AD564" s="54">
        <v>0.38541666666667701</v>
      </c>
      <c r="AL564" s="5"/>
      <c r="AM564" s="5"/>
      <c r="AN564" s="5"/>
      <c r="AQ564" s="5"/>
      <c r="AS564" s="5"/>
      <c r="AT564" s="5"/>
      <c r="AU564" s="5"/>
      <c r="AV564" s="5"/>
      <c r="AW564" s="5"/>
      <c r="BB564" s="55">
        <v>0.38541666666671798</v>
      </c>
    </row>
    <row r="565" spans="2:54" x14ac:dyDescent="0.25">
      <c r="B565" s="5">
        <v>9.3000000000000007</v>
      </c>
      <c r="C565" s="5">
        <v>83</v>
      </c>
      <c r="D565" s="5">
        <v>6.5</v>
      </c>
      <c r="E565" s="5">
        <v>6.6</v>
      </c>
      <c r="F565" s="5">
        <v>18.7</v>
      </c>
      <c r="G565" s="5">
        <v>26.6</v>
      </c>
      <c r="H565" s="5">
        <v>993</v>
      </c>
      <c r="I565" s="5">
        <v>1140</v>
      </c>
      <c r="J565" s="5">
        <v>0</v>
      </c>
      <c r="K565" s="5">
        <v>0.2</v>
      </c>
      <c r="L565" s="5">
        <v>2</v>
      </c>
      <c r="M565" s="5">
        <v>2</v>
      </c>
      <c r="N565">
        <v>33.799999999999997</v>
      </c>
      <c r="O565">
        <v>33.799999999999997</v>
      </c>
      <c r="P565">
        <v>9.1</v>
      </c>
      <c r="Q565">
        <v>9.6</v>
      </c>
      <c r="R565" s="54">
        <v>0.38611111111111102</v>
      </c>
      <c r="T565" s="93">
        <f t="shared" si="21"/>
        <v>9.6</v>
      </c>
      <c r="U565" s="96">
        <f t="shared" si="20"/>
        <v>-1.7000000000000011</v>
      </c>
      <c r="V565" s="92">
        <f t="shared" si="18"/>
        <v>1</v>
      </c>
      <c r="W565" s="96" t="str">
        <f t="shared" si="22"/>
        <v/>
      </c>
      <c r="X565" s="93"/>
      <c r="Y565" s="6"/>
      <c r="Z565" s="36"/>
      <c r="AA565" s="6"/>
      <c r="AC565" s="376"/>
      <c r="AD565" s="54">
        <v>0.38611111111112201</v>
      </c>
      <c r="AL565" s="5"/>
      <c r="AM565" s="5"/>
      <c r="AN565" s="5"/>
      <c r="AQ565" s="5"/>
      <c r="AS565" s="5"/>
      <c r="AT565" s="5"/>
      <c r="AU565" s="5"/>
      <c r="AV565" s="5"/>
      <c r="AW565" s="5"/>
      <c r="BB565" s="55">
        <v>0.38611111111116297</v>
      </c>
    </row>
    <row r="566" spans="2:54" x14ac:dyDescent="0.25">
      <c r="B566" s="5">
        <v>9.1</v>
      </c>
      <c r="C566" s="5">
        <v>84</v>
      </c>
      <c r="D566" s="5">
        <v>6.5</v>
      </c>
      <c r="E566" s="5">
        <v>7.4</v>
      </c>
      <c r="F566" s="5">
        <v>11.2</v>
      </c>
      <c r="G566" s="5">
        <v>33.1</v>
      </c>
      <c r="H566" s="5">
        <v>993.1</v>
      </c>
      <c r="I566" s="5">
        <v>1240</v>
      </c>
      <c r="J566" s="5">
        <v>0</v>
      </c>
      <c r="K566" s="5">
        <v>0.2</v>
      </c>
      <c r="L566" s="5">
        <v>2</v>
      </c>
      <c r="M566" s="5">
        <v>2</v>
      </c>
      <c r="N566">
        <v>33.799999999999997</v>
      </c>
      <c r="O566">
        <v>33.799999999999997</v>
      </c>
      <c r="P566">
        <v>9.1</v>
      </c>
      <c r="Q566">
        <v>9.6</v>
      </c>
      <c r="R566" s="54">
        <v>0.38680555555555601</v>
      </c>
      <c r="T566" s="93">
        <f>MAX($P566,$Q566)</f>
        <v>9.6</v>
      </c>
      <c r="U566" s="96">
        <f t="shared" si="20"/>
        <v>-1.5</v>
      </c>
      <c r="V566" s="92">
        <f t="shared" si="18"/>
        <v>1</v>
      </c>
      <c r="W566" s="96" t="str">
        <f t="shared" si="22"/>
        <v/>
      </c>
      <c r="X566" s="93"/>
      <c r="Y566" s="6"/>
      <c r="Z566" s="36"/>
      <c r="AA566" s="6"/>
      <c r="AC566" s="376"/>
      <c r="AD566" s="54">
        <v>0.386805555555567</v>
      </c>
      <c r="AL566" s="5"/>
      <c r="AM566" s="5"/>
      <c r="AN566" s="5"/>
      <c r="AQ566" s="5"/>
      <c r="AS566" s="5"/>
      <c r="AT566" s="5"/>
      <c r="AU566" s="5"/>
      <c r="AV566" s="5"/>
      <c r="AW566" s="5"/>
      <c r="BB566" s="55">
        <v>0.38680555555560803</v>
      </c>
    </row>
    <row r="567" spans="2:54" x14ac:dyDescent="0.25">
      <c r="B567" s="5">
        <v>9</v>
      </c>
      <c r="C567" s="5">
        <v>84</v>
      </c>
      <c r="D567" s="5">
        <v>6.4</v>
      </c>
      <c r="E567" s="5">
        <v>7.5</v>
      </c>
      <c r="F567" s="5">
        <v>9.6999999999999993</v>
      </c>
      <c r="G567" s="5">
        <v>13.3</v>
      </c>
      <c r="H567" s="5">
        <v>993.1</v>
      </c>
      <c r="I567" s="5">
        <v>1390</v>
      </c>
      <c r="J567" s="5">
        <v>0</v>
      </c>
      <c r="K567" s="5">
        <v>0.2</v>
      </c>
      <c r="L567" s="5">
        <v>2</v>
      </c>
      <c r="M567" s="5">
        <v>2</v>
      </c>
      <c r="N567">
        <v>33.799999999999997</v>
      </c>
      <c r="O567">
        <v>33.799999999999997</v>
      </c>
      <c r="P567">
        <v>9</v>
      </c>
      <c r="Q567">
        <v>9.6</v>
      </c>
      <c r="R567" s="54">
        <v>0.38750000000000001</v>
      </c>
      <c r="T567" s="93">
        <f>MAX($P567,$Q567)</f>
        <v>9.6</v>
      </c>
      <c r="U567" s="96">
        <f t="shared" si="20"/>
        <v>-1.4000000000000004</v>
      </c>
      <c r="V567" s="92">
        <f t="shared" si="18"/>
        <v>1</v>
      </c>
      <c r="W567" s="96" t="str">
        <f t="shared" si="22"/>
        <v/>
      </c>
      <c r="X567" s="93"/>
      <c r="Y567" s="6"/>
      <c r="Z567" s="36"/>
      <c r="AA567" s="6"/>
      <c r="AC567" s="376"/>
      <c r="AD567" s="54">
        <v>0.387500000000012</v>
      </c>
      <c r="AL567" s="5"/>
      <c r="AM567" s="5"/>
      <c r="AN567" s="5"/>
      <c r="AQ567" s="5"/>
      <c r="AS567" s="5"/>
      <c r="AT567" s="5"/>
      <c r="AU567" s="5"/>
      <c r="AV567" s="5"/>
      <c r="AW567" s="5"/>
      <c r="BB567" s="55">
        <v>0.38750000000005302</v>
      </c>
    </row>
    <row r="568" spans="2:54" x14ac:dyDescent="0.25">
      <c r="B568" s="5">
        <v>8.9</v>
      </c>
      <c r="C568" s="5">
        <v>85</v>
      </c>
      <c r="D568" s="5">
        <v>6.5</v>
      </c>
      <c r="E568" s="5">
        <v>7.1</v>
      </c>
      <c r="F568" s="5">
        <v>11.5</v>
      </c>
      <c r="G568" s="5">
        <v>14.4</v>
      </c>
      <c r="H568" s="5">
        <v>993.2</v>
      </c>
      <c r="I568" s="5">
        <v>1660</v>
      </c>
      <c r="J568" s="5">
        <v>0</v>
      </c>
      <c r="K568" s="5">
        <v>0.2</v>
      </c>
      <c r="L568" s="5">
        <v>2</v>
      </c>
      <c r="M568" s="5">
        <v>2</v>
      </c>
      <c r="N568">
        <v>33.799999999999997</v>
      </c>
      <c r="O568">
        <v>33.799999999999997</v>
      </c>
      <c r="P568">
        <v>9</v>
      </c>
      <c r="Q568">
        <v>9.5</v>
      </c>
      <c r="R568" s="54">
        <v>0.38819444444444401</v>
      </c>
      <c r="T568" s="93">
        <f t="shared" si="21"/>
        <v>9.5</v>
      </c>
      <c r="U568" s="96">
        <f>(T568-B568)-2</f>
        <v>-1.4000000000000004</v>
      </c>
      <c r="V568" s="92">
        <f t="shared" si="18"/>
        <v>1</v>
      </c>
      <c r="W568" s="96" t="str">
        <f t="shared" si="22"/>
        <v/>
      </c>
      <c r="X568" s="93"/>
      <c r="Y568" s="6"/>
      <c r="Z568" s="36"/>
      <c r="AA568" s="6"/>
      <c r="AC568" s="376"/>
      <c r="AD568" s="54">
        <v>0.388194444444457</v>
      </c>
      <c r="AL568" s="5"/>
      <c r="AM568" s="5"/>
      <c r="AN568" s="5"/>
      <c r="AQ568" s="5"/>
      <c r="AS568" s="5"/>
      <c r="AT568" s="5"/>
      <c r="AU568" s="5"/>
      <c r="AV568" s="5"/>
      <c r="AW568" s="5"/>
      <c r="BB568" s="55">
        <v>0.38819444444449802</v>
      </c>
    </row>
    <row r="569" spans="2:54" x14ac:dyDescent="0.25">
      <c r="B569" s="5">
        <v>8.8000000000000007</v>
      </c>
      <c r="C569" s="5">
        <v>85</v>
      </c>
      <c r="D569" s="5">
        <v>6.4</v>
      </c>
      <c r="E569" s="5">
        <v>6.8</v>
      </c>
      <c r="F569" s="5">
        <v>12.2</v>
      </c>
      <c r="G569" s="5">
        <v>26.3</v>
      </c>
      <c r="H569" s="5">
        <v>993</v>
      </c>
      <c r="I569" s="5">
        <v>1870</v>
      </c>
      <c r="J569" s="5">
        <v>0</v>
      </c>
      <c r="K569" s="5">
        <v>0.2</v>
      </c>
      <c r="L569" s="5">
        <v>2</v>
      </c>
      <c r="M569" s="5">
        <v>2</v>
      </c>
      <c r="N569">
        <v>33.799999999999997</v>
      </c>
      <c r="O569">
        <v>33.799999999999997</v>
      </c>
      <c r="P569">
        <v>8.9</v>
      </c>
      <c r="Q569">
        <v>9.5</v>
      </c>
      <c r="R569" s="54">
        <v>0.38888888888888901</v>
      </c>
      <c r="T569" s="93">
        <f t="shared" si="21"/>
        <v>9.5</v>
      </c>
      <c r="U569" s="96">
        <f t="shared" si="20"/>
        <v>-1.3000000000000007</v>
      </c>
      <c r="V569" s="92">
        <f t="shared" si="18"/>
        <v>1</v>
      </c>
      <c r="W569" s="96" t="str">
        <f t="shared" si="22"/>
        <v/>
      </c>
      <c r="X569" s="93"/>
      <c r="Y569" s="6"/>
      <c r="Z569" s="36"/>
      <c r="AA569" s="6"/>
      <c r="AC569" s="376"/>
      <c r="AD569" s="54">
        <v>0.388888888888902</v>
      </c>
      <c r="AL569" s="5"/>
      <c r="AM569" s="5"/>
      <c r="AN569" s="5"/>
      <c r="AQ569" s="5"/>
      <c r="AS569" s="5"/>
      <c r="AT569" s="5"/>
      <c r="AU569" s="5"/>
      <c r="AV569" s="5"/>
      <c r="AW569" s="5"/>
      <c r="BB569" s="55">
        <v>0.38888888888894302</v>
      </c>
    </row>
    <row r="570" spans="2:54" x14ac:dyDescent="0.25">
      <c r="B570" s="5">
        <v>8.8000000000000007</v>
      </c>
      <c r="C570" s="5">
        <v>85</v>
      </c>
      <c r="D570" s="5">
        <v>6.4</v>
      </c>
      <c r="E570" s="5">
        <v>6.5</v>
      </c>
      <c r="F570" s="5">
        <v>14.8</v>
      </c>
      <c r="G570" s="5">
        <v>24.5</v>
      </c>
      <c r="H570" s="5">
        <v>993.3</v>
      </c>
      <c r="I570" s="5">
        <v>2020</v>
      </c>
      <c r="J570" s="5">
        <v>0</v>
      </c>
      <c r="K570" s="5">
        <v>0.2</v>
      </c>
      <c r="L570" s="5">
        <v>2</v>
      </c>
      <c r="M570" s="5">
        <v>2</v>
      </c>
      <c r="N570">
        <v>33.799999999999997</v>
      </c>
      <c r="O570">
        <v>33.799999999999997</v>
      </c>
      <c r="P570">
        <v>8.9</v>
      </c>
      <c r="Q570">
        <v>9.5</v>
      </c>
      <c r="R570" s="54">
        <v>0.389583333333333</v>
      </c>
      <c r="T570" s="93">
        <f t="shared" si="21"/>
        <v>9.5</v>
      </c>
      <c r="U570" s="96">
        <f t="shared" si="20"/>
        <v>-1.3000000000000007</v>
      </c>
      <c r="V570" s="92">
        <f t="shared" si="18"/>
        <v>1</v>
      </c>
      <c r="W570" s="96" t="str">
        <f t="shared" si="22"/>
        <v/>
      </c>
      <c r="X570" s="93"/>
      <c r="Y570" s="6"/>
      <c r="Z570" s="36"/>
      <c r="AA570" s="6"/>
      <c r="AC570" s="376"/>
      <c r="AD570" s="54">
        <v>0.38958333333334699</v>
      </c>
      <c r="AL570" s="5"/>
      <c r="AM570" s="5"/>
      <c r="AN570" s="5"/>
      <c r="AQ570" s="5"/>
      <c r="AS570" s="5"/>
      <c r="AT570" s="5"/>
      <c r="AU570" s="5"/>
      <c r="AV570" s="5"/>
      <c r="AW570" s="5"/>
      <c r="BB570" s="55">
        <v>0.38958333333338802</v>
      </c>
    </row>
    <row r="571" spans="2:54" x14ac:dyDescent="0.25">
      <c r="B571" s="5">
        <v>8.8000000000000007</v>
      </c>
      <c r="C571" s="5">
        <v>85</v>
      </c>
      <c r="D571" s="5">
        <v>6.4</v>
      </c>
      <c r="E571" s="5">
        <v>6.2</v>
      </c>
      <c r="F571" s="5">
        <v>16.899999999999999</v>
      </c>
      <c r="G571" s="5">
        <v>30.6</v>
      </c>
      <c r="H571" s="5">
        <v>993.3</v>
      </c>
      <c r="I571" s="5">
        <v>2180</v>
      </c>
      <c r="J571" s="5">
        <v>0</v>
      </c>
      <c r="K571" s="5">
        <v>0.2</v>
      </c>
      <c r="L571" s="5">
        <v>2</v>
      </c>
      <c r="M571" s="5">
        <v>2</v>
      </c>
      <c r="N571">
        <v>33.799999999999997</v>
      </c>
      <c r="O571">
        <v>33.799999999999997</v>
      </c>
      <c r="P571">
        <v>8.8000000000000007</v>
      </c>
      <c r="Q571">
        <v>9.5</v>
      </c>
      <c r="R571" s="54">
        <v>0.390277777777778</v>
      </c>
      <c r="T571" s="93">
        <f t="shared" si="21"/>
        <v>9.5</v>
      </c>
      <c r="U571" s="96">
        <f t="shared" si="20"/>
        <v>-1.3000000000000007</v>
      </c>
      <c r="V571" s="92">
        <f t="shared" si="18"/>
        <v>1</v>
      </c>
      <c r="W571" s="96" t="str">
        <f t="shared" si="22"/>
        <v/>
      </c>
      <c r="X571" s="93"/>
      <c r="Y571" s="6"/>
      <c r="Z571" s="36"/>
      <c r="AA571" s="6"/>
      <c r="AC571" s="376"/>
      <c r="AD571" s="54">
        <v>0.39027777777779199</v>
      </c>
      <c r="AL571" s="5"/>
      <c r="AM571" s="5"/>
      <c r="AN571" s="5"/>
      <c r="AQ571" s="5"/>
      <c r="AS571" s="5"/>
      <c r="AT571" s="5"/>
      <c r="AU571" s="5"/>
      <c r="AV571" s="5"/>
      <c r="AW571" s="5"/>
      <c r="BB571" s="55">
        <v>0.39027777777783301</v>
      </c>
    </row>
    <row r="572" spans="2:54" x14ac:dyDescent="0.25">
      <c r="B572" s="5">
        <v>8.8000000000000007</v>
      </c>
      <c r="C572" s="5">
        <v>85</v>
      </c>
      <c r="D572" s="5">
        <v>6.4</v>
      </c>
      <c r="E572" s="5">
        <v>7.5</v>
      </c>
      <c r="F572" s="5">
        <v>8.6</v>
      </c>
      <c r="G572" s="5">
        <v>13.7</v>
      </c>
      <c r="H572" s="5">
        <v>993.5</v>
      </c>
      <c r="I572" s="5">
        <v>2320</v>
      </c>
      <c r="J572" s="5">
        <v>0</v>
      </c>
      <c r="K572" s="5">
        <v>0.3</v>
      </c>
      <c r="L572" s="5">
        <v>2.1</v>
      </c>
      <c r="M572" s="5">
        <v>2.1</v>
      </c>
      <c r="N572">
        <v>33.9</v>
      </c>
      <c r="O572">
        <v>33.9</v>
      </c>
      <c r="P572">
        <v>8.8000000000000007</v>
      </c>
      <c r="Q572">
        <v>9.4</v>
      </c>
      <c r="R572" s="54">
        <v>0.390972222222222</v>
      </c>
      <c r="T572" s="93">
        <f t="shared" si="21"/>
        <v>9.4</v>
      </c>
      <c r="U572" s="96">
        <f t="shared" si="20"/>
        <v>-1.4000000000000004</v>
      </c>
      <c r="V572" s="92">
        <f t="shared" si="18"/>
        <v>1</v>
      </c>
      <c r="W572" s="96" t="str">
        <f t="shared" si="22"/>
        <v/>
      </c>
      <c r="X572" s="93"/>
      <c r="Y572" s="6"/>
      <c r="Z572" s="36"/>
      <c r="AA572" s="6"/>
      <c r="AC572" s="376"/>
      <c r="AD572" s="54">
        <v>0.39097222222223699</v>
      </c>
      <c r="AL572" s="5"/>
      <c r="AM572" s="5"/>
      <c r="AN572" s="5"/>
      <c r="AQ572" s="5"/>
      <c r="AS572" s="5"/>
      <c r="AT572" s="5"/>
      <c r="AU572" s="5"/>
      <c r="AV572" s="5"/>
      <c r="AW572" s="5"/>
      <c r="BB572" s="55">
        <v>0.39097222222227801</v>
      </c>
    </row>
    <row r="573" spans="2:54" x14ac:dyDescent="0.25">
      <c r="B573" s="5">
        <v>8.8000000000000007</v>
      </c>
      <c r="C573" s="5">
        <v>85</v>
      </c>
      <c r="D573" s="5">
        <v>6.4</v>
      </c>
      <c r="E573" s="5">
        <v>6.9</v>
      </c>
      <c r="F573" s="5">
        <v>11.9</v>
      </c>
      <c r="G573" s="5">
        <v>16.600000000000001</v>
      </c>
      <c r="H573" s="5">
        <v>993.4</v>
      </c>
      <c r="I573" s="5">
        <v>2430</v>
      </c>
      <c r="J573" s="5">
        <v>0</v>
      </c>
      <c r="K573" s="5">
        <v>0.3</v>
      </c>
      <c r="L573" s="5">
        <v>2.1</v>
      </c>
      <c r="M573" s="5">
        <v>2.1</v>
      </c>
      <c r="N573">
        <v>33.9</v>
      </c>
      <c r="O573">
        <v>33.9</v>
      </c>
      <c r="P573">
        <v>8.6999999999999993</v>
      </c>
      <c r="Q573">
        <v>9.4</v>
      </c>
      <c r="R573" s="54">
        <v>0.391666666666667</v>
      </c>
      <c r="T573" s="93">
        <f t="shared" si="21"/>
        <v>9.4</v>
      </c>
      <c r="U573" s="96">
        <f t="shared" si="20"/>
        <v>-1.4000000000000004</v>
      </c>
      <c r="V573" s="92">
        <f t="shared" si="18"/>
        <v>1</v>
      </c>
      <c r="W573" s="96" t="str">
        <f t="shared" si="22"/>
        <v/>
      </c>
      <c r="X573" s="93"/>
      <c r="Y573" s="6"/>
      <c r="Z573" s="36"/>
      <c r="AA573" s="6"/>
      <c r="AC573" s="376"/>
      <c r="AD573" s="54">
        <v>0.39166666666668198</v>
      </c>
      <c r="AL573" s="5"/>
      <c r="AM573" s="5"/>
      <c r="AN573" s="5"/>
      <c r="AQ573" s="5"/>
      <c r="AS573" s="5"/>
      <c r="AT573" s="5"/>
      <c r="AU573" s="5"/>
      <c r="AV573" s="5"/>
      <c r="AW573" s="5"/>
      <c r="BB573" s="55">
        <v>0.39166666666672301</v>
      </c>
    </row>
    <row r="574" spans="2:54" x14ac:dyDescent="0.25">
      <c r="B574" s="5">
        <v>8.8000000000000007</v>
      </c>
      <c r="C574" s="5">
        <v>85</v>
      </c>
      <c r="D574" s="5">
        <v>6.4</v>
      </c>
      <c r="E574" s="5">
        <v>6.7</v>
      </c>
      <c r="F574" s="5">
        <v>13.3</v>
      </c>
      <c r="G574" s="5">
        <v>18</v>
      </c>
      <c r="H574" s="5">
        <v>993.3</v>
      </c>
      <c r="I574" s="5">
        <v>2470</v>
      </c>
      <c r="J574" s="5">
        <v>0</v>
      </c>
      <c r="K574" s="5">
        <v>0.3</v>
      </c>
      <c r="L574" s="5">
        <v>2.1</v>
      </c>
      <c r="M574" s="5">
        <v>2.1</v>
      </c>
      <c r="N574">
        <v>33.9</v>
      </c>
      <c r="O574">
        <v>33.9</v>
      </c>
      <c r="P574">
        <v>8.6</v>
      </c>
      <c r="Q574">
        <v>9.3000000000000007</v>
      </c>
      <c r="R574" s="54">
        <v>0.39236111111111099</v>
      </c>
      <c r="T574" s="93">
        <f t="shared" si="21"/>
        <v>9.3000000000000007</v>
      </c>
      <c r="U574" s="96">
        <f t="shared" si="20"/>
        <v>-1.5</v>
      </c>
      <c r="V574" s="92">
        <f t="shared" si="18"/>
        <v>1</v>
      </c>
      <c r="W574" s="96" t="str">
        <f t="shared" si="22"/>
        <v/>
      </c>
      <c r="X574" s="93"/>
      <c r="Y574" s="6"/>
      <c r="Z574" s="36"/>
      <c r="AA574" s="6"/>
      <c r="AC574" s="376"/>
      <c r="AD574" s="54">
        <v>0.39236111111112698</v>
      </c>
      <c r="AL574" s="5"/>
      <c r="AM574" s="5"/>
      <c r="AN574" s="5"/>
      <c r="AQ574" s="5"/>
      <c r="AS574" s="5"/>
      <c r="AT574" s="5"/>
      <c r="AU574" s="5"/>
      <c r="AV574" s="5"/>
      <c r="AW574" s="5"/>
      <c r="BB574" s="55">
        <v>0.392361111111168</v>
      </c>
    </row>
    <row r="575" spans="2:54" x14ac:dyDescent="0.25">
      <c r="B575" s="5">
        <v>8.8000000000000007</v>
      </c>
      <c r="C575" s="5">
        <v>85</v>
      </c>
      <c r="D575" s="5">
        <v>6.4</v>
      </c>
      <c r="E575" s="5">
        <v>6.2</v>
      </c>
      <c r="F575" s="5">
        <v>16.2</v>
      </c>
      <c r="G575" s="5">
        <v>22.7</v>
      </c>
      <c r="H575" s="5">
        <v>993.4</v>
      </c>
      <c r="I575" s="5">
        <v>2510</v>
      </c>
      <c r="J575" s="5">
        <v>0</v>
      </c>
      <c r="K575" s="5">
        <v>0.3</v>
      </c>
      <c r="L575" s="5">
        <v>2.1</v>
      </c>
      <c r="M575" s="5">
        <v>2.1</v>
      </c>
      <c r="N575">
        <v>33.9</v>
      </c>
      <c r="O575">
        <v>33.9</v>
      </c>
      <c r="P575">
        <v>8.6</v>
      </c>
      <c r="Q575">
        <v>9.3000000000000007</v>
      </c>
      <c r="R575" s="54">
        <v>0.39305555555555599</v>
      </c>
      <c r="T575" s="93">
        <f t="shared" si="21"/>
        <v>9.3000000000000007</v>
      </c>
      <c r="U575" s="96">
        <f>(T575-B575)-2</f>
        <v>-1.5</v>
      </c>
      <c r="V575" s="92">
        <f t="shared" si="18"/>
        <v>1</v>
      </c>
      <c r="W575" s="96" t="str">
        <f t="shared" si="22"/>
        <v/>
      </c>
      <c r="X575" s="93"/>
      <c r="Y575" s="6"/>
      <c r="Z575" s="36"/>
      <c r="AA575" s="6"/>
      <c r="AC575" s="376"/>
      <c r="AD575" s="54">
        <v>0.39305555555557198</v>
      </c>
      <c r="AL575" s="5"/>
      <c r="AM575" s="5"/>
      <c r="AN575" s="5"/>
      <c r="AQ575" s="5"/>
      <c r="AS575" s="5"/>
      <c r="AT575" s="5"/>
      <c r="AU575" s="5"/>
      <c r="AV575" s="5"/>
      <c r="AW575" s="5"/>
      <c r="BB575" s="55">
        <v>0.393055555555613</v>
      </c>
    </row>
    <row r="576" spans="2:54" x14ac:dyDescent="0.25">
      <c r="B576" s="5">
        <v>8.8000000000000007</v>
      </c>
      <c r="C576" s="5">
        <v>85</v>
      </c>
      <c r="D576" s="5">
        <v>6.4</v>
      </c>
      <c r="E576" s="5">
        <v>7.7</v>
      </c>
      <c r="F576" s="5">
        <v>7.6</v>
      </c>
      <c r="G576" s="5">
        <v>23.8</v>
      </c>
      <c r="H576" s="5">
        <v>993.4</v>
      </c>
      <c r="I576" s="5">
        <v>2550</v>
      </c>
      <c r="J576" s="5">
        <v>0</v>
      </c>
      <c r="K576" s="5">
        <v>0.3</v>
      </c>
      <c r="L576" s="5">
        <v>2.1</v>
      </c>
      <c r="M576" s="5">
        <v>2.1</v>
      </c>
      <c r="N576">
        <v>33.9</v>
      </c>
      <c r="O576">
        <v>33.9</v>
      </c>
      <c r="P576">
        <v>8.5</v>
      </c>
      <c r="Q576">
        <v>9.1999999999999993</v>
      </c>
      <c r="R576" s="54">
        <v>0.39374999999999999</v>
      </c>
      <c r="T576" s="93">
        <f t="shared" si="21"/>
        <v>9.1999999999999993</v>
      </c>
      <c r="U576" s="96">
        <f>(T576-B576)-2</f>
        <v>-1.6000000000000014</v>
      </c>
      <c r="V576" s="92">
        <f t="shared" si="18"/>
        <v>1</v>
      </c>
      <c r="W576" s="96" t="str">
        <f t="shared" si="22"/>
        <v/>
      </c>
      <c r="X576" s="93"/>
      <c r="Y576" s="6"/>
      <c r="Z576" s="36"/>
      <c r="AA576" s="6"/>
      <c r="AC576" s="376"/>
      <c r="AD576" s="54">
        <v>0.39375000000001698</v>
      </c>
      <c r="AL576" s="5"/>
      <c r="AM576" s="5"/>
      <c r="AN576" s="5"/>
      <c r="AQ576" s="5"/>
      <c r="AS576" s="5"/>
      <c r="AT576" s="5"/>
      <c r="AU576" s="5"/>
      <c r="AV576" s="5"/>
      <c r="AW576" s="5"/>
      <c r="BB576" s="55">
        <v>0.393750000000058</v>
      </c>
    </row>
    <row r="577" spans="2:54" x14ac:dyDescent="0.25">
      <c r="B577" s="5">
        <v>8.9</v>
      </c>
      <c r="C577" s="5">
        <v>85</v>
      </c>
      <c r="D577" s="5">
        <v>6.5</v>
      </c>
      <c r="E577" s="5">
        <v>7.4</v>
      </c>
      <c r="F577" s="5">
        <v>9.4</v>
      </c>
      <c r="G577" s="5">
        <v>12.6</v>
      </c>
      <c r="H577" s="5">
        <v>993.4</v>
      </c>
      <c r="I577" s="5">
        <v>2660</v>
      </c>
      <c r="J577" s="5">
        <v>0</v>
      </c>
      <c r="K577" s="5">
        <v>0.3</v>
      </c>
      <c r="L577" s="5">
        <v>2.1</v>
      </c>
      <c r="M577" s="5">
        <v>2.1</v>
      </c>
      <c r="N577">
        <v>33.9</v>
      </c>
      <c r="O577">
        <v>33.9</v>
      </c>
      <c r="P577">
        <v>8.5</v>
      </c>
      <c r="Q577">
        <v>9.1999999999999993</v>
      </c>
      <c r="R577" s="54">
        <v>0.39444444444444399</v>
      </c>
      <c r="T577" s="93">
        <f t="shared" si="21"/>
        <v>9.1999999999999993</v>
      </c>
      <c r="U577" s="96">
        <f>(T577-B577)-2</f>
        <v>-1.7000000000000011</v>
      </c>
      <c r="V577" s="92">
        <f t="shared" si="18"/>
        <v>1</v>
      </c>
      <c r="W577" s="96" t="str">
        <f t="shared" si="22"/>
        <v/>
      </c>
      <c r="X577" s="93"/>
      <c r="Y577" s="6"/>
      <c r="Z577" s="36"/>
      <c r="AA577" s="6"/>
      <c r="AC577" s="376"/>
      <c r="AD577" s="54">
        <v>0.39444444444446197</v>
      </c>
      <c r="AL577" s="5"/>
      <c r="AM577" s="5"/>
      <c r="AN577" s="5"/>
      <c r="AQ577" s="5"/>
      <c r="AS577" s="5"/>
      <c r="AT577" s="5"/>
      <c r="AU577" s="5"/>
      <c r="AV577" s="5"/>
      <c r="AW577" s="5"/>
      <c r="BB577" s="55">
        <v>0.394444444444503</v>
      </c>
    </row>
    <row r="578" spans="2:54" x14ac:dyDescent="0.25">
      <c r="B578" s="5">
        <v>8.9</v>
      </c>
      <c r="C578" s="5">
        <v>85</v>
      </c>
      <c r="D578" s="5">
        <v>6.5</v>
      </c>
      <c r="E578" s="5">
        <v>7.4</v>
      </c>
      <c r="F578" s="5">
        <v>9.4</v>
      </c>
      <c r="G578" s="5">
        <v>13.3</v>
      </c>
      <c r="H578" s="5">
        <v>993.5</v>
      </c>
      <c r="I578" s="5">
        <v>2710</v>
      </c>
      <c r="J578" s="5">
        <v>0</v>
      </c>
      <c r="K578" s="5">
        <v>0.3</v>
      </c>
      <c r="L578" s="5">
        <v>2.1</v>
      </c>
      <c r="M578" s="5">
        <v>2.1</v>
      </c>
      <c r="N578">
        <v>33.9</v>
      </c>
      <c r="O578">
        <v>33.9</v>
      </c>
      <c r="P578">
        <v>8.5</v>
      </c>
      <c r="Q578">
        <v>9.1999999999999993</v>
      </c>
      <c r="R578" s="54">
        <v>0.39513888888888898</v>
      </c>
      <c r="T578" s="93">
        <f t="shared" si="21"/>
        <v>9.1999999999999993</v>
      </c>
      <c r="U578" s="96">
        <f t="shared" ref="U578:U620" si="23">(T578-B578)-2</f>
        <v>-1.7000000000000011</v>
      </c>
      <c r="V578" s="92">
        <f t="shared" si="18"/>
        <v>1</v>
      </c>
      <c r="W578" s="96" t="str">
        <f t="shared" si="22"/>
        <v/>
      </c>
      <c r="X578" s="93"/>
      <c r="Y578" s="6"/>
      <c r="Z578" s="36"/>
      <c r="AA578" s="6"/>
      <c r="AC578" s="376"/>
      <c r="AD578" s="54">
        <v>0.39513888888890702</v>
      </c>
      <c r="AL578" s="5"/>
      <c r="AM578" s="5"/>
      <c r="AN578" s="5"/>
      <c r="AQ578" s="5"/>
      <c r="AS578" s="5"/>
      <c r="AT578" s="5"/>
      <c r="AU578" s="5"/>
      <c r="AV578" s="5"/>
      <c r="AW578" s="5"/>
      <c r="BB578" s="55">
        <v>0.39513888888894799</v>
      </c>
    </row>
    <row r="579" spans="2:54" x14ac:dyDescent="0.25">
      <c r="B579" s="5">
        <v>8.9</v>
      </c>
      <c r="C579" s="5">
        <v>85</v>
      </c>
      <c r="D579" s="5">
        <v>6.5</v>
      </c>
      <c r="E579" s="5">
        <v>6.7</v>
      </c>
      <c r="F579" s="5">
        <v>14</v>
      </c>
      <c r="G579" s="5">
        <v>15.1</v>
      </c>
      <c r="H579" s="5">
        <v>993.5</v>
      </c>
      <c r="I579" s="5">
        <v>2980</v>
      </c>
      <c r="J579" s="5">
        <v>0</v>
      </c>
      <c r="K579" s="5">
        <v>0.3</v>
      </c>
      <c r="L579" s="5">
        <v>2.1</v>
      </c>
      <c r="M579" s="5">
        <v>2.1</v>
      </c>
      <c r="N579">
        <v>33.9</v>
      </c>
      <c r="O579">
        <v>33.9</v>
      </c>
      <c r="P579">
        <v>8.4</v>
      </c>
      <c r="Q579">
        <v>9.1</v>
      </c>
      <c r="R579" s="54">
        <v>0.39583333333333298</v>
      </c>
      <c r="T579" s="93">
        <f t="shared" si="21"/>
        <v>9.1</v>
      </c>
      <c r="U579" s="96">
        <f t="shared" si="23"/>
        <v>-1.8000000000000007</v>
      </c>
      <c r="V579" s="92">
        <f t="shared" si="18"/>
        <v>1</v>
      </c>
      <c r="W579" s="96" t="str">
        <f t="shared" si="22"/>
        <v/>
      </c>
      <c r="X579" s="93"/>
      <c r="Y579" s="6"/>
      <c r="Z579" s="36"/>
      <c r="AA579" s="6"/>
      <c r="AC579" s="376"/>
      <c r="AD579" s="54">
        <v>0.39583333333335202</v>
      </c>
      <c r="AL579" s="5"/>
      <c r="AM579" s="5"/>
      <c r="AN579" s="5"/>
      <c r="AQ579" s="5"/>
      <c r="AS579" s="5"/>
      <c r="AT579" s="5"/>
      <c r="AU579" s="5"/>
      <c r="AV579" s="5"/>
      <c r="AW579" s="5"/>
      <c r="BB579" s="55">
        <v>0.39583333333339299</v>
      </c>
    </row>
    <row r="580" spans="2:54" x14ac:dyDescent="0.25">
      <c r="B580" s="5">
        <v>8.9</v>
      </c>
      <c r="C580" s="5">
        <v>85</v>
      </c>
      <c r="D580" s="5">
        <v>6.5</v>
      </c>
      <c r="E580" s="5">
        <v>7.4</v>
      </c>
      <c r="F580" s="5">
        <v>9.6999999999999993</v>
      </c>
      <c r="G580" s="5">
        <v>13.7</v>
      </c>
      <c r="H580" s="5">
        <v>993.7</v>
      </c>
      <c r="I580" s="5">
        <v>2810</v>
      </c>
      <c r="J580" s="5">
        <v>0</v>
      </c>
      <c r="K580" s="5">
        <v>0.3</v>
      </c>
      <c r="L580" s="5">
        <v>2.1</v>
      </c>
      <c r="M580" s="5">
        <v>2.1</v>
      </c>
      <c r="N580">
        <v>33.9</v>
      </c>
      <c r="O580">
        <v>33.9</v>
      </c>
      <c r="P580">
        <v>8.4</v>
      </c>
      <c r="Q580">
        <v>9.1</v>
      </c>
      <c r="R580" s="54">
        <v>0.39652777777777798</v>
      </c>
      <c r="T580" s="93">
        <f t="shared" si="21"/>
        <v>9.1</v>
      </c>
      <c r="U580" s="96">
        <f t="shared" si="23"/>
        <v>-1.8000000000000007</v>
      </c>
      <c r="V580" s="92">
        <f t="shared" si="18"/>
        <v>1</v>
      </c>
      <c r="W580" s="96" t="str">
        <f t="shared" si="22"/>
        <v/>
      </c>
      <c r="X580" s="93"/>
      <c r="Y580" s="6"/>
      <c r="Z580" s="36"/>
      <c r="AA580" s="6"/>
      <c r="AC580" s="376"/>
      <c r="AD580" s="54">
        <v>0.39652777777779702</v>
      </c>
      <c r="AL580" s="5"/>
      <c r="AM580" s="5"/>
      <c r="AN580" s="5"/>
      <c r="AQ580" s="5"/>
      <c r="AS580" s="5"/>
      <c r="AT580" s="5"/>
      <c r="AU580" s="5"/>
      <c r="AV580" s="5"/>
      <c r="AW580" s="5"/>
      <c r="BB580" s="55">
        <v>0.39652777777783799</v>
      </c>
    </row>
    <row r="581" spans="2:54" x14ac:dyDescent="0.25">
      <c r="B581" s="5">
        <v>9</v>
      </c>
      <c r="C581" s="5">
        <v>84</v>
      </c>
      <c r="D581" s="5">
        <v>6.4</v>
      </c>
      <c r="E581" s="5">
        <v>7.8</v>
      </c>
      <c r="F581" s="5">
        <v>7.9</v>
      </c>
      <c r="G581" s="5">
        <v>24.8</v>
      </c>
      <c r="H581" s="5">
        <v>993.6</v>
      </c>
      <c r="I581" s="5">
        <v>3010</v>
      </c>
      <c r="J581" s="5">
        <v>0</v>
      </c>
      <c r="K581" s="5">
        <v>0.3</v>
      </c>
      <c r="L581" s="5">
        <v>2.1</v>
      </c>
      <c r="M581" s="5">
        <v>2.1</v>
      </c>
      <c r="N581">
        <v>33.9</v>
      </c>
      <c r="O581">
        <v>33.9</v>
      </c>
      <c r="P581">
        <v>8.4</v>
      </c>
      <c r="Q581">
        <v>9.1</v>
      </c>
      <c r="R581" s="54">
        <v>0.39722222222222198</v>
      </c>
      <c r="T581" s="93">
        <f t="shared" si="21"/>
        <v>9.1</v>
      </c>
      <c r="U581" s="96">
        <f t="shared" si="23"/>
        <v>-1.9000000000000004</v>
      </c>
      <c r="V581" s="92">
        <f t="shared" si="18"/>
        <v>1</v>
      </c>
      <c r="W581" s="96" t="str">
        <f t="shared" si="22"/>
        <v/>
      </c>
      <c r="X581" s="93"/>
      <c r="Y581" s="6"/>
      <c r="Z581" s="36"/>
      <c r="AA581" s="6"/>
      <c r="AC581" s="376"/>
      <c r="AD581" s="54">
        <v>0.39722222222224202</v>
      </c>
      <c r="AL581" s="5"/>
      <c r="AM581" s="5"/>
      <c r="AN581" s="5"/>
      <c r="AQ581" s="5"/>
      <c r="AS581" s="5"/>
      <c r="AT581" s="5"/>
      <c r="AU581" s="5"/>
      <c r="AV581" s="5"/>
      <c r="AW581" s="5"/>
      <c r="BB581" s="55">
        <v>0.39722222222228298</v>
      </c>
    </row>
    <row r="582" spans="2:54" x14ac:dyDescent="0.25">
      <c r="B582" s="5">
        <v>9.1</v>
      </c>
      <c r="C582" s="5">
        <v>84</v>
      </c>
      <c r="D582" s="5">
        <v>6.5</v>
      </c>
      <c r="E582" s="5">
        <v>7.6</v>
      </c>
      <c r="F582" s="5">
        <v>9.6999999999999993</v>
      </c>
      <c r="G582" s="5">
        <v>16.899999999999999</v>
      </c>
      <c r="H582" s="5">
        <v>993.5</v>
      </c>
      <c r="I582" s="5">
        <v>3860</v>
      </c>
      <c r="J582" s="5">
        <v>0</v>
      </c>
      <c r="K582" s="5">
        <v>0.3</v>
      </c>
      <c r="L582" s="5">
        <v>2.1</v>
      </c>
      <c r="M582" s="5">
        <v>2.1</v>
      </c>
      <c r="N582">
        <v>33.9</v>
      </c>
      <c r="O582">
        <v>33.9</v>
      </c>
      <c r="P582">
        <v>8.4</v>
      </c>
      <c r="Q582">
        <v>9.1</v>
      </c>
      <c r="R582" s="54">
        <v>0.39791666666666697</v>
      </c>
      <c r="T582" s="93">
        <f t="shared" si="21"/>
        <v>9.1</v>
      </c>
      <c r="U582" s="96">
        <f t="shared" si="23"/>
        <v>-2</v>
      </c>
      <c r="V582" s="92">
        <f t="shared" si="18"/>
        <v>1</v>
      </c>
      <c r="W582" s="96" t="str">
        <f t="shared" si="22"/>
        <v/>
      </c>
      <c r="X582" s="93"/>
      <c r="Y582" s="6"/>
      <c r="Z582" s="36"/>
      <c r="AA582" s="6"/>
      <c r="AC582" s="376"/>
      <c r="AD582" s="54">
        <v>0.39791666666668701</v>
      </c>
      <c r="AL582" s="5"/>
      <c r="AM582" s="5"/>
      <c r="AN582" s="5"/>
      <c r="AQ582" s="5"/>
      <c r="AS582" s="5"/>
      <c r="AT582" s="5"/>
      <c r="AU582" s="5"/>
      <c r="AV582" s="5"/>
      <c r="AW582" s="5"/>
      <c r="BB582" s="55">
        <v>0.39791666666672798</v>
      </c>
    </row>
    <row r="583" spans="2:54" x14ac:dyDescent="0.25">
      <c r="B583" s="5">
        <v>9.1</v>
      </c>
      <c r="C583" s="5">
        <v>84</v>
      </c>
      <c r="D583" s="5">
        <v>6.5</v>
      </c>
      <c r="E583" s="5">
        <v>6.6</v>
      </c>
      <c r="F583" s="5">
        <v>16.600000000000001</v>
      </c>
      <c r="G583" s="5">
        <v>20.9</v>
      </c>
      <c r="H583" s="5">
        <v>993.8</v>
      </c>
      <c r="I583" s="5">
        <v>3760</v>
      </c>
      <c r="J583" s="5">
        <v>0</v>
      </c>
      <c r="K583" s="5">
        <v>0.3</v>
      </c>
      <c r="L583" s="5">
        <v>2.1</v>
      </c>
      <c r="M583" s="5">
        <v>2.1</v>
      </c>
      <c r="N583">
        <v>33.9</v>
      </c>
      <c r="O583">
        <v>33.9</v>
      </c>
      <c r="P583">
        <v>8.4</v>
      </c>
      <c r="Q583">
        <v>9.1</v>
      </c>
      <c r="R583" s="54">
        <v>0.39861111111111103</v>
      </c>
      <c r="T583" s="93">
        <f t="shared" si="21"/>
        <v>9.1</v>
      </c>
      <c r="U583" s="96">
        <f t="shared" si="23"/>
        <v>-2</v>
      </c>
      <c r="V583" s="92">
        <f t="shared" si="18"/>
        <v>1</v>
      </c>
      <c r="W583" s="96" t="str">
        <f t="shared" si="22"/>
        <v/>
      </c>
      <c r="X583" s="93"/>
      <c r="Y583" s="6"/>
      <c r="Z583" s="36"/>
      <c r="AA583" s="6"/>
      <c r="AC583" s="376"/>
      <c r="AD583" s="54">
        <v>0.39861111111113201</v>
      </c>
      <c r="AL583" s="5"/>
      <c r="AM583" s="5"/>
      <c r="AN583" s="5"/>
      <c r="AQ583" s="5"/>
      <c r="AS583" s="5"/>
      <c r="AT583" s="5"/>
      <c r="AU583" s="5"/>
      <c r="AV583" s="5"/>
      <c r="AW583" s="5"/>
      <c r="BB583" s="55">
        <v>0.39861111111117298</v>
      </c>
    </row>
    <row r="584" spans="2:54" x14ac:dyDescent="0.25">
      <c r="B584" s="5">
        <v>9.1999999999999993</v>
      </c>
      <c r="C584" s="5">
        <v>83</v>
      </c>
      <c r="D584" s="5">
        <v>6.4</v>
      </c>
      <c r="E584" s="5">
        <v>7.2</v>
      </c>
      <c r="F584" s="5">
        <v>13.3</v>
      </c>
      <c r="G584" s="5">
        <v>16.600000000000001</v>
      </c>
      <c r="H584" s="5">
        <v>993.6</v>
      </c>
      <c r="I584" s="5">
        <v>2780</v>
      </c>
      <c r="J584" s="5">
        <v>0</v>
      </c>
      <c r="K584" s="5">
        <v>0.3</v>
      </c>
      <c r="L584" s="5">
        <v>2.1</v>
      </c>
      <c r="M584" s="5">
        <v>2.1</v>
      </c>
      <c r="N584">
        <v>33.9</v>
      </c>
      <c r="O584">
        <v>33.9</v>
      </c>
      <c r="P584">
        <v>8.4</v>
      </c>
      <c r="Q584">
        <v>9.1</v>
      </c>
      <c r="R584" s="54">
        <v>0.39930555555555602</v>
      </c>
      <c r="T584" s="93">
        <f t="shared" si="21"/>
        <v>9.1</v>
      </c>
      <c r="U584" s="96">
        <f t="shared" si="23"/>
        <v>-2.0999999999999996</v>
      </c>
      <c r="V584" s="92">
        <f t="shared" si="18"/>
        <v>1</v>
      </c>
      <c r="W584" s="96" t="str">
        <f t="shared" si="22"/>
        <v/>
      </c>
      <c r="X584" s="93"/>
      <c r="Y584" s="6"/>
      <c r="Z584" s="36"/>
      <c r="AA584" s="6"/>
      <c r="AC584" s="376"/>
      <c r="AD584" s="54">
        <v>0.39930555555557701</v>
      </c>
      <c r="AL584" s="5"/>
      <c r="AM584" s="5"/>
      <c r="AN584" s="5"/>
      <c r="AQ584" s="5"/>
      <c r="AS584" s="5"/>
      <c r="AT584" s="5"/>
      <c r="AU584" s="5"/>
      <c r="AV584" s="5"/>
      <c r="AW584" s="5"/>
      <c r="BB584" s="55">
        <v>0.39930555555561797</v>
      </c>
    </row>
    <row r="585" spans="2:54" x14ac:dyDescent="0.25">
      <c r="B585" s="5">
        <v>9.3000000000000007</v>
      </c>
      <c r="C585" s="5">
        <v>84</v>
      </c>
      <c r="D585" s="5">
        <v>6.7</v>
      </c>
      <c r="E585" s="5">
        <v>6.6</v>
      </c>
      <c r="F585" s="5">
        <v>19.399999999999999</v>
      </c>
      <c r="G585" s="5">
        <v>19.8</v>
      </c>
      <c r="H585" s="5">
        <v>993.8</v>
      </c>
      <c r="I585" s="5">
        <v>1660</v>
      </c>
      <c r="J585" s="5">
        <v>0</v>
      </c>
      <c r="K585" s="5">
        <v>0.3</v>
      </c>
      <c r="L585" s="5">
        <v>2.1</v>
      </c>
      <c r="M585" s="5">
        <v>2.1</v>
      </c>
      <c r="N585">
        <v>33.9</v>
      </c>
      <c r="O585">
        <v>33.9</v>
      </c>
      <c r="P585">
        <v>8.5</v>
      </c>
      <c r="Q585">
        <v>9.1</v>
      </c>
      <c r="R585" s="54">
        <v>0.4</v>
      </c>
      <c r="T585" s="93">
        <f t="shared" si="21"/>
        <v>9.1</v>
      </c>
      <c r="U585" s="96">
        <f t="shared" si="23"/>
        <v>-2.2000000000000011</v>
      </c>
      <c r="V585" s="92">
        <f t="shared" si="18"/>
        <v>1</v>
      </c>
      <c r="W585" s="96" t="str">
        <f t="shared" si="22"/>
        <v/>
      </c>
      <c r="X585" s="93"/>
      <c r="Y585" s="6"/>
      <c r="Z585" s="36"/>
      <c r="AA585" s="6"/>
      <c r="AC585" s="376"/>
      <c r="AD585" s="54">
        <v>0.400000000000022</v>
      </c>
      <c r="AL585" s="5"/>
      <c r="AM585" s="5"/>
      <c r="AN585" s="5"/>
      <c r="AQ585" s="5"/>
      <c r="AS585" s="5"/>
      <c r="AT585" s="5"/>
      <c r="AU585" s="5"/>
      <c r="AV585" s="5"/>
      <c r="AW585" s="5"/>
      <c r="BB585" s="55">
        <v>0.40000000000006303</v>
      </c>
    </row>
    <row r="586" spans="2:54" x14ac:dyDescent="0.25">
      <c r="B586" s="5">
        <v>9.3000000000000007</v>
      </c>
      <c r="C586" s="5">
        <v>83</v>
      </c>
      <c r="D586" s="5">
        <v>6.5</v>
      </c>
      <c r="E586" s="5">
        <v>7.1</v>
      </c>
      <c r="F586" s="5">
        <v>14.4</v>
      </c>
      <c r="G586" s="5">
        <v>22</v>
      </c>
      <c r="H586" s="5">
        <v>993.8</v>
      </c>
      <c r="I586" s="5">
        <v>1350</v>
      </c>
      <c r="J586" s="5">
        <v>0</v>
      </c>
      <c r="K586" s="5">
        <v>0.3</v>
      </c>
      <c r="L586" s="5">
        <v>2.1</v>
      </c>
      <c r="M586" s="5">
        <v>2.1</v>
      </c>
      <c r="N586">
        <v>33.9</v>
      </c>
      <c r="O586">
        <v>33.9</v>
      </c>
      <c r="P586">
        <v>8.5</v>
      </c>
      <c r="Q586">
        <v>9.1999999999999993</v>
      </c>
      <c r="R586" s="54">
        <v>0.40069444444444402</v>
      </c>
      <c r="T586" s="93">
        <f t="shared" si="21"/>
        <v>9.1999999999999993</v>
      </c>
      <c r="U586" s="96">
        <f t="shared" si="23"/>
        <v>-2.1000000000000014</v>
      </c>
      <c r="V586" s="92">
        <f t="shared" si="18"/>
        <v>1</v>
      </c>
      <c r="W586" s="96" t="str">
        <f t="shared" si="22"/>
        <v/>
      </c>
      <c r="X586" s="93"/>
      <c r="Y586" s="6"/>
      <c r="Z586" s="36"/>
      <c r="AA586" s="6"/>
      <c r="AC586" s="376"/>
      <c r="AD586" s="54">
        <v>0.400694444444467</v>
      </c>
      <c r="AL586" s="5"/>
      <c r="AM586" s="5"/>
      <c r="AN586" s="5"/>
      <c r="AQ586" s="5"/>
      <c r="AS586" s="5"/>
      <c r="AT586" s="5"/>
      <c r="AU586" s="5"/>
      <c r="AV586" s="5"/>
      <c r="AW586" s="5"/>
      <c r="BB586" s="55">
        <v>0.40069444444450802</v>
      </c>
    </row>
    <row r="587" spans="2:54" x14ac:dyDescent="0.25">
      <c r="B587" s="5">
        <v>9.4</v>
      </c>
      <c r="C587" s="5">
        <v>83</v>
      </c>
      <c r="D587" s="5">
        <v>6.6</v>
      </c>
      <c r="E587" s="5">
        <v>7.6</v>
      </c>
      <c r="F587" s="5">
        <v>11.9</v>
      </c>
      <c r="G587" s="5">
        <v>20.9</v>
      </c>
      <c r="H587" s="5">
        <v>993.7</v>
      </c>
      <c r="I587" s="5">
        <v>1290</v>
      </c>
      <c r="J587" s="5">
        <v>0</v>
      </c>
      <c r="K587" s="5">
        <v>0.3</v>
      </c>
      <c r="L587" s="5">
        <v>2.1</v>
      </c>
      <c r="M587" s="5">
        <v>2.1</v>
      </c>
      <c r="N587">
        <v>33.9</v>
      </c>
      <c r="O587">
        <v>33.9</v>
      </c>
      <c r="P587">
        <v>8.6</v>
      </c>
      <c r="Q587">
        <v>9.1999999999999993</v>
      </c>
      <c r="R587" s="54">
        <v>0.40138888888888902</v>
      </c>
      <c r="T587" s="93">
        <f t="shared" si="21"/>
        <v>9.1999999999999993</v>
      </c>
      <c r="U587" s="96">
        <f t="shared" si="23"/>
        <v>-2.2000000000000011</v>
      </c>
      <c r="V587" s="92">
        <f t="shared" ref="V587:V650" si="24">IF($K587&gt;0,1,"")</f>
        <v>1</v>
      </c>
      <c r="W587" s="96" t="str">
        <f t="shared" si="22"/>
        <v/>
      </c>
      <c r="X587" s="93"/>
      <c r="Y587" s="6"/>
      <c r="Z587" s="36"/>
      <c r="AA587" s="6"/>
      <c r="AC587" s="376"/>
      <c r="AD587" s="54">
        <v>0.401388888888912</v>
      </c>
      <c r="AL587" s="5"/>
      <c r="AM587" s="5"/>
      <c r="AN587" s="5"/>
      <c r="AQ587" s="5"/>
      <c r="AS587" s="5"/>
      <c r="AT587" s="5"/>
      <c r="AU587" s="5"/>
      <c r="AV587" s="5"/>
      <c r="AW587" s="5"/>
      <c r="BB587" s="55">
        <v>0.40138888888895302</v>
      </c>
    </row>
    <row r="588" spans="2:54" x14ac:dyDescent="0.25">
      <c r="B588" s="5">
        <v>9.3000000000000007</v>
      </c>
      <c r="C588" s="5">
        <v>83</v>
      </c>
      <c r="D588" s="5">
        <v>6.5</v>
      </c>
      <c r="E588" s="5">
        <v>7.1</v>
      </c>
      <c r="F588" s="5">
        <v>14.4</v>
      </c>
      <c r="G588" s="5">
        <v>15.1</v>
      </c>
      <c r="H588" s="5">
        <v>993.9</v>
      </c>
      <c r="I588" s="5">
        <v>1700</v>
      </c>
      <c r="J588" s="5">
        <v>0</v>
      </c>
      <c r="K588" s="5">
        <v>0.3</v>
      </c>
      <c r="L588" s="5">
        <v>2.1</v>
      </c>
      <c r="M588" s="5">
        <v>2.1</v>
      </c>
      <c r="N588">
        <v>33.9</v>
      </c>
      <c r="O588">
        <v>33.9</v>
      </c>
      <c r="P588">
        <v>8.6999999999999993</v>
      </c>
      <c r="Q588">
        <v>9.3000000000000007</v>
      </c>
      <c r="R588" s="54">
        <v>0.40208333333333302</v>
      </c>
      <c r="T588" s="93">
        <f t="shared" si="21"/>
        <v>9.3000000000000007</v>
      </c>
      <c r="U588" s="96">
        <f t="shared" si="23"/>
        <v>-2</v>
      </c>
      <c r="V588" s="92">
        <f t="shared" si="24"/>
        <v>1</v>
      </c>
      <c r="W588" s="96" t="str">
        <f t="shared" si="22"/>
        <v/>
      </c>
      <c r="X588" s="93"/>
      <c r="Y588" s="6"/>
      <c r="Z588" s="36"/>
      <c r="AA588" s="6"/>
      <c r="AC588" s="376"/>
      <c r="AD588" s="54">
        <v>0.402083333333357</v>
      </c>
      <c r="AL588" s="5"/>
      <c r="AM588" s="5"/>
      <c r="AN588" s="5"/>
      <c r="AQ588" s="5"/>
      <c r="AS588" s="5"/>
      <c r="AT588" s="5"/>
      <c r="AU588" s="5"/>
      <c r="AV588" s="5"/>
      <c r="AW588" s="5"/>
      <c r="BB588" s="55">
        <v>0.40208333333339802</v>
      </c>
    </row>
    <row r="589" spans="2:54" x14ac:dyDescent="0.25">
      <c r="B589" s="5">
        <v>9.1999999999999993</v>
      </c>
      <c r="C589" s="5">
        <v>83</v>
      </c>
      <c r="D589" s="5">
        <v>6.4</v>
      </c>
      <c r="E589" s="5">
        <v>7</v>
      </c>
      <c r="F589" s="5">
        <v>14</v>
      </c>
      <c r="G589" s="5">
        <v>24.8</v>
      </c>
      <c r="H589" s="5">
        <v>993.9</v>
      </c>
      <c r="I589" s="5">
        <v>1980</v>
      </c>
      <c r="J589" s="5">
        <v>0</v>
      </c>
      <c r="K589" s="5">
        <v>0.4</v>
      </c>
      <c r="L589" s="5">
        <v>2.2000000000000002</v>
      </c>
      <c r="M589" s="5">
        <v>2.2000000000000002</v>
      </c>
      <c r="N589">
        <v>34</v>
      </c>
      <c r="O589">
        <v>34</v>
      </c>
      <c r="P589">
        <v>8.6999999999999993</v>
      </c>
      <c r="Q589">
        <v>9.3000000000000007</v>
      </c>
      <c r="R589" s="54">
        <v>0.40277777777777801</v>
      </c>
      <c r="T589" s="93">
        <f t="shared" si="21"/>
        <v>9.3000000000000007</v>
      </c>
      <c r="U589" s="96">
        <f t="shared" si="23"/>
        <v>-1.8999999999999986</v>
      </c>
      <c r="V589" s="92">
        <f t="shared" si="24"/>
        <v>1</v>
      </c>
      <c r="W589" s="96" t="str">
        <f t="shared" si="22"/>
        <v/>
      </c>
      <c r="X589" s="93"/>
      <c r="Y589" s="6"/>
      <c r="Z589" s="36"/>
      <c r="AA589" s="6"/>
      <c r="AC589" s="376"/>
      <c r="AD589" s="54">
        <v>0.40277777777780199</v>
      </c>
      <c r="AL589" s="5"/>
      <c r="AM589" s="5"/>
      <c r="AN589" s="5"/>
      <c r="AQ589" s="5"/>
      <c r="AS589" s="5"/>
      <c r="AT589" s="5"/>
      <c r="AU589" s="5"/>
      <c r="AV589" s="5"/>
      <c r="AW589" s="5"/>
      <c r="BB589" s="55">
        <v>0.40277777777784302</v>
      </c>
    </row>
    <row r="590" spans="2:54" x14ac:dyDescent="0.25">
      <c r="B590" s="5">
        <v>9.1</v>
      </c>
      <c r="C590" s="5">
        <v>83</v>
      </c>
      <c r="D590" s="5">
        <v>6.3</v>
      </c>
      <c r="E590" s="5">
        <v>7.1</v>
      </c>
      <c r="F590" s="5">
        <v>12.6</v>
      </c>
      <c r="G590" s="5">
        <v>23.8</v>
      </c>
      <c r="H590" s="5">
        <v>994</v>
      </c>
      <c r="I590" s="5">
        <v>2110</v>
      </c>
      <c r="J590" s="5">
        <v>0</v>
      </c>
      <c r="K590" s="5">
        <v>0.4</v>
      </c>
      <c r="L590" s="5">
        <v>2.2000000000000002</v>
      </c>
      <c r="M590" s="5">
        <v>2.2000000000000002</v>
      </c>
      <c r="N590">
        <v>34</v>
      </c>
      <c r="O590">
        <v>34</v>
      </c>
      <c r="P590">
        <v>8.6999999999999993</v>
      </c>
      <c r="Q590">
        <v>9.3000000000000007</v>
      </c>
      <c r="R590" s="54">
        <v>0.40347222222222201</v>
      </c>
      <c r="T590" s="93">
        <f t="shared" si="21"/>
        <v>9.3000000000000007</v>
      </c>
      <c r="U590" s="96">
        <f t="shared" si="23"/>
        <v>-1.7999999999999989</v>
      </c>
      <c r="V590" s="92">
        <f t="shared" si="24"/>
        <v>1</v>
      </c>
      <c r="W590" s="96" t="str">
        <f t="shared" si="22"/>
        <v/>
      </c>
      <c r="X590" s="93"/>
      <c r="Y590" s="6"/>
      <c r="Z590" s="36"/>
      <c r="AA590" s="6"/>
      <c r="AC590" s="376"/>
      <c r="AD590" s="54">
        <v>0.40347222222224699</v>
      </c>
      <c r="AL590" s="5"/>
      <c r="AM590" s="5"/>
      <c r="AN590" s="5"/>
      <c r="AQ590" s="5"/>
      <c r="AS590" s="5"/>
      <c r="AT590" s="5"/>
      <c r="AU590" s="5"/>
      <c r="AV590" s="5"/>
      <c r="AW590" s="5"/>
      <c r="BB590" s="55">
        <v>0.40347222222228801</v>
      </c>
    </row>
    <row r="591" spans="2:54" x14ac:dyDescent="0.25">
      <c r="B591" s="5">
        <v>9.1</v>
      </c>
      <c r="C591" s="5">
        <v>83</v>
      </c>
      <c r="D591" s="5">
        <v>6.3</v>
      </c>
      <c r="E591" s="5">
        <v>6.3</v>
      </c>
      <c r="F591" s="5">
        <v>19.8</v>
      </c>
      <c r="G591" s="5">
        <v>24.1</v>
      </c>
      <c r="H591" s="5">
        <v>994</v>
      </c>
      <c r="I591" s="5">
        <v>2240</v>
      </c>
      <c r="J591" s="5">
        <v>0</v>
      </c>
      <c r="K591" s="5">
        <v>0.4</v>
      </c>
      <c r="L591" s="5">
        <v>2.2000000000000002</v>
      </c>
      <c r="M591" s="5">
        <v>2.2000000000000002</v>
      </c>
      <c r="N591">
        <v>34</v>
      </c>
      <c r="O591">
        <v>34</v>
      </c>
      <c r="P591">
        <v>8.6999999999999993</v>
      </c>
      <c r="Q591">
        <v>9.3000000000000007</v>
      </c>
      <c r="R591" s="54">
        <v>0.40416666666666701</v>
      </c>
      <c r="T591" s="93">
        <f t="shared" si="21"/>
        <v>9.3000000000000007</v>
      </c>
      <c r="U591" s="96">
        <f t="shared" si="23"/>
        <v>-1.7999999999999989</v>
      </c>
      <c r="V591" s="92">
        <f t="shared" si="24"/>
        <v>1</v>
      </c>
      <c r="W591" s="96" t="str">
        <f t="shared" si="22"/>
        <v/>
      </c>
      <c r="X591" s="93"/>
      <c r="Y591" s="6"/>
      <c r="Z591" s="36"/>
      <c r="AA591" s="6"/>
      <c r="AC591" s="376"/>
      <c r="AD591" s="54">
        <v>0.40416666666669199</v>
      </c>
      <c r="AL591" s="5"/>
      <c r="AM591" s="5"/>
      <c r="AN591" s="5"/>
      <c r="AQ591" s="5"/>
      <c r="AS591" s="5"/>
      <c r="AT591" s="5"/>
      <c r="AU591" s="5"/>
      <c r="AV591" s="5"/>
      <c r="AW591" s="5"/>
      <c r="BB591" s="55">
        <v>0.40416666666673301</v>
      </c>
    </row>
    <row r="592" spans="2:54" x14ac:dyDescent="0.25">
      <c r="B592" s="5">
        <v>9.1</v>
      </c>
      <c r="C592" s="5">
        <v>81</v>
      </c>
      <c r="D592" s="5">
        <v>6</v>
      </c>
      <c r="E592" s="5">
        <v>7.1</v>
      </c>
      <c r="F592" s="5">
        <v>13.3</v>
      </c>
      <c r="G592" s="5">
        <v>22.3</v>
      </c>
      <c r="H592" s="5">
        <v>994</v>
      </c>
      <c r="I592" s="5">
        <v>2430</v>
      </c>
      <c r="J592" s="5">
        <v>0</v>
      </c>
      <c r="K592" s="5">
        <v>0.4</v>
      </c>
      <c r="L592" s="5">
        <v>2.2000000000000002</v>
      </c>
      <c r="M592" s="5">
        <v>2.2000000000000002</v>
      </c>
      <c r="N592">
        <v>34</v>
      </c>
      <c r="O592">
        <v>34</v>
      </c>
      <c r="P592">
        <v>8.6</v>
      </c>
      <c r="Q592">
        <v>9.3000000000000007</v>
      </c>
      <c r="R592" s="54">
        <v>0.40486111111111101</v>
      </c>
      <c r="T592" s="93">
        <f t="shared" si="21"/>
        <v>9.3000000000000007</v>
      </c>
      <c r="U592" s="96">
        <f t="shared" si="23"/>
        <v>-1.7999999999999989</v>
      </c>
      <c r="V592" s="92">
        <f t="shared" si="24"/>
        <v>1</v>
      </c>
      <c r="W592" s="96" t="str">
        <f t="shared" si="22"/>
        <v/>
      </c>
      <c r="X592" s="93"/>
      <c r="Y592" s="6"/>
      <c r="Z592" s="36"/>
      <c r="AA592" s="6"/>
      <c r="AC592" s="376"/>
      <c r="AD592" s="54">
        <v>0.40486111111113698</v>
      </c>
      <c r="AL592" s="5"/>
      <c r="AM592" s="5"/>
      <c r="AN592" s="5"/>
      <c r="AQ592" s="5"/>
      <c r="AS592" s="5"/>
      <c r="AT592" s="5"/>
      <c r="AU592" s="5"/>
      <c r="AV592" s="5"/>
      <c r="AW592" s="5"/>
      <c r="BB592" s="55">
        <v>0.40486111111117801</v>
      </c>
    </row>
    <row r="593" spans="2:54" x14ac:dyDescent="0.25">
      <c r="B593" s="5">
        <v>9.1999999999999993</v>
      </c>
      <c r="C593" s="5">
        <v>81</v>
      </c>
      <c r="D593" s="5">
        <v>6.1</v>
      </c>
      <c r="E593" s="5">
        <v>7.4</v>
      </c>
      <c r="F593" s="5">
        <v>11.5</v>
      </c>
      <c r="G593" s="5">
        <v>22.3</v>
      </c>
      <c r="H593" s="5">
        <v>993.9</v>
      </c>
      <c r="I593" s="5">
        <v>2740</v>
      </c>
      <c r="J593" s="5">
        <v>0</v>
      </c>
      <c r="K593" s="5">
        <v>0.4</v>
      </c>
      <c r="L593" s="5">
        <v>2.2000000000000002</v>
      </c>
      <c r="M593" s="5">
        <v>2.2000000000000002</v>
      </c>
      <c r="N593">
        <v>34</v>
      </c>
      <c r="O593">
        <v>34</v>
      </c>
      <c r="P593">
        <v>8.6</v>
      </c>
      <c r="Q593">
        <v>9.3000000000000007</v>
      </c>
      <c r="R593" s="54">
        <v>0.405555555555556</v>
      </c>
      <c r="T593" s="93">
        <f t="shared" si="21"/>
        <v>9.3000000000000007</v>
      </c>
      <c r="U593" s="96">
        <f t="shared" si="23"/>
        <v>-1.8999999999999986</v>
      </c>
      <c r="V593" s="92">
        <f t="shared" si="24"/>
        <v>1</v>
      </c>
      <c r="W593" s="96" t="str">
        <f t="shared" si="22"/>
        <v/>
      </c>
      <c r="X593" s="93"/>
      <c r="Y593" s="6"/>
      <c r="Z593" s="36"/>
      <c r="AA593" s="6"/>
      <c r="AC593" s="376"/>
      <c r="AD593" s="54">
        <v>0.40555555555558198</v>
      </c>
      <c r="AL593" s="5"/>
      <c r="AM593" s="5"/>
      <c r="AN593" s="5"/>
      <c r="AQ593" s="5"/>
      <c r="AS593" s="5"/>
      <c r="AT593" s="5"/>
      <c r="AU593" s="5"/>
      <c r="AV593" s="5"/>
      <c r="AW593" s="5"/>
      <c r="BB593" s="55">
        <v>0.405555555555623</v>
      </c>
    </row>
    <row r="594" spans="2:54" x14ac:dyDescent="0.25">
      <c r="B594" s="5">
        <v>9.1999999999999993</v>
      </c>
      <c r="C594" s="5">
        <v>82</v>
      </c>
      <c r="D594" s="5">
        <v>6.3</v>
      </c>
      <c r="E594" s="5">
        <v>6.1</v>
      </c>
      <c r="F594" s="5">
        <v>23</v>
      </c>
      <c r="G594" s="5">
        <v>25.9</v>
      </c>
      <c r="H594" s="5">
        <v>994</v>
      </c>
      <c r="I594" s="5">
        <v>3200</v>
      </c>
      <c r="J594" s="5">
        <v>0</v>
      </c>
      <c r="K594" s="5">
        <v>0.4</v>
      </c>
      <c r="L594" s="5">
        <v>2.2000000000000002</v>
      </c>
      <c r="M594" s="5">
        <v>2.2000000000000002</v>
      </c>
      <c r="N594">
        <v>34</v>
      </c>
      <c r="O594">
        <v>34</v>
      </c>
      <c r="P594">
        <v>8.6</v>
      </c>
      <c r="Q594">
        <v>9.1999999999999993</v>
      </c>
      <c r="R594" s="54">
        <v>0.40625</v>
      </c>
      <c r="T594" s="93">
        <f t="shared" si="21"/>
        <v>9.1999999999999993</v>
      </c>
      <c r="U594" s="96">
        <f t="shared" si="23"/>
        <v>-2</v>
      </c>
      <c r="V594" s="92">
        <f t="shared" si="24"/>
        <v>1</v>
      </c>
      <c r="W594" s="96" t="str">
        <f t="shared" si="22"/>
        <v/>
      </c>
      <c r="X594" s="93"/>
      <c r="Y594" s="6"/>
      <c r="Z594" s="36"/>
      <c r="AA594" s="6"/>
      <c r="AC594" s="376"/>
      <c r="AD594" s="54">
        <v>0.40625000000002698</v>
      </c>
      <c r="AL594" s="5"/>
      <c r="AM594" s="5"/>
      <c r="AN594" s="5"/>
      <c r="AQ594" s="5"/>
      <c r="AS594" s="5"/>
      <c r="AT594" s="5"/>
      <c r="AU594" s="5"/>
      <c r="AV594" s="5"/>
      <c r="AW594" s="5"/>
      <c r="BB594" s="55">
        <v>0.406250000000068</v>
      </c>
    </row>
    <row r="595" spans="2:54" x14ac:dyDescent="0.25">
      <c r="B595" s="5">
        <v>9.1999999999999993</v>
      </c>
      <c r="C595" s="5">
        <v>82</v>
      </c>
      <c r="D595" s="5">
        <v>6.3</v>
      </c>
      <c r="E595" s="5">
        <v>6.9</v>
      </c>
      <c r="F595" s="5">
        <v>15.5</v>
      </c>
      <c r="G595" s="5">
        <v>25.9</v>
      </c>
      <c r="H595" s="5">
        <v>994.1</v>
      </c>
      <c r="I595" s="5">
        <v>3740</v>
      </c>
      <c r="J595" s="5">
        <v>0</v>
      </c>
      <c r="K595" s="5">
        <v>0.4</v>
      </c>
      <c r="L595" s="5">
        <v>2.2000000000000002</v>
      </c>
      <c r="M595" s="5">
        <v>2.2000000000000002</v>
      </c>
      <c r="N595">
        <v>34</v>
      </c>
      <c r="O595">
        <v>34</v>
      </c>
      <c r="P595">
        <v>8.6</v>
      </c>
      <c r="Q595">
        <v>9.1999999999999993</v>
      </c>
      <c r="R595" s="54">
        <v>0.406944444444444</v>
      </c>
      <c r="T595" s="93">
        <f t="shared" si="21"/>
        <v>9.1999999999999993</v>
      </c>
      <c r="U595" s="96">
        <f t="shared" si="23"/>
        <v>-2</v>
      </c>
      <c r="V595" s="92">
        <f t="shared" si="24"/>
        <v>1</v>
      </c>
      <c r="W595" s="96" t="str">
        <f t="shared" si="22"/>
        <v/>
      </c>
      <c r="X595" s="93"/>
      <c r="Y595" s="6"/>
      <c r="Z595" s="36"/>
      <c r="AA595" s="6"/>
      <c r="AC595" s="376"/>
      <c r="AD595" s="54">
        <v>0.40694444444447198</v>
      </c>
      <c r="AL595" s="5"/>
      <c r="AM595" s="5"/>
      <c r="AN595" s="5"/>
      <c r="AQ595" s="5"/>
      <c r="AS595" s="5"/>
      <c r="AT595" s="5"/>
      <c r="AU595" s="5"/>
      <c r="AV595" s="5"/>
      <c r="AW595" s="5"/>
      <c r="BB595" s="55">
        <v>0.406944444444513</v>
      </c>
    </row>
    <row r="596" spans="2:54" x14ac:dyDescent="0.25">
      <c r="B596" s="5">
        <v>9.1999999999999993</v>
      </c>
      <c r="C596" s="5">
        <v>81</v>
      </c>
      <c r="D596" s="5">
        <v>6.1</v>
      </c>
      <c r="E596" s="5">
        <v>7.2</v>
      </c>
      <c r="F596" s="5">
        <v>13.3</v>
      </c>
      <c r="G596" s="5">
        <v>25.6</v>
      </c>
      <c r="H596" s="5">
        <v>994</v>
      </c>
      <c r="I596" s="5">
        <v>3640</v>
      </c>
      <c r="J596" s="5">
        <v>0</v>
      </c>
      <c r="K596" s="5">
        <v>0.4</v>
      </c>
      <c r="L596" s="5">
        <v>2.2000000000000002</v>
      </c>
      <c r="M596" s="5">
        <v>2.2000000000000002</v>
      </c>
      <c r="N596">
        <v>34</v>
      </c>
      <c r="O596">
        <v>34</v>
      </c>
      <c r="P596">
        <v>8.5</v>
      </c>
      <c r="Q596">
        <v>9.1999999999999993</v>
      </c>
      <c r="R596" s="54">
        <v>0.40763888888888899</v>
      </c>
      <c r="T596" s="93">
        <f t="shared" si="21"/>
        <v>9.1999999999999993</v>
      </c>
      <c r="U596" s="96">
        <f t="shared" si="23"/>
        <v>-2</v>
      </c>
      <c r="V596" s="92">
        <f t="shared" si="24"/>
        <v>1</v>
      </c>
      <c r="W596" s="96" t="str">
        <f t="shared" si="22"/>
        <v/>
      </c>
      <c r="X596" s="93"/>
      <c r="Y596" s="6"/>
      <c r="Z596" s="36"/>
      <c r="AA596" s="6"/>
      <c r="AC596" s="376"/>
      <c r="AD596" s="54">
        <v>0.40763888888891697</v>
      </c>
      <c r="AL596" s="5"/>
      <c r="AM596" s="5"/>
      <c r="AN596" s="5"/>
      <c r="AQ596" s="5"/>
      <c r="AS596" s="5"/>
      <c r="AT596" s="5"/>
      <c r="AU596" s="5"/>
      <c r="AV596" s="5"/>
      <c r="AW596" s="5"/>
      <c r="BB596" s="55">
        <v>0.407638888888958</v>
      </c>
    </row>
    <row r="597" spans="2:54" x14ac:dyDescent="0.25">
      <c r="B597" s="5">
        <v>9.3000000000000007</v>
      </c>
      <c r="C597" s="5">
        <v>82</v>
      </c>
      <c r="D597" s="5">
        <v>6.4</v>
      </c>
      <c r="E597" s="5">
        <v>9.3000000000000007</v>
      </c>
      <c r="F597" s="5">
        <v>3.2</v>
      </c>
      <c r="G597" s="5">
        <v>14.8</v>
      </c>
      <c r="H597" s="5">
        <v>994.1</v>
      </c>
      <c r="I597" s="5">
        <v>3440</v>
      </c>
      <c r="J597" s="5">
        <v>0</v>
      </c>
      <c r="K597" s="5">
        <v>0.4</v>
      </c>
      <c r="L597" s="5">
        <v>2.2000000000000002</v>
      </c>
      <c r="M597" s="5">
        <v>2.2000000000000002</v>
      </c>
      <c r="N597">
        <v>34</v>
      </c>
      <c r="O597">
        <v>34</v>
      </c>
      <c r="P597">
        <v>8.5</v>
      </c>
      <c r="Q597">
        <v>9.1999999999999993</v>
      </c>
      <c r="R597" s="54">
        <v>0.40833333333333299</v>
      </c>
      <c r="T597" s="93">
        <f t="shared" si="21"/>
        <v>9.1999999999999993</v>
      </c>
      <c r="U597" s="96">
        <f t="shared" si="23"/>
        <v>-2.1000000000000014</v>
      </c>
      <c r="V597" s="92">
        <f t="shared" si="24"/>
        <v>1</v>
      </c>
      <c r="W597" s="96" t="str">
        <f t="shared" si="22"/>
        <v/>
      </c>
      <c r="X597" s="93"/>
      <c r="Y597" s="6"/>
      <c r="Z597" s="36"/>
      <c r="AA597" s="6"/>
      <c r="AC597" s="376"/>
      <c r="AD597" s="54">
        <v>0.40833333333336203</v>
      </c>
      <c r="AL597" s="5"/>
      <c r="AM597" s="5"/>
      <c r="AN597" s="5"/>
      <c r="AQ597" s="5"/>
      <c r="AS597" s="5"/>
      <c r="AT597" s="5"/>
      <c r="AU597" s="5"/>
      <c r="AV597" s="5"/>
      <c r="AW597" s="5"/>
      <c r="BB597" s="55">
        <v>0.40833333333340299</v>
      </c>
    </row>
    <row r="598" spans="2:54" x14ac:dyDescent="0.25">
      <c r="B598" s="5">
        <v>9.3000000000000007</v>
      </c>
      <c r="C598" s="5">
        <v>82</v>
      </c>
      <c r="D598" s="5">
        <v>6.4</v>
      </c>
      <c r="E598" s="5">
        <v>8.1999999999999993</v>
      </c>
      <c r="F598" s="5">
        <v>8.3000000000000007</v>
      </c>
      <c r="G598" s="5">
        <v>18</v>
      </c>
      <c r="H598" s="5">
        <v>994.2</v>
      </c>
      <c r="I598" s="5">
        <v>3930</v>
      </c>
      <c r="J598" s="5">
        <v>0</v>
      </c>
      <c r="K598" s="5">
        <v>0.4</v>
      </c>
      <c r="L598" s="5">
        <v>2.2000000000000002</v>
      </c>
      <c r="M598" s="5">
        <v>2.2000000000000002</v>
      </c>
      <c r="N598">
        <v>34</v>
      </c>
      <c r="O598">
        <v>34</v>
      </c>
      <c r="P598">
        <v>8.5</v>
      </c>
      <c r="Q598">
        <v>9.1999999999999993</v>
      </c>
      <c r="R598" s="54">
        <v>0.40902777777777799</v>
      </c>
      <c r="T598" s="93">
        <f t="shared" si="21"/>
        <v>9.1999999999999993</v>
      </c>
      <c r="U598" s="96">
        <f t="shared" si="23"/>
        <v>-2.1000000000000014</v>
      </c>
      <c r="V598" s="92">
        <f t="shared" si="24"/>
        <v>1</v>
      </c>
      <c r="W598" s="96" t="str">
        <f t="shared" si="22"/>
        <v/>
      </c>
      <c r="X598" s="93"/>
      <c r="Y598" s="6"/>
      <c r="Z598" s="36"/>
      <c r="AA598" s="6"/>
      <c r="AC598" s="376"/>
      <c r="AD598" s="54">
        <v>0.40902777777780702</v>
      </c>
      <c r="AL598" s="5"/>
      <c r="AM598" s="5"/>
      <c r="AN598" s="5"/>
      <c r="AQ598" s="5"/>
      <c r="AS598" s="5"/>
      <c r="AT598" s="5"/>
      <c r="AU598" s="5"/>
      <c r="AV598" s="5"/>
      <c r="AW598" s="5"/>
      <c r="BB598" s="55">
        <v>0.40902777777784799</v>
      </c>
    </row>
    <row r="599" spans="2:54" x14ac:dyDescent="0.25">
      <c r="B599" s="5">
        <v>9.3000000000000007</v>
      </c>
      <c r="C599" s="5">
        <v>82</v>
      </c>
      <c r="D599" s="5">
        <v>6.4</v>
      </c>
      <c r="E599" s="5">
        <v>7.1</v>
      </c>
      <c r="F599" s="5">
        <v>14.4</v>
      </c>
      <c r="G599" s="5">
        <v>25.9</v>
      </c>
      <c r="H599" s="5">
        <v>994.2</v>
      </c>
      <c r="I599" s="5">
        <v>4550</v>
      </c>
      <c r="J599" s="5">
        <v>0</v>
      </c>
      <c r="K599" s="5">
        <v>0.4</v>
      </c>
      <c r="L599" s="5">
        <v>2.2000000000000002</v>
      </c>
      <c r="M599" s="5">
        <v>2.2000000000000002</v>
      </c>
      <c r="N599">
        <v>34</v>
      </c>
      <c r="O599">
        <v>34</v>
      </c>
      <c r="P599">
        <v>8.6</v>
      </c>
      <c r="Q599">
        <v>9.1999999999999993</v>
      </c>
      <c r="R599" s="54">
        <v>0.40972222222222199</v>
      </c>
      <c r="T599" s="93">
        <f t="shared" si="21"/>
        <v>9.1999999999999993</v>
      </c>
      <c r="U599" s="96">
        <f t="shared" si="23"/>
        <v>-2.1000000000000014</v>
      </c>
      <c r="V599" s="92">
        <f t="shared" si="24"/>
        <v>1</v>
      </c>
      <c r="W599" s="96" t="str">
        <f t="shared" si="22"/>
        <v/>
      </c>
      <c r="X599" s="93"/>
      <c r="Y599" s="6"/>
      <c r="Z599" s="36"/>
      <c r="AA599" s="6"/>
      <c r="AC599" s="376"/>
      <c r="AD599" s="54">
        <v>0.40972222222225202</v>
      </c>
      <c r="AL599" s="5"/>
      <c r="AM599" s="5"/>
      <c r="AN599" s="5"/>
      <c r="AQ599" s="5"/>
      <c r="AS599" s="5"/>
      <c r="AT599" s="5"/>
      <c r="AU599" s="5"/>
      <c r="AV599" s="5"/>
      <c r="AW599" s="5"/>
      <c r="BB599" s="55">
        <v>0.40972222222229299</v>
      </c>
    </row>
    <row r="600" spans="2:54" x14ac:dyDescent="0.25">
      <c r="B600" s="5">
        <v>9.4</v>
      </c>
      <c r="C600" s="5">
        <v>82</v>
      </c>
      <c r="D600" s="5">
        <v>6.5</v>
      </c>
      <c r="E600" s="5">
        <v>7.4</v>
      </c>
      <c r="F600" s="5">
        <v>13</v>
      </c>
      <c r="G600" s="5">
        <v>23</v>
      </c>
      <c r="H600" s="5">
        <v>994.4</v>
      </c>
      <c r="I600" s="5">
        <v>4380</v>
      </c>
      <c r="J600" s="5">
        <v>0</v>
      </c>
      <c r="K600" s="5">
        <v>0.4</v>
      </c>
      <c r="L600" s="5">
        <v>2.2000000000000002</v>
      </c>
      <c r="M600" s="5">
        <v>2.2000000000000002</v>
      </c>
      <c r="N600">
        <v>34</v>
      </c>
      <c r="O600">
        <v>34</v>
      </c>
      <c r="P600">
        <v>8.6</v>
      </c>
      <c r="Q600">
        <v>9.3000000000000007</v>
      </c>
      <c r="R600" s="54">
        <v>0.41041666666666698</v>
      </c>
      <c r="T600" s="93">
        <f t="shared" si="21"/>
        <v>9.3000000000000007</v>
      </c>
      <c r="U600" s="96">
        <f t="shared" si="23"/>
        <v>-2.0999999999999996</v>
      </c>
      <c r="V600" s="92">
        <f t="shared" si="24"/>
        <v>1</v>
      </c>
      <c r="W600" s="96" t="str">
        <f t="shared" si="22"/>
        <v/>
      </c>
      <c r="X600" s="93"/>
      <c r="Y600" s="6"/>
      <c r="Z600" s="36"/>
      <c r="AA600" s="6"/>
      <c r="AC600" s="376"/>
      <c r="AD600" s="54">
        <v>0.41041666666669702</v>
      </c>
      <c r="AL600" s="5"/>
      <c r="AM600" s="5"/>
      <c r="AN600" s="5"/>
      <c r="AQ600" s="5"/>
      <c r="AS600" s="5"/>
      <c r="AT600" s="5"/>
      <c r="AU600" s="5"/>
      <c r="AV600" s="5"/>
      <c r="AW600" s="5"/>
      <c r="BB600" s="55">
        <v>0.41041666666673798</v>
      </c>
    </row>
    <row r="601" spans="2:54" x14ac:dyDescent="0.25">
      <c r="B601" s="5">
        <v>9.5</v>
      </c>
      <c r="C601" s="5">
        <v>82</v>
      </c>
      <c r="D601" s="5">
        <v>6.6</v>
      </c>
      <c r="E601" s="5">
        <v>8.6</v>
      </c>
      <c r="F601" s="5">
        <v>7.2</v>
      </c>
      <c r="G601" s="5">
        <v>9.4</v>
      </c>
      <c r="H601" s="5">
        <v>994.2</v>
      </c>
      <c r="I601" s="5">
        <v>3200</v>
      </c>
      <c r="J601" s="5">
        <v>0</v>
      </c>
      <c r="K601" s="5">
        <v>0.4</v>
      </c>
      <c r="L601" s="5">
        <v>2.2000000000000002</v>
      </c>
      <c r="M601" s="5">
        <v>2.2000000000000002</v>
      </c>
      <c r="N601">
        <v>34</v>
      </c>
      <c r="O601">
        <v>34</v>
      </c>
      <c r="P601">
        <v>8.6999999999999993</v>
      </c>
      <c r="Q601">
        <v>9.3000000000000007</v>
      </c>
      <c r="R601" s="54">
        <v>0.41111111111111098</v>
      </c>
      <c r="T601" s="93">
        <f t="shared" si="21"/>
        <v>9.3000000000000007</v>
      </c>
      <c r="U601" s="96">
        <f t="shared" si="23"/>
        <v>-2.1999999999999993</v>
      </c>
      <c r="V601" s="92">
        <f t="shared" si="24"/>
        <v>1</v>
      </c>
      <c r="W601" s="96" t="str">
        <f t="shared" si="22"/>
        <v/>
      </c>
      <c r="X601" s="93"/>
      <c r="Y601" s="6"/>
      <c r="Z601" s="36"/>
      <c r="AA601" s="6"/>
      <c r="AC601" s="376"/>
      <c r="AD601" s="54">
        <v>0.41111111111114201</v>
      </c>
      <c r="AL601" s="5"/>
      <c r="AM601" s="5"/>
      <c r="AN601" s="5"/>
      <c r="AQ601" s="5"/>
      <c r="AS601" s="5"/>
      <c r="AT601" s="5"/>
      <c r="AU601" s="5"/>
      <c r="AV601" s="5"/>
      <c r="AW601" s="5"/>
      <c r="BB601" s="55">
        <v>0.41111111111118298</v>
      </c>
    </row>
    <row r="602" spans="2:54" x14ac:dyDescent="0.25">
      <c r="B602" s="5">
        <v>9.5</v>
      </c>
      <c r="C602" s="5">
        <v>83</v>
      </c>
      <c r="D602" s="5">
        <v>6.7</v>
      </c>
      <c r="E602" s="5">
        <v>8.3000000000000007</v>
      </c>
      <c r="F602" s="5">
        <v>8.6</v>
      </c>
      <c r="G602" s="5">
        <v>8.6</v>
      </c>
      <c r="H602" s="5">
        <v>994.4</v>
      </c>
      <c r="I602" s="5">
        <v>2550</v>
      </c>
      <c r="J602" s="5">
        <v>0</v>
      </c>
      <c r="K602" s="5">
        <v>0.4</v>
      </c>
      <c r="L602" s="5">
        <v>2.2000000000000002</v>
      </c>
      <c r="M602" s="5">
        <v>2.2000000000000002</v>
      </c>
      <c r="N602">
        <v>34</v>
      </c>
      <c r="O602">
        <v>34</v>
      </c>
      <c r="P602">
        <v>8.6999999999999993</v>
      </c>
      <c r="Q602">
        <v>9.3000000000000007</v>
      </c>
      <c r="R602" s="54">
        <v>0.41180555555555598</v>
      </c>
      <c r="T602" s="93">
        <f t="shared" si="21"/>
        <v>9.3000000000000007</v>
      </c>
      <c r="U602" s="96">
        <f t="shared" si="23"/>
        <v>-2.1999999999999993</v>
      </c>
      <c r="V602" s="92">
        <f t="shared" si="24"/>
        <v>1</v>
      </c>
      <c r="W602" s="96" t="str">
        <f t="shared" si="22"/>
        <v/>
      </c>
      <c r="X602" s="93"/>
      <c r="Y602" s="6"/>
      <c r="Z602" s="36"/>
      <c r="AA602" s="6"/>
      <c r="AC602" s="376"/>
      <c r="AD602" s="54">
        <v>0.41180555555558701</v>
      </c>
      <c r="AL602" s="5"/>
      <c r="AM602" s="5"/>
      <c r="AN602" s="5"/>
      <c r="AQ602" s="5"/>
      <c r="AS602" s="5"/>
      <c r="AT602" s="5"/>
      <c r="AU602" s="5"/>
      <c r="AV602" s="5"/>
      <c r="AW602" s="5"/>
      <c r="BB602" s="55">
        <v>0.41180555555562798</v>
      </c>
    </row>
    <row r="603" spans="2:54" x14ac:dyDescent="0.25">
      <c r="B603" s="5">
        <v>9.5</v>
      </c>
      <c r="C603" s="5">
        <v>82</v>
      </c>
      <c r="D603" s="5">
        <v>6.6</v>
      </c>
      <c r="E603" s="5">
        <v>7.8</v>
      </c>
      <c r="F603" s="5">
        <v>11.5</v>
      </c>
      <c r="G603" s="5">
        <v>30.2</v>
      </c>
      <c r="H603" s="5">
        <v>994.3</v>
      </c>
      <c r="I603" s="5">
        <v>2080</v>
      </c>
      <c r="J603" s="5">
        <v>0</v>
      </c>
      <c r="K603" s="5">
        <v>0.4</v>
      </c>
      <c r="L603" s="5">
        <v>2.2000000000000002</v>
      </c>
      <c r="M603" s="5">
        <v>2.2000000000000002</v>
      </c>
      <c r="N603">
        <v>34</v>
      </c>
      <c r="O603">
        <v>34</v>
      </c>
      <c r="P603">
        <v>8.9</v>
      </c>
      <c r="Q603">
        <v>9.4</v>
      </c>
      <c r="R603" s="54">
        <v>0.41249999999999998</v>
      </c>
      <c r="T603" s="93">
        <f t="shared" si="21"/>
        <v>9.4</v>
      </c>
      <c r="U603" s="96">
        <f t="shared" si="23"/>
        <v>-2.0999999999999996</v>
      </c>
      <c r="V603" s="92">
        <f t="shared" si="24"/>
        <v>1</v>
      </c>
      <c r="W603" s="96" t="str">
        <f t="shared" si="22"/>
        <v/>
      </c>
      <c r="X603" s="93"/>
      <c r="Y603" s="6"/>
      <c r="Z603" s="36"/>
      <c r="AA603" s="6"/>
      <c r="AC603" s="376"/>
      <c r="AD603" s="54">
        <v>0.41250000000003201</v>
      </c>
      <c r="AL603" s="5"/>
      <c r="AM603" s="5"/>
      <c r="AN603" s="5"/>
      <c r="AQ603" s="5"/>
      <c r="AS603" s="5"/>
      <c r="AT603" s="5"/>
      <c r="AU603" s="5"/>
      <c r="AV603" s="5"/>
      <c r="AW603" s="5"/>
      <c r="BB603" s="55">
        <v>0.41250000000007297</v>
      </c>
    </row>
    <row r="604" spans="2:54" x14ac:dyDescent="0.25">
      <c r="B604" s="5">
        <v>9.5</v>
      </c>
      <c r="C604" s="5">
        <v>81</v>
      </c>
      <c r="D604" s="5">
        <v>6.4</v>
      </c>
      <c r="E604" s="5">
        <v>7.7</v>
      </c>
      <c r="F604" s="5">
        <v>12.2</v>
      </c>
      <c r="G604" s="5">
        <v>47.2</v>
      </c>
      <c r="H604" s="5">
        <v>994.5</v>
      </c>
      <c r="I604" s="5">
        <v>1880</v>
      </c>
      <c r="J604" s="5">
        <v>0</v>
      </c>
      <c r="K604" s="5">
        <v>0.4</v>
      </c>
      <c r="L604" s="5">
        <v>2.2000000000000002</v>
      </c>
      <c r="M604" s="5">
        <v>2.2000000000000002</v>
      </c>
      <c r="N604">
        <v>34</v>
      </c>
      <c r="O604">
        <v>34</v>
      </c>
      <c r="P604">
        <v>8.9</v>
      </c>
      <c r="Q604">
        <v>9.4</v>
      </c>
      <c r="R604" s="54">
        <v>0.41319444444444398</v>
      </c>
      <c r="T604" s="93">
        <f t="shared" si="21"/>
        <v>9.4</v>
      </c>
      <c r="U604" s="96">
        <f t="shared" si="23"/>
        <v>-2.0999999999999996</v>
      </c>
      <c r="V604" s="92">
        <f t="shared" si="24"/>
        <v>1</v>
      </c>
      <c r="W604" s="96" t="str">
        <f t="shared" si="22"/>
        <v/>
      </c>
      <c r="X604" s="93"/>
      <c r="Y604" s="6"/>
      <c r="Z604" s="36"/>
      <c r="AA604" s="6"/>
      <c r="AC604" s="376"/>
      <c r="AD604" s="54">
        <v>0.413194444444477</v>
      </c>
      <c r="AL604" s="5"/>
      <c r="AM604" s="5"/>
      <c r="AN604" s="5"/>
      <c r="AQ604" s="5"/>
      <c r="AS604" s="5"/>
      <c r="AT604" s="5"/>
      <c r="AU604" s="5"/>
      <c r="AV604" s="5"/>
      <c r="AW604" s="5"/>
      <c r="BB604" s="55">
        <v>0.41319444444451803</v>
      </c>
    </row>
    <row r="605" spans="2:54" x14ac:dyDescent="0.25">
      <c r="B605" s="5">
        <v>9.5</v>
      </c>
      <c r="C605" s="5">
        <v>80</v>
      </c>
      <c r="D605" s="5">
        <v>6.2</v>
      </c>
      <c r="E605" s="5">
        <v>6.9</v>
      </c>
      <c r="F605" s="5">
        <v>18.399999999999999</v>
      </c>
      <c r="G605" s="5">
        <v>31.7</v>
      </c>
      <c r="H605" s="5">
        <v>994.4</v>
      </c>
      <c r="I605" s="5">
        <v>2190</v>
      </c>
      <c r="J605" s="5">
        <v>0</v>
      </c>
      <c r="K605" s="5">
        <v>0.4</v>
      </c>
      <c r="L605" s="5">
        <v>2.2000000000000002</v>
      </c>
      <c r="M605" s="5">
        <v>2.2000000000000002</v>
      </c>
      <c r="N605">
        <v>34</v>
      </c>
      <c r="O605">
        <v>34</v>
      </c>
      <c r="P605">
        <v>9</v>
      </c>
      <c r="Q605">
        <v>9.5</v>
      </c>
      <c r="R605" s="54">
        <v>0.41388888888888897</v>
      </c>
      <c r="T605" s="93">
        <f t="shared" si="21"/>
        <v>9.5</v>
      </c>
      <c r="U605" s="96">
        <f t="shared" si="23"/>
        <v>-2</v>
      </c>
      <c r="V605" s="92">
        <f t="shared" si="24"/>
        <v>1</v>
      </c>
      <c r="W605" s="96" t="str">
        <f t="shared" si="22"/>
        <v/>
      </c>
      <c r="X605" s="93"/>
      <c r="Y605" s="6"/>
      <c r="Z605" s="36"/>
      <c r="AA605" s="6"/>
      <c r="AC605" s="376"/>
      <c r="AD605" s="54">
        <v>0.413888888888922</v>
      </c>
      <c r="AL605" s="5"/>
      <c r="AM605" s="5"/>
      <c r="AN605" s="5"/>
      <c r="AQ605" s="5"/>
      <c r="AS605" s="5"/>
      <c r="AT605" s="5"/>
      <c r="AU605" s="5"/>
      <c r="AV605" s="5"/>
      <c r="AW605" s="5"/>
      <c r="BB605" s="55">
        <v>0.41388888888896302</v>
      </c>
    </row>
    <row r="606" spans="2:54" x14ac:dyDescent="0.25">
      <c r="B606" s="5">
        <v>9.5</v>
      </c>
      <c r="C606" s="5">
        <v>81</v>
      </c>
      <c r="D606" s="5">
        <v>6.4</v>
      </c>
      <c r="E606" s="5">
        <v>6.5</v>
      </c>
      <c r="F606" s="5">
        <v>22</v>
      </c>
      <c r="G606" s="5">
        <v>22.3</v>
      </c>
      <c r="H606" s="5">
        <v>994.7</v>
      </c>
      <c r="I606" s="5">
        <v>2610</v>
      </c>
      <c r="J606" s="5">
        <v>0</v>
      </c>
      <c r="K606" s="5">
        <v>0.4</v>
      </c>
      <c r="L606" s="5">
        <v>2.2000000000000002</v>
      </c>
      <c r="M606" s="5">
        <v>2.2000000000000002</v>
      </c>
      <c r="N606">
        <v>34</v>
      </c>
      <c r="O606">
        <v>34</v>
      </c>
      <c r="P606">
        <v>9</v>
      </c>
      <c r="Q606">
        <v>9.5</v>
      </c>
      <c r="R606" s="54">
        <v>0.41458333333333303</v>
      </c>
      <c r="T606" s="93">
        <f t="shared" si="21"/>
        <v>9.5</v>
      </c>
      <c r="U606" s="96">
        <f t="shared" si="23"/>
        <v>-2</v>
      </c>
      <c r="V606" s="92">
        <f t="shared" si="24"/>
        <v>1</v>
      </c>
      <c r="W606" s="96" t="str">
        <f t="shared" si="22"/>
        <v/>
      </c>
      <c r="X606" s="93"/>
      <c r="Z606" s="5"/>
      <c r="AA606"/>
      <c r="AC606" s="376"/>
      <c r="AD606" s="54">
        <v>0.414583333333367</v>
      </c>
      <c r="AL606" s="5"/>
      <c r="AM606" s="5"/>
      <c r="AN606" s="5"/>
      <c r="AQ606" s="5"/>
      <c r="AS606" s="5"/>
      <c r="AT606" s="5"/>
      <c r="AU606" s="5"/>
      <c r="AV606" s="5"/>
      <c r="AW606" s="5"/>
      <c r="BB606" s="55">
        <v>0.41458333333340802</v>
      </c>
    </row>
    <row r="607" spans="2:54" x14ac:dyDescent="0.25">
      <c r="B607" s="5">
        <v>9.4</v>
      </c>
      <c r="C607" s="5">
        <v>80</v>
      </c>
      <c r="D607" s="5">
        <v>6.1</v>
      </c>
      <c r="E607" s="5">
        <v>7.2</v>
      </c>
      <c r="F607" s="5">
        <v>15.1</v>
      </c>
      <c r="G607" s="5">
        <v>30.2</v>
      </c>
      <c r="H607" s="5">
        <v>994.4</v>
      </c>
      <c r="I607" s="5">
        <v>3090</v>
      </c>
      <c r="J607" s="5">
        <v>0</v>
      </c>
      <c r="K607" s="5">
        <v>0.4</v>
      </c>
      <c r="L607" s="5">
        <v>2.2000000000000002</v>
      </c>
      <c r="M607" s="5">
        <v>2.2000000000000002</v>
      </c>
      <c r="N607">
        <v>34</v>
      </c>
      <c r="O607">
        <v>34</v>
      </c>
      <c r="P607">
        <v>9</v>
      </c>
      <c r="Q607">
        <v>9.5</v>
      </c>
      <c r="R607" s="54">
        <v>0.41527777777777802</v>
      </c>
      <c r="T607" s="93">
        <f t="shared" si="21"/>
        <v>9.5</v>
      </c>
      <c r="U607" s="96">
        <f t="shared" si="23"/>
        <v>-1.9000000000000004</v>
      </c>
      <c r="V607" s="92">
        <f t="shared" si="24"/>
        <v>1</v>
      </c>
      <c r="W607" s="96" t="str">
        <f t="shared" si="22"/>
        <v/>
      </c>
      <c r="X607" s="93"/>
      <c r="Z607" s="5"/>
      <c r="AA607"/>
      <c r="AC607" s="376"/>
      <c r="AD607" s="54">
        <v>0.415277777777812</v>
      </c>
      <c r="AL607" s="5"/>
      <c r="AM607" s="5"/>
      <c r="AN607" s="5"/>
      <c r="AQ607" s="5"/>
      <c r="AS607" s="5"/>
      <c r="AT607" s="5"/>
      <c r="AU607" s="5"/>
      <c r="AV607" s="5"/>
      <c r="AW607" s="5"/>
      <c r="BB607" s="55">
        <v>0.41527777777785302</v>
      </c>
    </row>
    <row r="608" spans="2:54" x14ac:dyDescent="0.25">
      <c r="B608" s="5">
        <v>9.3000000000000007</v>
      </c>
      <c r="C608" s="5">
        <v>80</v>
      </c>
      <c r="D608" s="5">
        <v>6</v>
      </c>
      <c r="E608" s="5">
        <v>6.8</v>
      </c>
      <c r="F608" s="5">
        <v>17.600000000000001</v>
      </c>
      <c r="G608" s="5">
        <v>18.7</v>
      </c>
      <c r="H608" s="5">
        <v>994.4</v>
      </c>
      <c r="I608" s="5">
        <v>3690</v>
      </c>
      <c r="J608" s="5">
        <v>0</v>
      </c>
      <c r="K608" s="5">
        <v>0.4</v>
      </c>
      <c r="L608" s="5">
        <v>2.2000000000000002</v>
      </c>
      <c r="M608" s="5">
        <v>2.2000000000000002</v>
      </c>
      <c r="N608">
        <v>34</v>
      </c>
      <c r="O608">
        <v>34</v>
      </c>
      <c r="P608">
        <v>8.9</v>
      </c>
      <c r="Q608">
        <v>9.5</v>
      </c>
      <c r="R608" s="54">
        <v>0.41597222222222202</v>
      </c>
      <c r="T608" s="93">
        <f t="shared" si="21"/>
        <v>9.5</v>
      </c>
      <c r="U608" s="96">
        <f t="shared" si="23"/>
        <v>-1.8000000000000007</v>
      </c>
      <c r="V608" s="92">
        <f t="shared" si="24"/>
        <v>1</v>
      </c>
      <c r="W608" s="96" t="str">
        <f t="shared" si="22"/>
        <v/>
      </c>
      <c r="X608" s="93"/>
      <c r="Z608" s="5"/>
      <c r="AA608"/>
      <c r="AC608" s="376"/>
      <c r="AD608" s="54">
        <v>0.41597222222225699</v>
      </c>
      <c r="AL608" s="5"/>
      <c r="AM608" s="5"/>
      <c r="AN608" s="5"/>
      <c r="AQ608" s="5"/>
      <c r="AS608" s="5"/>
      <c r="AT608" s="5"/>
      <c r="AU608" s="5"/>
      <c r="AV608" s="5"/>
      <c r="AW608" s="5"/>
      <c r="BB608" s="55">
        <v>0.41597222222229802</v>
      </c>
    </row>
    <row r="609" spans="2:54" x14ac:dyDescent="0.25">
      <c r="B609" s="5">
        <v>9.1999999999999993</v>
      </c>
      <c r="C609" s="5">
        <v>80</v>
      </c>
      <c r="D609" s="5">
        <v>5.9</v>
      </c>
      <c r="E609" s="5">
        <v>7.8</v>
      </c>
      <c r="F609" s="5">
        <v>9.4</v>
      </c>
      <c r="G609" s="5">
        <v>19.399999999999999</v>
      </c>
      <c r="H609" s="5">
        <v>994.4</v>
      </c>
      <c r="I609" s="5">
        <v>4190</v>
      </c>
      <c r="J609" s="5">
        <v>0</v>
      </c>
      <c r="K609" s="5">
        <v>0.4</v>
      </c>
      <c r="L609" s="5">
        <v>2.2000000000000002</v>
      </c>
      <c r="M609" s="5">
        <v>2.2000000000000002</v>
      </c>
      <c r="N609">
        <v>34</v>
      </c>
      <c r="O609">
        <v>34</v>
      </c>
      <c r="P609">
        <v>8.8000000000000007</v>
      </c>
      <c r="Q609">
        <v>9.5</v>
      </c>
      <c r="R609" s="54">
        <v>0.41666666666666702</v>
      </c>
      <c r="T609" s="93">
        <f t="shared" si="21"/>
        <v>9.5</v>
      </c>
      <c r="U609" s="96">
        <f t="shared" si="23"/>
        <v>-1.6999999999999993</v>
      </c>
      <c r="V609" s="92">
        <f t="shared" si="24"/>
        <v>1</v>
      </c>
      <c r="W609" s="96" t="str">
        <f t="shared" si="22"/>
        <v/>
      </c>
      <c r="X609" s="93"/>
      <c r="Z609" s="5"/>
      <c r="AA609"/>
      <c r="AC609" s="376"/>
      <c r="AD609" s="54">
        <v>0.41666666666670199</v>
      </c>
      <c r="AL609" s="5"/>
      <c r="AM609" s="5"/>
      <c r="AN609" s="5"/>
      <c r="AQ609" s="5"/>
      <c r="AS609" s="5"/>
      <c r="AT609" s="5"/>
      <c r="AU609" s="5"/>
      <c r="AV609" s="5"/>
      <c r="AW609" s="5"/>
      <c r="BB609" s="55">
        <v>0.41666666666674301</v>
      </c>
    </row>
    <row r="610" spans="2:54" x14ac:dyDescent="0.25">
      <c r="B610" s="5">
        <v>9.1999999999999993</v>
      </c>
      <c r="C610" s="5">
        <v>80</v>
      </c>
      <c r="D610" s="5">
        <v>5.9</v>
      </c>
      <c r="E610" s="5">
        <v>8.6999999999999993</v>
      </c>
      <c r="F610" s="5">
        <v>5.4</v>
      </c>
      <c r="G610" s="5">
        <v>17.600000000000001</v>
      </c>
      <c r="H610" s="5">
        <v>994.4</v>
      </c>
      <c r="I610" s="5">
        <v>4030</v>
      </c>
      <c r="J610" s="5">
        <v>0</v>
      </c>
      <c r="K610" s="5">
        <v>0.4</v>
      </c>
      <c r="L610" s="5">
        <v>2.2000000000000002</v>
      </c>
      <c r="M610" s="5">
        <v>2.2000000000000002</v>
      </c>
      <c r="N610">
        <v>34</v>
      </c>
      <c r="O610">
        <v>34</v>
      </c>
      <c r="P610">
        <v>8.8000000000000007</v>
      </c>
      <c r="Q610">
        <v>9.5</v>
      </c>
      <c r="R610" s="54">
        <v>0.41736111111111102</v>
      </c>
      <c r="T610" s="93">
        <f t="shared" si="21"/>
        <v>9.5</v>
      </c>
      <c r="U610" s="96">
        <f t="shared" si="23"/>
        <v>-1.6999999999999993</v>
      </c>
      <c r="V610" s="92">
        <f t="shared" si="24"/>
        <v>1</v>
      </c>
      <c r="W610" s="96" t="str">
        <f t="shared" si="22"/>
        <v/>
      </c>
      <c r="X610" s="93"/>
      <c r="Z610" s="5"/>
      <c r="AA610"/>
      <c r="AC610" s="376"/>
      <c r="AD610" s="54">
        <v>0.41736111111114699</v>
      </c>
      <c r="AL610" s="5"/>
      <c r="AM610" s="5"/>
      <c r="AN610" s="5"/>
      <c r="AQ610" s="5"/>
      <c r="AS610" s="5"/>
      <c r="AT610" s="5"/>
      <c r="AU610" s="5"/>
      <c r="AV610" s="5"/>
      <c r="AW610" s="5"/>
      <c r="BB610" s="55">
        <v>0.41736111111118801</v>
      </c>
    </row>
    <row r="611" spans="2:54" x14ac:dyDescent="0.25">
      <c r="B611" s="5">
        <v>9.1</v>
      </c>
      <c r="C611" s="5">
        <v>80</v>
      </c>
      <c r="D611" s="5">
        <v>5.8</v>
      </c>
      <c r="E611" s="5">
        <v>6.5</v>
      </c>
      <c r="F611" s="5">
        <v>17.600000000000001</v>
      </c>
      <c r="G611" s="5">
        <v>27.4</v>
      </c>
      <c r="H611" s="5">
        <v>994.6</v>
      </c>
      <c r="I611" s="5">
        <v>4030</v>
      </c>
      <c r="J611" s="5">
        <v>0</v>
      </c>
      <c r="K611" s="5">
        <v>0.4</v>
      </c>
      <c r="L611" s="5">
        <v>2.2000000000000002</v>
      </c>
      <c r="M611" s="5">
        <v>2.2000000000000002</v>
      </c>
      <c r="N611">
        <v>34</v>
      </c>
      <c r="O611">
        <v>34</v>
      </c>
      <c r="P611">
        <v>8.8000000000000007</v>
      </c>
      <c r="Q611">
        <v>9.5</v>
      </c>
      <c r="R611" s="54">
        <v>0.41805555555555601</v>
      </c>
      <c r="T611" s="93">
        <f t="shared" si="21"/>
        <v>9.5</v>
      </c>
      <c r="U611" s="96">
        <f t="shared" si="23"/>
        <v>-1.5999999999999996</v>
      </c>
      <c r="V611" s="92">
        <f t="shared" si="24"/>
        <v>1</v>
      </c>
      <c r="W611" s="96" t="str">
        <f t="shared" si="22"/>
        <v/>
      </c>
      <c r="X611" s="93"/>
      <c r="Z611" s="5"/>
      <c r="AA611"/>
      <c r="AC611" s="376"/>
      <c r="AD611" s="54">
        <v>0.41805555555559198</v>
      </c>
      <c r="AL611" s="5"/>
      <c r="AM611" s="5"/>
      <c r="AN611" s="5"/>
      <c r="AQ611" s="5"/>
      <c r="AS611" s="5"/>
      <c r="AT611" s="5"/>
      <c r="AU611" s="5"/>
      <c r="AV611" s="5"/>
      <c r="AW611" s="5"/>
      <c r="BB611" s="55">
        <v>0.41805555555563301</v>
      </c>
    </row>
    <row r="612" spans="2:54" x14ac:dyDescent="0.25">
      <c r="B612" s="5">
        <v>9.1999999999999993</v>
      </c>
      <c r="C612" s="5">
        <v>80</v>
      </c>
      <c r="D612" s="5">
        <v>5.9</v>
      </c>
      <c r="E612" s="5">
        <v>7.2</v>
      </c>
      <c r="F612" s="5">
        <v>13</v>
      </c>
      <c r="G612" s="5">
        <v>28.8</v>
      </c>
      <c r="H612" s="5">
        <v>994.5</v>
      </c>
      <c r="I612" s="5">
        <v>4270</v>
      </c>
      <c r="J612" s="5">
        <v>0</v>
      </c>
      <c r="K612" s="5">
        <v>0.4</v>
      </c>
      <c r="L612" s="5">
        <v>2.2000000000000002</v>
      </c>
      <c r="M612" s="5">
        <v>2.2000000000000002</v>
      </c>
      <c r="N612">
        <v>34</v>
      </c>
      <c r="O612">
        <v>34</v>
      </c>
      <c r="P612">
        <v>8.6999999999999993</v>
      </c>
      <c r="Q612">
        <v>9.5</v>
      </c>
      <c r="R612" s="54">
        <v>0.41875000000000001</v>
      </c>
      <c r="T612" s="93">
        <f t="shared" si="21"/>
        <v>9.5</v>
      </c>
      <c r="U612" s="96">
        <f t="shared" si="23"/>
        <v>-1.6999999999999993</v>
      </c>
      <c r="V612" s="92">
        <f t="shared" si="24"/>
        <v>1</v>
      </c>
      <c r="W612" s="96" t="str">
        <f t="shared" si="22"/>
        <v/>
      </c>
      <c r="X612" s="93"/>
      <c r="Z612" s="5"/>
      <c r="AA612"/>
      <c r="AC612" s="376"/>
      <c r="AD612" s="54">
        <v>0.41875000000003698</v>
      </c>
      <c r="AL612" s="5"/>
      <c r="AM612" s="5"/>
      <c r="AN612" s="5"/>
      <c r="AQ612" s="5"/>
      <c r="AS612" s="5"/>
      <c r="AT612" s="5"/>
      <c r="AU612" s="5"/>
      <c r="AV612" s="5"/>
      <c r="AW612" s="5"/>
      <c r="BB612" s="55">
        <v>0.418750000000078</v>
      </c>
    </row>
    <row r="613" spans="2:54" s="6" customFormat="1" x14ac:dyDescent="0.25">
      <c r="B613" s="5">
        <v>9.1999999999999993</v>
      </c>
      <c r="C613" s="5">
        <v>80</v>
      </c>
      <c r="D613" s="5">
        <v>5.9</v>
      </c>
      <c r="E613" s="5">
        <v>7.3</v>
      </c>
      <c r="F613" s="5">
        <v>12.2</v>
      </c>
      <c r="G613" s="5">
        <v>19.8</v>
      </c>
      <c r="H613" s="5">
        <v>994.4</v>
      </c>
      <c r="I613" s="5">
        <v>4430</v>
      </c>
      <c r="J613" s="5">
        <v>0</v>
      </c>
      <c r="K613" s="5">
        <v>0.4</v>
      </c>
      <c r="L613" s="5">
        <v>2.2000000000000002</v>
      </c>
      <c r="M613" s="5">
        <v>2.2000000000000002</v>
      </c>
      <c r="N613">
        <v>34</v>
      </c>
      <c r="O613">
        <v>34</v>
      </c>
      <c r="P613">
        <v>8.6999999999999993</v>
      </c>
      <c r="Q613">
        <v>9.4</v>
      </c>
      <c r="R613" s="54">
        <v>0.41944444444444401</v>
      </c>
      <c r="S613"/>
      <c r="T613" s="93">
        <f t="shared" si="21"/>
        <v>9.4</v>
      </c>
      <c r="U613" s="96">
        <f t="shared" si="23"/>
        <v>-1.7999999999999989</v>
      </c>
      <c r="V613" s="92">
        <f t="shared" si="24"/>
        <v>1</v>
      </c>
      <c r="W613" s="96" t="str">
        <f t="shared" si="22"/>
        <v/>
      </c>
      <c r="X613" s="427"/>
      <c r="Y613"/>
      <c r="Z613" s="5"/>
      <c r="AA613"/>
      <c r="AC613" s="376"/>
      <c r="AD613" s="54">
        <v>0.41944444444448198</v>
      </c>
      <c r="AF613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/>
      <c r="AY613"/>
      <c r="AZ613"/>
      <c r="BA613"/>
      <c r="BB613" s="55">
        <v>0.419444444444523</v>
      </c>
    </row>
    <row r="614" spans="2:54" s="6" customFormat="1" x14ac:dyDescent="0.25">
      <c r="B614" s="5">
        <v>9.1999999999999993</v>
      </c>
      <c r="C614" s="5">
        <v>80</v>
      </c>
      <c r="D614" s="5">
        <v>5.9</v>
      </c>
      <c r="E614" s="5">
        <v>7.7</v>
      </c>
      <c r="F614" s="5">
        <v>10.1</v>
      </c>
      <c r="G614" s="5">
        <v>19.100000000000001</v>
      </c>
      <c r="H614" s="5">
        <v>994.5</v>
      </c>
      <c r="I614" s="5">
        <v>4880</v>
      </c>
      <c r="J614" s="5">
        <v>0</v>
      </c>
      <c r="K614" s="5">
        <v>0.4</v>
      </c>
      <c r="L614" s="5">
        <v>2.2000000000000002</v>
      </c>
      <c r="M614" s="5">
        <v>2.2000000000000002</v>
      </c>
      <c r="N614">
        <v>34</v>
      </c>
      <c r="O614">
        <v>34</v>
      </c>
      <c r="P614">
        <v>8.6999999999999993</v>
      </c>
      <c r="Q614">
        <v>9.4</v>
      </c>
      <c r="R614" s="54">
        <v>0.42013888888888901</v>
      </c>
      <c r="S614"/>
      <c r="T614" s="93">
        <f t="shared" si="21"/>
        <v>9.4</v>
      </c>
      <c r="U614" s="96">
        <f t="shared" si="23"/>
        <v>-1.7999999999999989</v>
      </c>
      <c r="V614" s="92">
        <f t="shared" si="24"/>
        <v>1</v>
      </c>
      <c r="W614" s="96" t="str">
        <f t="shared" si="22"/>
        <v/>
      </c>
      <c r="X614" s="427"/>
      <c r="Y614"/>
      <c r="Z614" s="5"/>
      <c r="AA614"/>
      <c r="AC614" s="376"/>
      <c r="AD614" s="54">
        <v>0.42013888888892698</v>
      </c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/>
      <c r="AY614"/>
      <c r="AZ614"/>
      <c r="BA614"/>
      <c r="BB614" s="55">
        <v>0.420138888888968</v>
      </c>
    </row>
    <row r="615" spans="2:54" s="6" customFormat="1" x14ac:dyDescent="0.25">
      <c r="B615" s="5">
        <v>9.1999999999999993</v>
      </c>
      <c r="C615" s="5">
        <v>80</v>
      </c>
      <c r="D615" s="5">
        <v>5.9</v>
      </c>
      <c r="E615" s="5">
        <v>7.6</v>
      </c>
      <c r="F615" s="5">
        <v>10.4</v>
      </c>
      <c r="G615" s="5">
        <v>14</v>
      </c>
      <c r="H615" s="5">
        <v>994.6</v>
      </c>
      <c r="I615" s="5">
        <v>5510</v>
      </c>
      <c r="J615" s="5">
        <v>0</v>
      </c>
      <c r="K615" s="5">
        <v>0.4</v>
      </c>
      <c r="L615" s="5">
        <v>2.2000000000000002</v>
      </c>
      <c r="M615" s="5">
        <v>2.2000000000000002</v>
      </c>
      <c r="N615">
        <v>34</v>
      </c>
      <c r="O615">
        <v>34</v>
      </c>
      <c r="P615">
        <v>8.6999999999999993</v>
      </c>
      <c r="Q615">
        <v>9.4</v>
      </c>
      <c r="R615" s="54">
        <v>0.420833333333333</v>
      </c>
      <c r="S615"/>
      <c r="T615" s="93">
        <f t="shared" si="21"/>
        <v>9.4</v>
      </c>
      <c r="U615" s="96">
        <f t="shared" si="23"/>
        <v>-1.7999999999999989</v>
      </c>
      <c r="V615" s="92">
        <f t="shared" si="24"/>
        <v>1</v>
      </c>
      <c r="W615" s="96" t="str">
        <f t="shared" si="22"/>
        <v/>
      </c>
      <c r="X615" s="427"/>
      <c r="Y615"/>
      <c r="Z615" s="5"/>
      <c r="AA615"/>
      <c r="AC615" s="376"/>
      <c r="AD615" s="54">
        <v>0.42083333333337197</v>
      </c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/>
      <c r="AY615"/>
      <c r="AZ615"/>
      <c r="BA615"/>
      <c r="BB615" s="55">
        <v>0.420833333333413</v>
      </c>
    </row>
    <row r="616" spans="2:54" s="6" customFormat="1" x14ac:dyDescent="0.25">
      <c r="B616" s="5">
        <v>9.3000000000000007</v>
      </c>
      <c r="C616" s="5">
        <v>79</v>
      </c>
      <c r="D616" s="5">
        <v>5.8</v>
      </c>
      <c r="E616" s="5">
        <v>8.3000000000000007</v>
      </c>
      <c r="F616" s="5">
        <v>7.2</v>
      </c>
      <c r="G616" s="5">
        <v>17.600000000000001</v>
      </c>
      <c r="H616" s="5">
        <v>994.7</v>
      </c>
      <c r="I616" s="5">
        <v>6120</v>
      </c>
      <c r="J616" s="5">
        <v>0</v>
      </c>
      <c r="K616" s="5">
        <v>0.4</v>
      </c>
      <c r="L616" s="5">
        <v>2.2000000000000002</v>
      </c>
      <c r="M616" s="5">
        <v>2.2000000000000002</v>
      </c>
      <c r="N616">
        <v>34</v>
      </c>
      <c r="O616">
        <v>34</v>
      </c>
      <c r="P616">
        <v>8.6999999999999993</v>
      </c>
      <c r="Q616">
        <v>9.4</v>
      </c>
      <c r="R616" s="54">
        <v>0.421527777777778</v>
      </c>
      <c r="S616"/>
      <c r="T616" s="93">
        <f t="shared" si="21"/>
        <v>9.4</v>
      </c>
      <c r="U616" s="96">
        <f t="shared" si="23"/>
        <v>-1.9000000000000004</v>
      </c>
      <c r="V616" s="92">
        <f t="shared" si="24"/>
        <v>1</v>
      </c>
      <c r="W616" s="96" t="str">
        <f t="shared" si="22"/>
        <v/>
      </c>
      <c r="X616" s="427"/>
      <c r="Y616"/>
      <c r="Z616" s="5"/>
      <c r="AA616"/>
      <c r="AC616" s="376"/>
      <c r="AD616" s="54">
        <v>0.42152777777781703</v>
      </c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/>
      <c r="AY616"/>
      <c r="AZ616"/>
      <c r="BA616"/>
      <c r="BB616" s="55">
        <v>0.42152777777785799</v>
      </c>
    </row>
    <row r="617" spans="2:54" s="6" customFormat="1" x14ac:dyDescent="0.25">
      <c r="B617" s="5">
        <v>9.3000000000000007</v>
      </c>
      <c r="C617" s="5">
        <v>79</v>
      </c>
      <c r="D617" s="5">
        <v>5.8</v>
      </c>
      <c r="E617" s="5">
        <v>6.8</v>
      </c>
      <c r="F617" s="5">
        <v>17.3</v>
      </c>
      <c r="G617" s="5">
        <v>24.1</v>
      </c>
      <c r="H617" s="5">
        <v>994.9</v>
      </c>
      <c r="I617" s="5">
        <v>6300</v>
      </c>
      <c r="J617" s="5">
        <v>0</v>
      </c>
      <c r="K617" s="5">
        <v>0.4</v>
      </c>
      <c r="L617" s="5">
        <v>2.2000000000000002</v>
      </c>
      <c r="M617" s="5">
        <v>2.2000000000000002</v>
      </c>
      <c r="N617">
        <v>34</v>
      </c>
      <c r="O617">
        <v>34</v>
      </c>
      <c r="P617">
        <v>8.6999999999999993</v>
      </c>
      <c r="Q617">
        <v>9.4</v>
      </c>
      <c r="R617" s="54">
        <v>0.422222222222222</v>
      </c>
      <c r="S617"/>
      <c r="T617" s="93">
        <f t="shared" si="21"/>
        <v>9.4</v>
      </c>
      <c r="U617" s="96">
        <f t="shared" si="23"/>
        <v>-1.9000000000000004</v>
      </c>
      <c r="V617" s="92">
        <f t="shared" si="24"/>
        <v>1</v>
      </c>
      <c r="W617" s="96" t="str">
        <f t="shared" si="22"/>
        <v/>
      </c>
      <c r="X617" s="427"/>
      <c r="Y617"/>
      <c r="Z617" s="5"/>
      <c r="AA617"/>
      <c r="AC617" s="376"/>
      <c r="AD617" s="54">
        <v>0.42222222222226202</v>
      </c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/>
      <c r="AY617"/>
      <c r="AZ617"/>
      <c r="BA617"/>
      <c r="BB617" s="55">
        <v>0.42222222222230299</v>
      </c>
    </row>
    <row r="618" spans="2:54" s="6" customFormat="1" x14ac:dyDescent="0.25">
      <c r="B618" s="5">
        <v>9.3000000000000007</v>
      </c>
      <c r="C618" s="5">
        <v>79</v>
      </c>
      <c r="D618" s="5">
        <v>5.8</v>
      </c>
      <c r="E618" s="5">
        <v>7.6</v>
      </c>
      <c r="F618" s="5">
        <v>11.2</v>
      </c>
      <c r="G618" s="5">
        <v>13.7</v>
      </c>
      <c r="H618" s="5">
        <v>994.7</v>
      </c>
      <c r="I618" s="5">
        <v>7210</v>
      </c>
      <c r="J618" s="5">
        <v>0</v>
      </c>
      <c r="K618" s="5">
        <v>0.4</v>
      </c>
      <c r="L618" s="5">
        <v>2.2000000000000002</v>
      </c>
      <c r="M618" s="5">
        <v>2.2000000000000002</v>
      </c>
      <c r="N618">
        <v>34</v>
      </c>
      <c r="O618">
        <v>34</v>
      </c>
      <c r="P618">
        <v>8.8000000000000007</v>
      </c>
      <c r="Q618">
        <v>9.5</v>
      </c>
      <c r="R618" s="54">
        <v>0.422916666666667</v>
      </c>
      <c r="S618"/>
      <c r="T618" s="93">
        <f t="shared" si="21"/>
        <v>9.5</v>
      </c>
      <c r="U618" s="96">
        <f t="shared" si="23"/>
        <v>-1.8000000000000007</v>
      </c>
      <c r="V618" s="92">
        <f t="shared" si="24"/>
        <v>1</v>
      </c>
      <c r="W618" s="96" t="str">
        <f t="shared" si="22"/>
        <v/>
      </c>
      <c r="X618" s="427"/>
      <c r="Y618"/>
      <c r="Z618" s="5"/>
      <c r="AA618"/>
      <c r="AC618" s="376"/>
      <c r="AD618" s="54">
        <v>0.42291666666670702</v>
      </c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/>
      <c r="AY618"/>
      <c r="AZ618"/>
      <c r="BA618"/>
      <c r="BB618" s="55">
        <v>0.42291666666674799</v>
      </c>
    </row>
    <row r="619" spans="2:54" s="6" customFormat="1" x14ac:dyDescent="0.25">
      <c r="B619" s="5">
        <v>9.3000000000000007</v>
      </c>
      <c r="C619" s="5">
        <v>79</v>
      </c>
      <c r="D619" s="5">
        <v>5.8</v>
      </c>
      <c r="E619" s="5">
        <v>7</v>
      </c>
      <c r="F619" s="5">
        <v>15.5</v>
      </c>
      <c r="G619" s="5">
        <v>19.399999999999999</v>
      </c>
      <c r="H619" s="5">
        <v>994.8</v>
      </c>
      <c r="I619" s="5">
        <v>7040</v>
      </c>
      <c r="J619" s="5">
        <v>0</v>
      </c>
      <c r="K619" s="5">
        <v>0.2</v>
      </c>
      <c r="L619" s="5">
        <v>2.2000000000000002</v>
      </c>
      <c r="M619" s="5">
        <v>2.2000000000000002</v>
      </c>
      <c r="N619">
        <v>34</v>
      </c>
      <c r="O619">
        <v>34</v>
      </c>
      <c r="P619">
        <v>8.9</v>
      </c>
      <c r="Q619">
        <v>9.5</v>
      </c>
      <c r="R619" s="54">
        <v>0.42361111111111099</v>
      </c>
      <c r="S619"/>
      <c r="T619" s="93">
        <f t="shared" si="21"/>
        <v>9.5</v>
      </c>
      <c r="U619" s="96">
        <f t="shared" si="23"/>
        <v>-1.8000000000000007</v>
      </c>
      <c r="V619" s="92">
        <f t="shared" si="24"/>
        <v>1</v>
      </c>
      <c r="W619" s="96" t="str">
        <f t="shared" si="22"/>
        <v/>
      </c>
      <c r="X619" s="427"/>
      <c r="Y619"/>
      <c r="Z619" s="5"/>
      <c r="AA619"/>
      <c r="AC619" s="376"/>
      <c r="AD619" s="54">
        <v>0.42361111111115202</v>
      </c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/>
      <c r="AY619"/>
      <c r="AZ619"/>
      <c r="BA619"/>
      <c r="BB619" s="55">
        <v>0.42361111111119298</v>
      </c>
    </row>
    <row r="620" spans="2:54" s="6" customFormat="1" x14ac:dyDescent="0.25">
      <c r="B620" s="5">
        <v>9.4</v>
      </c>
      <c r="C620" s="5">
        <v>80</v>
      </c>
      <c r="D620" s="5">
        <v>6.1</v>
      </c>
      <c r="E620" s="5">
        <v>7.5</v>
      </c>
      <c r="F620" s="5">
        <v>12.6</v>
      </c>
      <c r="G620" s="5">
        <v>15.5</v>
      </c>
      <c r="H620" s="5">
        <v>994.7</v>
      </c>
      <c r="I620" s="5">
        <v>6070</v>
      </c>
      <c r="J620" s="5">
        <v>0</v>
      </c>
      <c r="K620" s="5">
        <v>0.2</v>
      </c>
      <c r="L620" s="5">
        <v>2.2000000000000002</v>
      </c>
      <c r="M620" s="5">
        <v>2.2000000000000002</v>
      </c>
      <c r="N620">
        <v>34</v>
      </c>
      <c r="O620">
        <v>34</v>
      </c>
      <c r="P620">
        <v>9</v>
      </c>
      <c r="Q620">
        <v>9.5</v>
      </c>
      <c r="R620" s="54">
        <v>0.42430555555555599</v>
      </c>
      <c r="S620"/>
      <c r="T620" s="93">
        <f t="shared" si="21"/>
        <v>9.5</v>
      </c>
      <c r="U620" s="96">
        <f t="shared" si="23"/>
        <v>-1.9000000000000004</v>
      </c>
      <c r="V620" s="92">
        <f t="shared" si="24"/>
        <v>1</v>
      </c>
      <c r="W620" s="96" t="str">
        <f t="shared" si="22"/>
        <v/>
      </c>
      <c r="X620" s="427"/>
      <c r="Y620"/>
      <c r="Z620" s="5"/>
      <c r="AA620"/>
      <c r="AC620" s="376"/>
      <c r="AD620" s="54">
        <v>0.42430555555559701</v>
      </c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/>
      <c r="AY620"/>
      <c r="AZ620"/>
      <c r="BA620"/>
      <c r="BB620" s="55">
        <v>0.42430555555563798</v>
      </c>
    </row>
    <row r="621" spans="2:54" s="6" customFormat="1" x14ac:dyDescent="0.25">
      <c r="B621" s="5">
        <v>9.4</v>
      </c>
      <c r="C621" s="5">
        <v>80</v>
      </c>
      <c r="D621" s="5">
        <v>6.1</v>
      </c>
      <c r="E621" s="5">
        <v>8.8000000000000007</v>
      </c>
      <c r="F621" s="5">
        <v>5.8</v>
      </c>
      <c r="G621" s="5">
        <v>15.1</v>
      </c>
      <c r="H621" s="5">
        <v>994.8</v>
      </c>
      <c r="I621" s="5">
        <v>5110</v>
      </c>
      <c r="J621" s="5">
        <v>0</v>
      </c>
      <c r="K621" s="5">
        <v>0.2</v>
      </c>
      <c r="L621" s="5">
        <v>2.2000000000000002</v>
      </c>
      <c r="M621" s="5">
        <v>2.2000000000000002</v>
      </c>
      <c r="N621">
        <v>34</v>
      </c>
      <c r="O621">
        <v>34</v>
      </c>
      <c r="P621">
        <v>9.1</v>
      </c>
      <c r="Q621">
        <v>9.6</v>
      </c>
      <c r="R621" s="54">
        <v>0.42499999999999999</v>
      </c>
      <c r="S621"/>
      <c r="T621" s="93">
        <f t="shared" si="21"/>
        <v>9.6</v>
      </c>
      <c r="U621" s="96">
        <f>(T621-B621)-4</f>
        <v>-3.8000000000000007</v>
      </c>
      <c r="V621" s="92">
        <f t="shared" si="24"/>
        <v>1</v>
      </c>
      <c r="W621" s="96" t="str">
        <f t="shared" si="22"/>
        <v/>
      </c>
      <c r="X621" s="427"/>
      <c r="Y621"/>
      <c r="Z621" s="5"/>
      <c r="AA621"/>
      <c r="AC621" s="376"/>
      <c r="AD621" s="54">
        <v>0.42500000000004201</v>
      </c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/>
      <c r="AY621"/>
      <c r="AZ621"/>
      <c r="BA621"/>
      <c r="BB621" s="55">
        <v>0.42500000000008298</v>
      </c>
    </row>
    <row r="622" spans="2:54" s="6" customFormat="1" x14ac:dyDescent="0.25">
      <c r="B622" s="5">
        <v>9.4</v>
      </c>
      <c r="C622" s="5">
        <v>80</v>
      </c>
      <c r="D622" s="5">
        <v>6.1</v>
      </c>
      <c r="E622" s="5">
        <v>7.7</v>
      </c>
      <c r="F622" s="5">
        <v>11.2</v>
      </c>
      <c r="G622" s="5">
        <v>20.5</v>
      </c>
      <c r="H622" s="5">
        <v>995</v>
      </c>
      <c r="I622" s="5">
        <v>4640</v>
      </c>
      <c r="J622" s="5">
        <v>0</v>
      </c>
      <c r="K622" s="5">
        <v>0.2</v>
      </c>
      <c r="L622" s="5">
        <v>2.2000000000000002</v>
      </c>
      <c r="M622" s="5">
        <v>2.2000000000000002</v>
      </c>
      <c r="N622">
        <v>34</v>
      </c>
      <c r="O622">
        <v>34</v>
      </c>
      <c r="P622">
        <v>9.1</v>
      </c>
      <c r="Q622">
        <v>9.6</v>
      </c>
      <c r="R622" s="54">
        <v>0.42569444444444399</v>
      </c>
      <c r="S622"/>
      <c r="T622" s="93">
        <f t="shared" si="21"/>
        <v>9.6</v>
      </c>
      <c r="U622" s="96">
        <f t="shared" ref="U622:U655" si="25">(T622-B622)-4</f>
        <v>-3.8000000000000007</v>
      </c>
      <c r="V622" s="92">
        <f t="shared" si="24"/>
        <v>1</v>
      </c>
      <c r="W622" s="96" t="str">
        <f t="shared" si="22"/>
        <v/>
      </c>
      <c r="X622" s="427"/>
      <c r="Y622"/>
      <c r="Z622" s="5"/>
      <c r="AA622"/>
      <c r="AC622" s="376"/>
      <c r="AD622" s="54">
        <v>0.42569444444448701</v>
      </c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/>
      <c r="AY622"/>
      <c r="AZ622"/>
      <c r="BA622"/>
      <c r="BB622" s="55">
        <v>0.42569444444452798</v>
      </c>
    </row>
    <row r="623" spans="2:54" s="6" customFormat="1" x14ac:dyDescent="0.25">
      <c r="B623" s="5">
        <v>9.4</v>
      </c>
      <c r="C623" s="5">
        <v>81</v>
      </c>
      <c r="D623" s="5">
        <v>6.3</v>
      </c>
      <c r="E623" s="5">
        <v>8.5</v>
      </c>
      <c r="F623" s="5">
        <v>6.8</v>
      </c>
      <c r="G623" s="5">
        <v>12.2</v>
      </c>
      <c r="H623" s="5">
        <v>995.1</v>
      </c>
      <c r="I623" s="5">
        <v>5020</v>
      </c>
      <c r="J623" s="5">
        <v>0</v>
      </c>
      <c r="K623" s="5">
        <v>0.2</v>
      </c>
      <c r="L623" s="5">
        <v>2.2000000000000002</v>
      </c>
      <c r="M623" s="5">
        <v>2.2000000000000002</v>
      </c>
      <c r="N623">
        <v>34</v>
      </c>
      <c r="O623">
        <v>34</v>
      </c>
      <c r="P623">
        <v>9.1</v>
      </c>
      <c r="Q623">
        <v>9.6</v>
      </c>
      <c r="R623" s="54">
        <v>0.42638888888888898</v>
      </c>
      <c r="S623"/>
      <c r="T623" s="93">
        <f t="shared" si="21"/>
        <v>9.6</v>
      </c>
      <c r="U623" s="96">
        <f t="shared" si="25"/>
        <v>-3.8000000000000007</v>
      </c>
      <c r="V623" s="92">
        <f t="shared" si="24"/>
        <v>1</v>
      </c>
      <c r="W623" s="96" t="str">
        <f t="shared" si="22"/>
        <v/>
      </c>
      <c r="X623" s="427"/>
      <c r="Y623"/>
      <c r="Z623" s="5"/>
      <c r="AA623"/>
      <c r="AC623" s="376"/>
      <c r="AD623" s="54">
        <v>0.42638888888893201</v>
      </c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/>
      <c r="AY623"/>
      <c r="AZ623"/>
      <c r="BA623"/>
      <c r="BB623" s="55">
        <v>0.42638888888897297</v>
      </c>
    </row>
    <row r="624" spans="2:54" s="6" customFormat="1" x14ac:dyDescent="0.25">
      <c r="B624" s="5">
        <v>9.3000000000000007</v>
      </c>
      <c r="C624" s="5">
        <v>80</v>
      </c>
      <c r="D624" s="5">
        <v>6</v>
      </c>
      <c r="E624" s="5">
        <v>6.4</v>
      </c>
      <c r="F624" s="5">
        <v>21.2</v>
      </c>
      <c r="G624" s="5">
        <v>29.2</v>
      </c>
      <c r="H624" s="5">
        <v>995</v>
      </c>
      <c r="I624" s="5">
        <v>5900</v>
      </c>
      <c r="J624" s="5">
        <v>0</v>
      </c>
      <c r="K624" s="5">
        <v>0.2</v>
      </c>
      <c r="L624" s="5">
        <v>2.2000000000000002</v>
      </c>
      <c r="M624" s="5">
        <v>2.2000000000000002</v>
      </c>
      <c r="N624">
        <v>34</v>
      </c>
      <c r="O624">
        <v>34</v>
      </c>
      <c r="P624">
        <v>9.1</v>
      </c>
      <c r="Q624">
        <v>9.6999999999999993</v>
      </c>
      <c r="R624" s="54">
        <v>0.42708333333333298</v>
      </c>
      <c r="S624"/>
      <c r="T624" s="93">
        <f t="shared" si="21"/>
        <v>9.6999999999999993</v>
      </c>
      <c r="U624" s="96">
        <f t="shared" si="25"/>
        <v>-3.6000000000000014</v>
      </c>
      <c r="V624" s="92">
        <f t="shared" si="24"/>
        <v>1</v>
      </c>
      <c r="W624" s="96" t="str">
        <f t="shared" si="22"/>
        <v/>
      </c>
      <c r="X624" s="427"/>
      <c r="Y624"/>
      <c r="Z624" s="5"/>
      <c r="AA624"/>
      <c r="AC624" s="376"/>
      <c r="AD624" s="54">
        <v>0.427083333333377</v>
      </c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/>
      <c r="AY624"/>
      <c r="AZ624"/>
      <c r="BA624"/>
      <c r="BB624" s="55">
        <v>0.42708333333341802</v>
      </c>
    </row>
    <row r="625" spans="2:54" s="6" customFormat="1" x14ac:dyDescent="0.25">
      <c r="B625" s="5">
        <v>9.4</v>
      </c>
      <c r="C625" s="5">
        <v>81</v>
      </c>
      <c r="D625" s="5">
        <v>6.3</v>
      </c>
      <c r="E625" s="5">
        <v>7.2</v>
      </c>
      <c r="F625" s="5">
        <v>14.4</v>
      </c>
      <c r="G625" s="5">
        <v>14.8</v>
      </c>
      <c r="H625" s="5">
        <v>995.2</v>
      </c>
      <c r="I625" s="5">
        <v>6670</v>
      </c>
      <c r="J625" s="5">
        <v>0</v>
      </c>
      <c r="K625" s="5">
        <v>0.2</v>
      </c>
      <c r="L625" s="5">
        <v>2.2000000000000002</v>
      </c>
      <c r="M625" s="5">
        <v>2.2000000000000002</v>
      </c>
      <c r="N625">
        <v>34</v>
      </c>
      <c r="O625">
        <v>34</v>
      </c>
      <c r="P625">
        <v>9.1</v>
      </c>
      <c r="Q625">
        <v>9.6999999999999993</v>
      </c>
      <c r="R625" s="54">
        <v>0.42777777777777798</v>
      </c>
      <c r="S625"/>
      <c r="T625" s="93">
        <f t="shared" si="21"/>
        <v>9.6999999999999993</v>
      </c>
      <c r="U625" s="96">
        <f t="shared" si="25"/>
        <v>-3.7000000000000011</v>
      </c>
      <c r="V625" s="92">
        <f t="shared" si="24"/>
        <v>1</v>
      </c>
      <c r="W625" s="96" t="str">
        <f t="shared" si="22"/>
        <v/>
      </c>
      <c r="X625" s="427"/>
      <c r="Y625"/>
      <c r="Z625" s="5"/>
      <c r="AA625"/>
      <c r="AC625" s="376"/>
      <c r="AD625" s="54">
        <v>0.427777777777822</v>
      </c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/>
      <c r="AY625"/>
      <c r="AZ625"/>
      <c r="BA625"/>
      <c r="BB625" s="55">
        <v>0.42777777777786302</v>
      </c>
    </row>
    <row r="626" spans="2:54" s="6" customFormat="1" x14ac:dyDescent="0.25">
      <c r="B626" s="5">
        <v>9.4</v>
      </c>
      <c r="C626" s="5">
        <v>81</v>
      </c>
      <c r="D626" s="5">
        <v>6.3</v>
      </c>
      <c r="E626" s="5">
        <v>8.3000000000000007</v>
      </c>
      <c r="F626" s="5">
        <v>8.3000000000000007</v>
      </c>
      <c r="G626" s="5">
        <v>11.2</v>
      </c>
      <c r="H626" s="5">
        <v>995</v>
      </c>
      <c r="I626" s="5">
        <v>7470</v>
      </c>
      <c r="J626" s="5">
        <v>0</v>
      </c>
      <c r="K626" s="5">
        <v>0.2</v>
      </c>
      <c r="L626" s="5">
        <v>2.2000000000000002</v>
      </c>
      <c r="M626" s="5">
        <v>2.2000000000000002</v>
      </c>
      <c r="N626">
        <v>34</v>
      </c>
      <c r="O626">
        <v>34</v>
      </c>
      <c r="P626">
        <v>9.1</v>
      </c>
      <c r="Q626">
        <v>9.6999999999999993</v>
      </c>
      <c r="R626" s="54">
        <v>0.42847222222222198</v>
      </c>
      <c r="S626"/>
      <c r="T626" s="93">
        <f t="shared" ref="T626:T689" si="26">MAX($P626,$Q626)</f>
        <v>9.6999999999999993</v>
      </c>
      <c r="U626" s="96">
        <f t="shared" si="25"/>
        <v>-3.7000000000000011</v>
      </c>
      <c r="V626" s="92">
        <f t="shared" si="24"/>
        <v>1</v>
      </c>
      <c r="W626" s="96" t="str">
        <f t="shared" ref="W626:W689" si="27">IF($T626&gt;$B626+2,1,"")</f>
        <v/>
      </c>
      <c r="X626" s="427"/>
      <c r="Y626"/>
      <c r="Z626" s="5"/>
      <c r="AA626"/>
      <c r="AC626" s="376"/>
      <c r="AD626" s="54">
        <v>0.428472222222267</v>
      </c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/>
      <c r="AY626"/>
      <c r="AZ626"/>
      <c r="BA626"/>
      <c r="BB626" s="55">
        <v>0.42847222222230802</v>
      </c>
    </row>
    <row r="627" spans="2:54" s="6" customFormat="1" x14ac:dyDescent="0.25">
      <c r="B627" s="5">
        <v>9.4</v>
      </c>
      <c r="C627" s="5">
        <v>81</v>
      </c>
      <c r="D627" s="5">
        <v>6.3</v>
      </c>
      <c r="E627" s="5">
        <v>8.1999999999999993</v>
      </c>
      <c r="F627" s="5">
        <v>8.6</v>
      </c>
      <c r="G627" s="5">
        <v>11.2</v>
      </c>
      <c r="H627" s="5">
        <v>995.3</v>
      </c>
      <c r="I627" s="5">
        <v>8070</v>
      </c>
      <c r="J627" s="5">
        <v>0</v>
      </c>
      <c r="K627" s="5">
        <v>0.2</v>
      </c>
      <c r="L627" s="5">
        <v>2.2000000000000002</v>
      </c>
      <c r="M627" s="5">
        <v>2.2000000000000002</v>
      </c>
      <c r="N627">
        <v>34</v>
      </c>
      <c r="O627">
        <v>34</v>
      </c>
      <c r="P627">
        <v>9.1</v>
      </c>
      <c r="Q627">
        <v>9.6999999999999993</v>
      </c>
      <c r="R627" s="54">
        <v>0.42916666666666697</v>
      </c>
      <c r="S627"/>
      <c r="T627" s="93">
        <f t="shared" si="26"/>
        <v>9.6999999999999993</v>
      </c>
      <c r="U627" s="96">
        <f t="shared" si="25"/>
        <v>-3.7000000000000011</v>
      </c>
      <c r="V627" s="92">
        <f t="shared" si="24"/>
        <v>1</v>
      </c>
      <c r="W627" s="96" t="str">
        <f t="shared" si="27"/>
        <v/>
      </c>
      <c r="X627" s="427"/>
      <c r="Y627"/>
      <c r="Z627" s="5"/>
      <c r="AA627"/>
      <c r="AC627" s="376"/>
      <c r="AD627" s="54">
        <v>0.42916666666671199</v>
      </c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/>
      <c r="AY627"/>
      <c r="AZ627"/>
      <c r="BA627"/>
      <c r="BB627" s="55">
        <v>0.42916666666675302</v>
      </c>
    </row>
    <row r="628" spans="2:54" s="6" customFormat="1" x14ac:dyDescent="0.25">
      <c r="B628" s="5">
        <v>9.4</v>
      </c>
      <c r="C628" s="5">
        <v>81</v>
      </c>
      <c r="D628" s="5">
        <v>6.3</v>
      </c>
      <c r="E628" s="5">
        <v>7.6</v>
      </c>
      <c r="F628" s="5">
        <v>11.9</v>
      </c>
      <c r="G628" s="5">
        <v>19.399999999999999</v>
      </c>
      <c r="H628" s="5">
        <v>995.3</v>
      </c>
      <c r="I628" s="5">
        <v>10730</v>
      </c>
      <c r="J628" s="5">
        <v>0</v>
      </c>
      <c r="K628" s="5">
        <v>0.2</v>
      </c>
      <c r="L628" s="5">
        <v>2.2000000000000002</v>
      </c>
      <c r="M628" s="5">
        <v>2.2000000000000002</v>
      </c>
      <c r="N628">
        <v>34</v>
      </c>
      <c r="O628">
        <v>34</v>
      </c>
      <c r="P628">
        <v>9.1</v>
      </c>
      <c r="Q628">
        <v>9.8000000000000007</v>
      </c>
      <c r="R628" s="54">
        <v>0.42986111111111103</v>
      </c>
      <c r="S628"/>
      <c r="T628" s="93">
        <f t="shared" si="26"/>
        <v>9.8000000000000007</v>
      </c>
      <c r="U628" s="96">
        <f t="shared" si="25"/>
        <v>-3.5999999999999996</v>
      </c>
      <c r="V628" s="92">
        <f t="shared" si="24"/>
        <v>1</v>
      </c>
      <c r="W628" s="96" t="str">
        <f t="shared" si="27"/>
        <v/>
      </c>
      <c r="X628" s="427"/>
      <c r="Y628"/>
      <c r="Z628" s="5"/>
      <c r="AA628"/>
      <c r="AC628" s="376"/>
      <c r="AD628" s="54">
        <v>0.42986111111115699</v>
      </c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/>
      <c r="AY628"/>
      <c r="AZ628"/>
      <c r="BA628"/>
      <c r="BB628" s="55">
        <v>0.42986111111119801</v>
      </c>
    </row>
    <row r="629" spans="2:54" s="6" customFormat="1" x14ac:dyDescent="0.25">
      <c r="B629" s="5">
        <v>9.5</v>
      </c>
      <c r="C629" s="5">
        <v>80</v>
      </c>
      <c r="D629" s="5">
        <v>6.2</v>
      </c>
      <c r="E629" s="5">
        <v>7.3</v>
      </c>
      <c r="F629" s="5">
        <v>15.5</v>
      </c>
      <c r="G629" s="5">
        <v>17.3</v>
      </c>
      <c r="H629" s="5">
        <v>995.3</v>
      </c>
      <c r="I629" s="5">
        <v>11250</v>
      </c>
      <c r="J629" s="5">
        <v>0</v>
      </c>
      <c r="K629" s="5">
        <v>0.1</v>
      </c>
      <c r="L629" s="5">
        <v>2.2000000000000002</v>
      </c>
      <c r="M629" s="5">
        <v>2.2000000000000002</v>
      </c>
      <c r="N629">
        <v>34</v>
      </c>
      <c r="O629">
        <v>34</v>
      </c>
      <c r="P629">
        <v>9.1999999999999993</v>
      </c>
      <c r="Q629">
        <v>9.8000000000000007</v>
      </c>
      <c r="R629" s="54">
        <v>0.43055555555555602</v>
      </c>
      <c r="S629"/>
      <c r="T629" s="93">
        <f t="shared" si="26"/>
        <v>9.8000000000000007</v>
      </c>
      <c r="U629" s="96">
        <f t="shared" si="25"/>
        <v>-3.6999999999999993</v>
      </c>
      <c r="V629" s="92">
        <f t="shared" si="24"/>
        <v>1</v>
      </c>
      <c r="W629" s="96" t="str">
        <f t="shared" si="27"/>
        <v/>
      </c>
      <c r="X629" s="427"/>
      <c r="Y629"/>
      <c r="Z629" s="5"/>
      <c r="AA629"/>
      <c r="AC629" s="376"/>
      <c r="AD629" s="54">
        <v>0.43055555555560199</v>
      </c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/>
      <c r="AY629"/>
      <c r="AZ629"/>
      <c r="BA629"/>
      <c r="BB629" s="55">
        <v>0.43055555555564301</v>
      </c>
    </row>
    <row r="630" spans="2:54" s="6" customFormat="1" x14ac:dyDescent="0.25">
      <c r="B630" s="5">
        <v>9.6</v>
      </c>
      <c r="C630" s="5">
        <v>79</v>
      </c>
      <c r="D630" s="5">
        <v>6.1</v>
      </c>
      <c r="E630" s="5">
        <v>7.5</v>
      </c>
      <c r="F630" s="5">
        <v>14.8</v>
      </c>
      <c r="G630" s="5">
        <v>30.6</v>
      </c>
      <c r="H630" s="5">
        <v>995.5</v>
      </c>
      <c r="I630" s="5">
        <v>7200</v>
      </c>
      <c r="J630" s="5">
        <v>0</v>
      </c>
      <c r="K630" s="5">
        <v>0.1</v>
      </c>
      <c r="L630" s="5">
        <v>2.2000000000000002</v>
      </c>
      <c r="M630" s="5">
        <v>2.2000000000000002</v>
      </c>
      <c r="N630">
        <v>34</v>
      </c>
      <c r="O630">
        <v>34</v>
      </c>
      <c r="P630">
        <v>9.1999999999999993</v>
      </c>
      <c r="Q630">
        <v>9.9</v>
      </c>
      <c r="R630" s="54">
        <v>0.43125000000000002</v>
      </c>
      <c r="S630"/>
      <c r="T630" s="93">
        <f t="shared" si="26"/>
        <v>9.9</v>
      </c>
      <c r="U630" s="96">
        <f t="shared" si="25"/>
        <v>-3.6999999999999993</v>
      </c>
      <c r="V630" s="92">
        <f t="shared" si="24"/>
        <v>1</v>
      </c>
      <c r="W630" s="96" t="str">
        <f t="shared" si="27"/>
        <v/>
      </c>
      <c r="X630" s="427"/>
      <c r="Y630"/>
      <c r="Z630" s="5"/>
      <c r="AA630"/>
      <c r="AC630" s="376"/>
      <c r="AD630" s="54">
        <v>0.43125000000004698</v>
      </c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/>
      <c r="AY630"/>
      <c r="AZ630"/>
      <c r="BA630"/>
      <c r="BB630" s="55">
        <v>0.43125000000008801</v>
      </c>
    </row>
    <row r="631" spans="2:54" s="6" customFormat="1" x14ac:dyDescent="0.25">
      <c r="B631" s="5">
        <v>9.6</v>
      </c>
      <c r="C631" s="5">
        <v>77</v>
      </c>
      <c r="D631" s="5">
        <v>5.8</v>
      </c>
      <c r="E631" s="5">
        <v>7.4</v>
      </c>
      <c r="F631" s="5">
        <v>15.1</v>
      </c>
      <c r="G631" s="5">
        <v>29.2</v>
      </c>
      <c r="H631" s="5">
        <v>995.5</v>
      </c>
      <c r="I631" s="5">
        <v>7420</v>
      </c>
      <c r="J631" s="5">
        <v>0</v>
      </c>
      <c r="K631" s="5">
        <v>0.1</v>
      </c>
      <c r="L631" s="5">
        <v>2.2000000000000002</v>
      </c>
      <c r="M631" s="5">
        <v>2.2000000000000002</v>
      </c>
      <c r="N631">
        <v>34</v>
      </c>
      <c r="O631">
        <v>34</v>
      </c>
      <c r="P631">
        <v>9.3000000000000007</v>
      </c>
      <c r="Q631">
        <v>9.9</v>
      </c>
      <c r="R631" s="54">
        <v>0.43194444444444402</v>
      </c>
      <c r="S631"/>
      <c r="T631" s="93">
        <f t="shared" si="26"/>
        <v>9.9</v>
      </c>
      <c r="U631" s="96">
        <f t="shared" si="25"/>
        <v>-3.6999999999999993</v>
      </c>
      <c r="V631" s="92">
        <f t="shared" si="24"/>
        <v>1</v>
      </c>
      <c r="W631" s="96" t="str">
        <f t="shared" si="27"/>
        <v/>
      </c>
      <c r="X631" s="427"/>
      <c r="Y631"/>
      <c r="Z631" s="5"/>
      <c r="AA631"/>
      <c r="AC631" s="376"/>
      <c r="AD631" s="54">
        <v>0.43194444444449198</v>
      </c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/>
      <c r="AY631"/>
      <c r="AZ631"/>
      <c r="BA631"/>
      <c r="BB631" s="55">
        <v>0.431944444444533</v>
      </c>
    </row>
    <row r="632" spans="2:54" s="6" customFormat="1" x14ac:dyDescent="0.25">
      <c r="B632" s="5">
        <v>9.3000000000000007</v>
      </c>
      <c r="C632" s="5">
        <v>77</v>
      </c>
      <c r="D632" s="5">
        <v>5.5</v>
      </c>
      <c r="E632" s="5">
        <v>6.8</v>
      </c>
      <c r="F632" s="5">
        <v>16.899999999999999</v>
      </c>
      <c r="G632" s="5">
        <v>33.5</v>
      </c>
      <c r="H632" s="5">
        <v>995.3</v>
      </c>
      <c r="I632" s="5">
        <v>8780</v>
      </c>
      <c r="J632" s="5">
        <v>0</v>
      </c>
      <c r="K632" s="5">
        <v>0.1</v>
      </c>
      <c r="L632" s="5">
        <v>2.2000000000000002</v>
      </c>
      <c r="M632" s="5">
        <v>2.2000000000000002</v>
      </c>
      <c r="N632">
        <v>34</v>
      </c>
      <c r="O632">
        <v>34</v>
      </c>
      <c r="P632">
        <v>9.4</v>
      </c>
      <c r="Q632">
        <v>10</v>
      </c>
      <c r="R632" s="54">
        <v>0.43263888888888902</v>
      </c>
      <c r="S632"/>
      <c r="T632" s="93">
        <f t="shared" si="26"/>
        <v>10</v>
      </c>
      <c r="U632" s="96">
        <f t="shared" si="25"/>
        <v>-3.3000000000000007</v>
      </c>
      <c r="V632" s="92">
        <f t="shared" si="24"/>
        <v>1</v>
      </c>
      <c r="W632" s="96" t="str">
        <f t="shared" si="27"/>
        <v/>
      </c>
      <c r="X632" s="427"/>
      <c r="Y632"/>
      <c r="Z632" s="5"/>
      <c r="AA632"/>
      <c r="AC632" s="376"/>
      <c r="AD632" s="54">
        <v>0.43263888888893698</v>
      </c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/>
      <c r="AY632"/>
      <c r="AZ632"/>
      <c r="BA632"/>
      <c r="BB632" s="55">
        <v>0.432638888888978</v>
      </c>
    </row>
    <row r="633" spans="2:54" s="6" customFormat="1" x14ac:dyDescent="0.25">
      <c r="B633" s="5">
        <v>9.1</v>
      </c>
      <c r="C633" s="5">
        <v>77</v>
      </c>
      <c r="D633" s="5">
        <v>5.3</v>
      </c>
      <c r="E633" s="5">
        <v>5.7</v>
      </c>
      <c r="F633" s="5">
        <v>25.9</v>
      </c>
      <c r="G633" s="5">
        <v>32.4</v>
      </c>
      <c r="H633" s="5">
        <v>995.4</v>
      </c>
      <c r="I633" s="5">
        <v>10220</v>
      </c>
      <c r="J633" s="5">
        <v>0</v>
      </c>
      <c r="K633" s="5">
        <v>0.1</v>
      </c>
      <c r="L633" s="5">
        <v>2.2000000000000002</v>
      </c>
      <c r="M633" s="5">
        <v>2.2000000000000002</v>
      </c>
      <c r="N633">
        <v>34</v>
      </c>
      <c r="O633">
        <v>34</v>
      </c>
      <c r="P633">
        <v>9.5</v>
      </c>
      <c r="Q633">
        <v>10</v>
      </c>
      <c r="R633" s="54">
        <v>0.43333333333333302</v>
      </c>
      <c r="S633"/>
      <c r="T633" s="93">
        <f t="shared" si="26"/>
        <v>10</v>
      </c>
      <c r="U633" s="96">
        <f t="shared" si="25"/>
        <v>-3.0999999999999996</v>
      </c>
      <c r="V633" s="92">
        <f t="shared" si="24"/>
        <v>1</v>
      </c>
      <c r="W633" s="96" t="str">
        <f t="shared" si="27"/>
        <v/>
      </c>
      <c r="X633" s="427"/>
      <c r="Y633"/>
      <c r="Z633" s="5"/>
      <c r="AA633"/>
      <c r="AC633" s="376"/>
      <c r="AD633" s="54">
        <v>0.43333333333338198</v>
      </c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/>
      <c r="AY633"/>
      <c r="AZ633"/>
      <c r="BA633"/>
      <c r="BB633" s="55">
        <v>0.433333333333423</v>
      </c>
    </row>
    <row r="634" spans="2:54" s="6" customFormat="1" x14ac:dyDescent="0.25">
      <c r="B634" s="5">
        <v>8.9</v>
      </c>
      <c r="C634" s="5">
        <v>77</v>
      </c>
      <c r="D634" s="5">
        <v>5.0999999999999996</v>
      </c>
      <c r="E634" s="5">
        <v>6.3</v>
      </c>
      <c r="F634" s="5">
        <v>17.600000000000001</v>
      </c>
      <c r="G634" s="5">
        <v>21.2</v>
      </c>
      <c r="H634" s="5">
        <v>995.4</v>
      </c>
      <c r="I634" s="5">
        <v>10590</v>
      </c>
      <c r="J634" s="5">
        <v>0</v>
      </c>
      <c r="K634" s="5">
        <v>0.1</v>
      </c>
      <c r="L634" s="5">
        <v>2.2000000000000002</v>
      </c>
      <c r="M634" s="5">
        <v>2.2000000000000002</v>
      </c>
      <c r="N634">
        <v>34</v>
      </c>
      <c r="O634">
        <v>34</v>
      </c>
      <c r="P634">
        <v>9.5</v>
      </c>
      <c r="Q634">
        <v>10</v>
      </c>
      <c r="R634" s="54">
        <v>0.43402777777777801</v>
      </c>
      <c r="S634"/>
      <c r="T634" s="93">
        <f t="shared" si="26"/>
        <v>10</v>
      </c>
      <c r="U634" s="96">
        <f t="shared" si="25"/>
        <v>-2.9000000000000004</v>
      </c>
      <c r="V634" s="92">
        <f t="shared" si="24"/>
        <v>1</v>
      </c>
      <c r="W634" s="96" t="str">
        <f t="shared" si="27"/>
        <v/>
      </c>
      <c r="X634" s="427"/>
      <c r="Y634"/>
      <c r="Z634" s="5"/>
      <c r="AA634"/>
      <c r="AC634" s="376"/>
      <c r="AD634" s="54">
        <v>0.43402777777782697</v>
      </c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/>
      <c r="AY634"/>
      <c r="AZ634"/>
      <c r="BA634"/>
      <c r="BB634" s="55">
        <v>0.434027777777868</v>
      </c>
    </row>
    <row r="635" spans="2:54" s="6" customFormat="1" x14ac:dyDescent="0.25">
      <c r="B635" s="5">
        <v>8.9</v>
      </c>
      <c r="C635" s="5">
        <v>78</v>
      </c>
      <c r="D635" s="5">
        <v>5.3</v>
      </c>
      <c r="E635" s="5">
        <v>7.4</v>
      </c>
      <c r="F635" s="5">
        <v>10.1</v>
      </c>
      <c r="G635" s="5">
        <v>20.9</v>
      </c>
      <c r="H635" s="5">
        <v>995.4</v>
      </c>
      <c r="I635" s="5">
        <v>10330</v>
      </c>
      <c r="J635" s="5">
        <v>0</v>
      </c>
      <c r="K635" s="5">
        <v>0.1</v>
      </c>
      <c r="L635" s="5">
        <v>2.2000000000000002</v>
      </c>
      <c r="M635" s="5">
        <v>2.2000000000000002</v>
      </c>
      <c r="N635">
        <v>34</v>
      </c>
      <c r="O635">
        <v>34</v>
      </c>
      <c r="P635">
        <v>9.5</v>
      </c>
      <c r="Q635">
        <v>10.1</v>
      </c>
      <c r="R635" s="54">
        <v>0.43472222222222201</v>
      </c>
      <c r="S635"/>
      <c r="T635" s="93">
        <f t="shared" si="26"/>
        <v>10.1</v>
      </c>
      <c r="U635" s="96">
        <f t="shared" si="25"/>
        <v>-2.8000000000000007</v>
      </c>
      <c r="V635" s="92">
        <f t="shared" si="24"/>
        <v>1</v>
      </c>
      <c r="W635" s="96" t="str">
        <f t="shared" si="27"/>
        <v/>
      </c>
      <c r="X635" s="427"/>
      <c r="Y635"/>
      <c r="Z635" s="5"/>
      <c r="AA635"/>
      <c r="AC635" s="376"/>
      <c r="AD635" s="54">
        <v>0.43472222222227203</v>
      </c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/>
      <c r="AY635"/>
      <c r="AZ635"/>
      <c r="BA635"/>
      <c r="BB635" s="55">
        <v>0.43472222222231299</v>
      </c>
    </row>
    <row r="636" spans="2:54" s="6" customFormat="1" x14ac:dyDescent="0.25">
      <c r="B636" s="5">
        <v>8.9</v>
      </c>
      <c r="C636" s="5">
        <v>78</v>
      </c>
      <c r="D636" s="5">
        <v>5.3</v>
      </c>
      <c r="E636" s="5">
        <v>7.2</v>
      </c>
      <c r="F636" s="5">
        <v>10.4</v>
      </c>
      <c r="G636" s="5">
        <v>22.3</v>
      </c>
      <c r="H636" s="5">
        <v>995.7</v>
      </c>
      <c r="I636" s="5">
        <v>10790</v>
      </c>
      <c r="J636" s="5">
        <v>0</v>
      </c>
      <c r="K636" s="5">
        <v>0.1</v>
      </c>
      <c r="L636" s="5">
        <v>2.2000000000000002</v>
      </c>
      <c r="M636" s="5">
        <v>2.2000000000000002</v>
      </c>
      <c r="N636">
        <v>34</v>
      </c>
      <c r="O636">
        <v>34</v>
      </c>
      <c r="P636">
        <v>9.5</v>
      </c>
      <c r="Q636">
        <v>10.1</v>
      </c>
      <c r="R636" s="54">
        <v>0.43541666666666701</v>
      </c>
      <c r="S636"/>
      <c r="T636" s="93">
        <f t="shared" si="26"/>
        <v>10.1</v>
      </c>
      <c r="U636" s="96">
        <f t="shared" si="25"/>
        <v>-2.8000000000000007</v>
      </c>
      <c r="V636" s="92">
        <f t="shared" si="24"/>
        <v>1</v>
      </c>
      <c r="W636" s="96" t="str">
        <f t="shared" si="27"/>
        <v/>
      </c>
      <c r="X636" s="427"/>
      <c r="Y636"/>
      <c r="Z636" s="5"/>
      <c r="AA636"/>
      <c r="AC636" s="376"/>
      <c r="AD636" s="54">
        <v>0.43541666666671702</v>
      </c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/>
      <c r="AY636"/>
      <c r="AZ636"/>
      <c r="BA636"/>
      <c r="BB636" s="55">
        <v>0.43541666666675799</v>
      </c>
    </row>
    <row r="637" spans="2:54" s="6" customFormat="1" x14ac:dyDescent="0.25">
      <c r="B637" s="5">
        <v>8.9</v>
      </c>
      <c r="C637" s="5">
        <v>77</v>
      </c>
      <c r="D637" s="5">
        <v>5.0999999999999996</v>
      </c>
      <c r="E637" s="5">
        <v>6.9</v>
      </c>
      <c r="F637" s="5">
        <v>12.6</v>
      </c>
      <c r="G637" s="5">
        <v>22</v>
      </c>
      <c r="H637" s="5">
        <v>995.2</v>
      </c>
      <c r="I637" s="5">
        <v>11260</v>
      </c>
      <c r="J637" s="5">
        <v>0</v>
      </c>
      <c r="K637" s="5">
        <v>0.1</v>
      </c>
      <c r="L637" s="5">
        <v>2.2000000000000002</v>
      </c>
      <c r="M637" s="5">
        <v>2.2000000000000002</v>
      </c>
      <c r="N637">
        <v>34</v>
      </c>
      <c r="O637">
        <v>34</v>
      </c>
      <c r="P637">
        <v>9.4</v>
      </c>
      <c r="Q637">
        <v>10.1</v>
      </c>
      <c r="R637" s="54">
        <v>0.43611111111111101</v>
      </c>
      <c r="S637"/>
      <c r="T637" s="93">
        <f t="shared" si="26"/>
        <v>10.1</v>
      </c>
      <c r="U637" s="96">
        <f t="shared" si="25"/>
        <v>-2.8000000000000007</v>
      </c>
      <c r="V637" s="92">
        <f t="shared" si="24"/>
        <v>1</v>
      </c>
      <c r="W637" s="96" t="str">
        <f t="shared" si="27"/>
        <v/>
      </c>
      <c r="X637" s="427"/>
      <c r="Y637"/>
      <c r="Z637" s="5"/>
      <c r="AA637"/>
      <c r="AC637" s="376"/>
      <c r="AD637" s="54">
        <v>0.43611111111116202</v>
      </c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/>
      <c r="AY637"/>
      <c r="AZ637"/>
      <c r="BA637"/>
      <c r="BB637" s="55">
        <v>0.43611111111120299</v>
      </c>
    </row>
    <row r="638" spans="2:54" s="6" customFormat="1" x14ac:dyDescent="0.25">
      <c r="B638" s="5">
        <v>8.9</v>
      </c>
      <c r="C638" s="5">
        <v>78</v>
      </c>
      <c r="D638" s="5">
        <v>5.3</v>
      </c>
      <c r="E638" s="5">
        <v>5.6</v>
      </c>
      <c r="F638" s="5">
        <v>24.1</v>
      </c>
      <c r="G638" s="5">
        <v>25.2</v>
      </c>
      <c r="H638" s="5">
        <v>995.4</v>
      </c>
      <c r="I638" s="5">
        <v>11640</v>
      </c>
      <c r="J638" s="5">
        <v>0</v>
      </c>
      <c r="K638" s="5">
        <v>0.1</v>
      </c>
      <c r="L638" s="5">
        <v>2.2000000000000002</v>
      </c>
      <c r="M638" s="5">
        <v>2.2000000000000002</v>
      </c>
      <c r="N638">
        <v>34</v>
      </c>
      <c r="O638">
        <v>34</v>
      </c>
      <c r="P638">
        <v>9.4</v>
      </c>
      <c r="Q638">
        <v>10.1</v>
      </c>
      <c r="R638" s="54">
        <v>0.436805555555556</v>
      </c>
      <c r="S638"/>
      <c r="T638" s="93">
        <f t="shared" si="26"/>
        <v>10.1</v>
      </c>
      <c r="U638" s="96">
        <f t="shared" si="25"/>
        <v>-2.8000000000000007</v>
      </c>
      <c r="V638" s="92">
        <f t="shared" si="24"/>
        <v>1</v>
      </c>
      <c r="W638" s="96" t="str">
        <f t="shared" si="27"/>
        <v/>
      </c>
      <c r="X638" s="427"/>
      <c r="Y638"/>
      <c r="Z638" s="5"/>
      <c r="AA638"/>
      <c r="AC638" s="376"/>
      <c r="AD638" s="54">
        <v>0.43680555555560702</v>
      </c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/>
      <c r="AY638"/>
      <c r="AZ638"/>
      <c r="BA638"/>
      <c r="BB638" s="55">
        <v>0.43680555555564798</v>
      </c>
    </row>
    <row r="639" spans="2:54" s="6" customFormat="1" x14ac:dyDescent="0.25">
      <c r="B639" s="5">
        <v>9</v>
      </c>
      <c r="C639" s="5">
        <v>78</v>
      </c>
      <c r="D639" s="5">
        <v>5.4</v>
      </c>
      <c r="E639" s="5">
        <v>8.1</v>
      </c>
      <c r="F639" s="5">
        <v>6.8</v>
      </c>
      <c r="G639" s="5">
        <v>14.4</v>
      </c>
      <c r="H639" s="5">
        <v>995.6</v>
      </c>
      <c r="I639" s="5">
        <v>11690</v>
      </c>
      <c r="J639" s="5">
        <v>0</v>
      </c>
      <c r="K639" s="5">
        <v>0.1</v>
      </c>
      <c r="L639" s="5">
        <v>2.2000000000000002</v>
      </c>
      <c r="M639" s="5">
        <v>2.2000000000000002</v>
      </c>
      <c r="N639">
        <v>34</v>
      </c>
      <c r="O639">
        <v>34</v>
      </c>
      <c r="P639">
        <v>9.4</v>
      </c>
      <c r="Q639">
        <v>10.1</v>
      </c>
      <c r="R639" s="54">
        <v>0.4375</v>
      </c>
      <c r="S639"/>
      <c r="T639" s="93">
        <f t="shared" si="26"/>
        <v>10.1</v>
      </c>
      <c r="U639" s="96">
        <f t="shared" si="25"/>
        <v>-2.9000000000000004</v>
      </c>
      <c r="V639" s="92">
        <f t="shared" si="24"/>
        <v>1</v>
      </c>
      <c r="W639" s="96" t="str">
        <f t="shared" si="27"/>
        <v/>
      </c>
      <c r="X639" s="427"/>
      <c r="Y639"/>
      <c r="Z639" s="5"/>
      <c r="AA639"/>
      <c r="AC639" s="376"/>
      <c r="AD639" s="54">
        <v>0.43750000000005201</v>
      </c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/>
      <c r="AY639"/>
      <c r="AZ639"/>
      <c r="BA639"/>
      <c r="BB639" s="55">
        <v>0.43750000000009298</v>
      </c>
    </row>
    <row r="640" spans="2:54" s="6" customFormat="1" x14ac:dyDescent="0.25">
      <c r="B640" s="5">
        <v>9</v>
      </c>
      <c r="C640" s="5">
        <v>78</v>
      </c>
      <c r="D640" s="5">
        <v>5.4</v>
      </c>
      <c r="E640" s="5">
        <v>8.4</v>
      </c>
      <c r="F640" s="5">
        <v>5.8</v>
      </c>
      <c r="G640" s="5">
        <v>13.3</v>
      </c>
      <c r="H640" s="5">
        <v>995.6</v>
      </c>
      <c r="I640" s="5">
        <v>12380</v>
      </c>
      <c r="J640" s="5">
        <v>0</v>
      </c>
      <c r="K640" s="5">
        <v>0.1</v>
      </c>
      <c r="L640" s="5">
        <v>2.2000000000000002</v>
      </c>
      <c r="M640" s="5">
        <v>2.2000000000000002</v>
      </c>
      <c r="N640">
        <v>34</v>
      </c>
      <c r="O640">
        <v>34</v>
      </c>
      <c r="P640">
        <v>9.4</v>
      </c>
      <c r="Q640">
        <v>10.1</v>
      </c>
      <c r="R640" s="54">
        <v>0.438194444444444</v>
      </c>
      <c r="S640"/>
      <c r="T640" s="93">
        <f t="shared" si="26"/>
        <v>10.1</v>
      </c>
      <c r="U640" s="96">
        <f t="shared" si="25"/>
        <v>-2.9000000000000004</v>
      </c>
      <c r="V640" s="92">
        <f t="shared" si="24"/>
        <v>1</v>
      </c>
      <c r="W640" s="96" t="str">
        <f t="shared" si="27"/>
        <v/>
      </c>
      <c r="X640" s="427"/>
      <c r="Y640"/>
      <c r="Z640" s="5"/>
      <c r="AA640"/>
      <c r="AC640" s="376"/>
      <c r="AD640" s="54">
        <v>0.43819444444449701</v>
      </c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/>
      <c r="AY640"/>
      <c r="AZ640"/>
      <c r="BA640"/>
      <c r="BB640" s="55">
        <v>0.43819444444453798</v>
      </c>
    </row>
    <row r="641" spans="2:54" s="6" customFormat="1" x14ac:dyDescent="0.25">
      <c r="B641" s="5">
        <v>9.1</v>
      </c>
      <c r="C641" s="5">
        <v>78</v>
      </c>
      <c r="D641" s="5">
        <v>5.5</v>
      </c>
      <c r="E641" s="5">
        <v>7.5</v>
      </c>
      <c r="F641" s="5">
        <v>10.4</v>
      </c>
      <c r="G641" s="5">
        <v>14.4</v>
      </c>
      <c r="H641" s="5">
        <v>995.7</v>
      </c>
      <c r="I641" s="5">
        <v>13180</v>
      </c>
      <c r="J641" s="5">
        <v>0</v>
      </c>
      <c r="K641" s="5">
        <v>0.1</v>
      </c>
      <c r="L641" s="5">
        <v>2.2000000000000002</v>
      </c>
      <c r="M641" s="5">
        <v>2.2000000000000002</v>
      </c>
      <c r="N641">
        <v>34</v>
      </c>
      <c r="O641">
        <v>34</v>
      </c>
      <c r="P641">
        <v>9.5</v>
      </c>
      <c r="Q641">
        <v>10.1</v>
      </c>
      <c r="R641" s="54">
        <v>0.43888888888888899</v>
      </c>
      <c r="S641"/>
      <c r="T641" s="93">
        <f t="shared" si="26"/>
        <v>10.1</v>
      </c>
      <c r="U641" s="96">
        <f t="shared" si="25"/>
        <v>-3</v>
      </c>
      <c r="V641" s="92">
        <f t="shared" si="24"/>
        <v>1</v>
      </c>
      <c r="W641" s="96" t="str">
        <f t="shared" si="27"/>
        <v/>
      </c>
      <c r="X641" s="427"/>
      <c r="Y641"/>
      <c r="Z641" s="5"/>
      <c r="AA641"/>
      <c r="AC641" s="376"/>
      <c r="AD641" s="54">
        <v>0.43888888888894201</v>
      </c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/>
      <c r="AY641"/>
      <c r="AZ641"/>
      <c r="BA641"/>
      <c r="BB641" s="55">
        <v>0.43888888888898298</v>
      </c>
    </row>
    <row r="642" spans="2:54" s="6" customFormat="1" x14ac:dyDescent="0.25">
      <c r="B642" s="5">
        <v>9.1</v>
      </c>
      <c r="C642" s="5">
        <v>77</v>
      </c>
      <c r="D642" s="5">
        <v>5.3</v>
      </c>
      <c r="E642" s="5">
        <v>6.8</v>
      </c>
      <c r="F642" s="5">
        <v>14.4</v>
      </c>
      <c r="G642" s="5">
        <v>22</v>
      </c>
      <c r="H642" s="5">
        <v>995.6</v>
      </c>
      <c r="I642" s="5">
        <v>11490</v>
      </c>
      <c r="J642" s="5">
        <v>0</v>
      </c>
      <c r="K642" s="5">
        <v>0.1</v>
      </c>
      <c r="L642" s="5">
        <v>2.2000000000000002</v>
      </c>
      <c r="M642" s="5">
        <v>2.2000000000000002</v>
      </c>
      <c r="N642">
        <v>34</v>
      </c>
      <c r="O642">
        <v>34</v>
      </c>
      <c r="P642">
        <v>9.6</v>
      </c>
      <c r="Q642">
        <v>10.199999999999999</v>
      </c>
      <c r="R642" s="54">
        <v>0.43958333333333299</v>
      </c>
      <c r="S642"/>
      <c r="T642" s="93">
        <f t="shared" si="26"/>
        <v>10.199999999999999</v>
      </c>
      <c r="U642" s="96">
        <f t="shared" si="25"/>
        <v>-2.9000000000000004</v>
      </c>
      <c r="V642" s="92">
        <f t="shared" si="24"/>
        <v>1</v>
      </c>
      <c r="W642" s="96" t="str">
        <f t="shared" si="27"/>
        <v/>
      </c>
      <c r="X642" s="427"/>
      <c r="Y642"/>
      <c r="Z642" s="5"/>
      <c r="AA642"/>
      <c r="AC642" s="376"/>
      <c r="AD642" s="54">
        <v>0.43958333333338701</v>
      </c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/>
      <c r="AY642"/>
      <c r="AZ642"/>
      <c r="BA642"/>
      <c r="BB642" s="55">
        <v>0.43958333333342797</v>
      </c>
    </row>
    <row r="643" spans="2:54" s="6" customFormat="1" x14ac:dyDescent="0.25">
      <c r="B643" s="5">
        <v>9.1999999999999993</v>
      </c>
      <c r="C643" s="5">
        <v>77</v>
      </c>
      <c r="D643" s="5">
        <v>5.4</v>
      </c>
      <c r="E643" s="5">
        <v>6.6</v>
      </c>
      <c r="F643" s="5">
        <v>18</v>
      </c>
      <c r="G643" s="5">
        <v>20.5</v>
      </c>
      <c r="H643" s="5">
        <v>995.8</v>
      </c>
      <c r="I643" s="5">
        <v>8990</v>
      </c>
      <c r="J643" s="5">
        <v>0</v>
      </c>
      <c r="K643" s="5">
        <v>0.1</v>
      </c>
      <c r="L643" s="5">
        <v>2.2000000000000002</v>
      </c>
      <c r="M643" s="5">
        <v>2.2000000000000002</v>
      </c>
      <c r="N643">
        <v>34</v>
      </c>
      <c r="O643">
        <v>34</v>
      </c>
      <c r="P643">
        <v>9.6999999999999993</v>
      </c>
      <c r="Q643">
        <v>10.199999999999999</v>
      </c>
      <c r="R643" s="54">
        <v>0.44027777777777799</v>
      </c>
      <c r="S643"/>
      <c r="T643" s="93">
        <f t="shared" si="26"/>
        <v>10.199999999999999</v>
      </c>
      <c r="U643" s="96">
        <f t="shared" si="25"/>
        <v>-3</v>
      </c>
      <c r="V643" s="92">
        <f t="shared" si="24"/>
        <v>1</v>
      </c>
      <c r="W643" s="96" t="str">
        <f t="shared" si="27"/>
        <v/>
      </c>
      <c r="X643" s="427"/>
      <c r="Y643"/>
      <c r="Z643" s="5"/>
      <c r="AA643"/>
      <c r="AC643" s="376"/>
      <c r="AD643" s="54">
        <v>0.440277777777832</v>
      </c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/>
      <c r="AY643"/>
      <c r="AZ643"/>
      <c r="BA643"/>
      <c r="BB643" s="55">
        <v>0.44027777777787203</v>
      </c>
    </row>
    <row r="644" spans="2:54" s="6" customFormat="1" x14ac:dyDescent="0.25">
      <c r="B644" s="5">
        <v>9.1999999999999993</v>
      </c>
      <c r="C644" s="5">
        <v>78</v>
      </c>
      <c r="D644" s="5">
        <v>5.6</v>
      </c>
      <c r="E644" s="5">
        <v>6.6</v>
      </c>
      <c r="F644" s="5">
        <v>18</v>
      </c>
      <c r="G644" s="5">
        <v>23.8</v>
      </c>
      <c r="H644" s="5">
        <v>995.8</v>
      </c>
      <c r="I644" s="5">
        <v>6880</v>
      </c>
      <c r="J644" s="5">
        <v>0</v>
      </c>
      <c r="K644" s="5">
        <v>0</v>
      </c>
      <c r="L644" s="5">
        <v>2.2000000000000002</v>
      </c>
      <c r="M644" s="5">
        <v>2.2000000000000002</v>
      </c>
      <c r="N644">
        <v>34</v>
      </c>
      <c r="O644">
        <v>34</v>
      </c>
      <c r="P644">
        <v>9.8000000000000007</v>
      </c>
      <c r="Q644">
        <v>10.3</v>
      </c>
      <c r="R644" s="54">
        <v>0.44097222222222199</v>
      </c>
      <c r="S644"/>
      <c r="T644" s="93">
        <f t="shared" si="26"/>
        <v>10.3</v>
      </c>
      <c r="U644" s="96">
        <f t="shared" si="25"/>
        <v>-2.8999999999999986</v>
      </c>
      <c r="V644" s="92" t="str">
        <f t="shared" si="24"/>
        <v/>
      </c>
      <c r="W644" s="96" t="str">
        <f t="shared" si="27"/>
        <v/>
      </c>
      <c r="X644" s="427"/>
      <c r="Y644"/>
      <c r="Z644" s="5"/>
      <c r="AA644"/>
      <c r="AC644" s="376"/>
      <c r="AD644" s="54">
        <v>0.440972222222277</v>
      </c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/>
      <c r="AY644"/>
      <c r="AZ644"/>
      <c r="BA644"/>
      <c r="BB644" s="55">
        <v>0.44097222222231702</v>
      </c>
    </row>
    <row r="645" spans="2:54" s="6" customFormat="1" x14ac:dyDescent="0.25">
      <c r="B645" s="5">
        <v>9.1999999999999993</v>
      </c>
      <c r="C645" s="5">
        <v>78</v>
      </c>
      <c r="D645" s="5">
        <v>5.6</v>
      </c>
      <c r="E645" s="5">
        <v>5.9</v>
      </c>
      <c r="F645" s="5">
        <v>24.5</v>
      </c>
      <c r="G645" s="5">
        <v>29.2</v>
      </c>
      <c r="H645" s="5">
        <v>995.8</v>
      </c>
      <c r="I645" s="5">
        <v>6960</v>
      </c>
      <c r="J645" s="5">
        <v>0</v>
      </c>
      <c r="K645" s="5">
        <v>0</v>
      </c>
      <c r="L645" s="5">
        <v>2.2000000000000002</v>
      </c>
      <c r="M645" s="5">
        <v>2.2000000000000002</v>
      </c>
      <c r="N645">
        <v>34</v>
      </c>
      <c r="O645">
        <v>34</v>
      </c>
      <c r="P645">
        <v>9.9</v>
      </c>
      <c r="Q645">
        <v>10.4</v>
      </c>
      <c r="R645" s="54">
        <v>0.44166666666666698</v>
      </c>
      <c r="S645"/>
      <c r="T645" s="93">
        <f t="shared" si="26"/>
        <v>10.4</v>
      </c>
      <c r="U645" s="96">
        <f t="shared" si="25"/>
        <v>-2.7999999999999989</v>
      </c>
      <c r="V645" s="92" t="str">
        <f t="shared" si="24"/>
        <v/>
      </c>
      <c r="W645" s="96" t="str">
        <f t="shared" si="27"/>
        <v/>
      </c>
      <c r="X645" s="427"/>
      <c r="Y645"/>
      <c r="Z645" s="5"/>
      <c r="AA645"/>
      <c r="AC645" s="376"/>
      <c r="AD645" s="54">
        <v>0.441666666666722</v>
      </c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/>
      <c r="AY645"/>
      <c r="AZ645"/>
      <c r="BA645"/>
      <c r="BB645" s="55">
        <v>0.44166666666676202</v>
      </c>
    </row>
    <row r="646" spans="2:54" s="6" customFormat="1" x14ac:dyDescent="0.25">
      <c r="B646" s="5">
        <v>9.1</v>
      </c>
      <c r="C646" s="5">
        <v>79</v>
      </c>
      <c r="D646" s="5">
        <v>5.6</v>
      </c>
      <c r="E646" s="5">
        <v>5.4</v>
      </c>
      <c r="F646" s="5">
        <v>29.2</v>
      </c>
      <c r="G646" s="5">
        <v>31</v>
      </c>
      <c r="H646" s="5">
        <v>995.8</v>
      </c>
      <c r="I646" s="5">
        <v>7080</v>
      </c>
      <c r="J646" s="5">
        <v>0</v>
      </c>
      <c r="K646" s="5">
        <v>0</v>
      </c>
      <c r="L646" s="5">
        <v>2.2000000000000002</v>
      </c>
      <c r="M646" s="5">
        <v>2.2000000000000002</v>
      </c>
      <c r="N646">
        <v>34</v>
      </c>
      <c r="O646">
        <v>34</v>
      </c>
      <c r="P646">
        <v>10</v>
      </c>
      <c r="Q646">
        <v>10.4</v>
      </c>
      <c r="R646" s="54">
        <v>0.44236111111111098</v>
      </c>
      <c r="S646"/>
      <c r="T646" s="93">
        <f t="shared" si="26"/>
        <v>10.4</v>
      </c>
      <c r="U646" s="96">
        <f t="shared" si="25"/>
        <v>-2.6999999999999993</v>
      </c>
      <c r="V646" s="92" t="str">
        <f t="shared" si="24"/>
        <v/>
      </c>
      <c r="W646" s="96" t="str">
        <f t="shared" si="27"/>
        <v/>
      </c>
      <c r="X646" s="427"/>
      <c r="Y646"/>
      <c r="Z646" s="5"/>
      <c r="AA646"/>
      <c r="AC646" s="376"/>
      <c r="AD646" s="54">
        <v>0.44236111111116699</v>
      </c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/>
      <c r="AY646"/>
      <c r="AZ646"/>
      <c r="BA646"/>
      <c r="BB646" s="55">
        <v>0.44236111111120702</v>
      </c>
    </row>
    <row r="647" spans="2:54" s="6" customFormat="1" x14ac:dyDescent="0.25">
      <c r="B647" s="5">
        <v>9</v>
      </c>
      <c r="C647" s="5">
        <v>81</v>
      </c>
      <c r="D647" s="5">
        <v>5.9</v>
      </c>
      <c r="E647" s="5">
        <v>6.7</v>
      </c>
      <c r="F647" s="5">
        <v>14.8</v>
      </c>
      <c r="G647" s="5">
        <v>18</v>
      </c>
      <c r="H647" s="5">
        <v>995.7</v>
      </c>
      <c r="I647" s="5">
        <v>7880</v>
      </c>
      <c r="J647" s="5">
        <v>0</v>
      </c>
      <c r="K647" s="5">
        <v>0</v>
      </c>
      <c r="L647" s="5">
        <v>2.2000000000000002</v>
      </c>
      <c r="M647" s="5">
        <v>2.2000000000000002</v>
      </c>
      <c r="N647">
        <v>34</v>
      </c>
      <c r="O647">
        <v>34</v>
      </c>
      <c r="P647">
        <v>9.9</v>
      </c>
      <c r="Q647">
        <v>10.4</v>
      </c>
      <c r="R647" s="54">
        <v>0.44305555555555598</v>
      </c>
      <c r="S647"/>
      <c r="T647" s="93">
        <f t="shared" si="26"/>
        <v>10.4</v>
      </c>
      <c r="U647" s="96">
        <f t="shared" si="25"/>
        <v>-2.5999999999999996</v>
      </c>
      <c r="V647" s="92" t="str">
        <f t="shared" si="24"/>
        <v/>
      </c>
      <c r="W647" s="96" t="str">
        <f t="shared" si="27"/>
        <v/>
      </c>
      <c r="X647" s="427"/>
      <c r="Y647"/>
      <c r="Z647" s="5"/>
      <c r="AA647"/>
      <c r="AC647" s="376"/>
      <c r="AD647" s="54">
        <v>0.44305555555561199</v>
      </c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/>
      <c r="AY647"/>
      <c r="AZ647"/>
      <c r="BA647"/>
      <c r="BB647" s="55">
        <v>0.44305555555565201</v>
      </c>
    </row>
    <row r="648" spans="2:54" s="6" customFormat="1" x14ac:dyDescent="0.25">
      <c r="B648" s="5">
        <v>8.9</v>
      </c>
      <c r="C648" s="5">
        <v>81</v>
      </c>
      <c r="D648" s="5">
        <v>5.8</v>
      </c>
      <c r="E648" s="5">
        <v>7</v>
      </c>
      <c r="F648" s="5">
        <v>11.9</v>
      </c>
      <c r="G648" s="5">
        <v>16.600000000000001</v>
      </c>
      <c r="H648" s="5">
        <v>995.8</v>
      </c>
      <c r="I648" s="5">
        <v>9450</v>
      </c>
      <c r="J648" s="5">
        <v>0</v>
      </c>
      <c r="K648" s="5">
        <v>0</v>
      </c>
      <c r="L648" s="5">
        <v>2.2000000000000002</v>
      </c>
      <c r="M648" s="5">
        <v>2.2000000000000002</v>
      </c>
      <c r="N648">
        <v>34</v>
      </c>
      <c r="O648">
        <v>34</v>
      </c>
      <c r="P648">
        <v>9.8000000000000007</v>
      </c>
      <c r="Q648">
        <v>10.4</v>
      </c>
      <c r="R648" s="54">
        <v>0.44374999999999998</v>
      </c>
      <c r="S648"/>
      <c r="T648" s="93">
        <f t="shared" si="26"/>
        <v>10.4</v>
      </c>
      <c r="U648" s="96">
        <f t="shared" si="25"/>
        <v>-2.5</v>
      </c>
      <c r="V648" s="92" t="str">
        <f t="shared" si="24"/>
        <v/>
      </c>
      <c r="W648" s="96" t="str">
        <f t="shared" si="27"/>
        <v/>
      </c>
      <c r="X648" s="427"/>
      <c r="Y648"/>
      <c r="Z648" s="5"/>
      <c r="AA648"/>
      <c r="AC648" s="376"/>
      <c r="AD648" s="54">
        <v>0.44375000000005699</v>
      </c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/>
      <c r="AY648"/>
      <c r="AZ648"/>
      <c r="BA648"/>
      <c r="BB648" s="55">
        <v>0.44375000000009701</v>
      </c>
    </row>
    <row r="649" spans="2:54" s="6" customFormat="1" x14ac:dyDescent="0.25">
      <c r="B649" s="5">
        <v>8.8000000000000007</v>
      </c>
      <c r="C649" s="5">
        <v>81</v>
      </c>
      <c r="D649" s="5">
        <v>5.7</v>
      </c>
      <c r="E649" s="5">
        <v>6.8</v>
      </c>
      <c r="F649" s="5">
        <v>12.6</v>
      </c>
      <c r="G649" s="5">
        <v>25.2</v>
      </c>
      <c r="H649" s="5">
        <v>995.9</v>
      </c>
      <c r="I649" s="5">
        <v>10600</v>
      </c>
      <c r="J649" s="5">
        <v>0</v>
      </c>
      <c r="K649" s="5">
        <v>0</v>
      </c>
      <c r="L649" s="5">
        <v>2.2000000000000002</v>
      </c>
      <c r="M649" s="5">
        <v>2.2000000000000002</v>
      </c>
      <c r="N649">
        <v>34</v>
      </c>
      <c r="O649">
        <v>34</v>
      </c>
      <c r="P649">
        <v>9.8000000000000007</v>
      </c>
      <c r="Q649">
        <v>10.3</v>
      </c>
      <c r="R649" s="54">
        <v>0.44444444444444398</v>
      </c>
      <c r="S649"/>
      <c r="T649" s="93">
        <f t="shared" si="26"/>
        <v>10.3</v>
      </c>
      <c r="U649" s="96">
        <f t="shared" si="25"/>
        <v>-2.5</v>
      </c>
      <c r="V649" s="92" t="str">
        <f t="shared" si="24"/>
        <v/>
      </c>
      <c r="W649" s="96" t="str">
        <f t="shared" si="27"/>
        <v/>
      </c>
      <c r="X649" s="427"/>
      <c r="Y649"/>
      <c r="Z649" s="5"/>
      <c r="AA649"/>
      <c r="AC649" s="376"/>
      <c r="AD649" s="54">
        <v>0.44444444444450198</v>
      </c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/>
      <c r="AY649"/>
      <c r="AZ649"/>
      <c r="BA649"/>
      <c r="BB649" s="55">
        <v>0.44444444444454201</v>
      </c>
    </row>
    <row r="650" spans="2:54" s="6" customFormat="1" x14ac:dyDescent="0.25">
      <c r="B650" s="5">
        <v>8.9</v>
      </c>
      <c r="C650" s="5">
        <v>82</v>
      </c>
      <c r="D650" s="5">
        <v>6</v>
      </c>
      <c r="E650" s="5">
        <v>7.6</v>
      </c>
      <c r="F650" s="5">
        <v>8.6</v>
      </c>
      <c r="G650" s="5">
        <v>18.7</v>
      </c>
      <c r="H650" s="5">
        <v>996</v>
      </c>
      <c r="I650" s="5">
        <v>10840</v>
      </c>
      <c r="J650" s="5">
        <v>0</v>
      </c>
      <c r="K650" s="5">
        <v>0</v>
      </c>
      <c r="L650" s="5">
        <v>2.2000000000000002</v>
      </c>
      <c r="M650" s="5">
        <v>2.2000000000000002</v>
      </c>
      <c r="N650">
        <v>34</v>
      </c>
      <c r="O650">
        <v>34</v>
      </c>
      <c r="P650">
        <v>9.6999999999999993</v>
      </c>
      <c r="Q650">
        <v>10.3</v>
      </c>
      <c r="R650" s="54">
        <v>0.44513888888888897</v>
      </c>
      <c r="S650"/>
      <c r="T650" s="93">
        <f t="shared" si="26"/>
        <v>10.3</v>
      </c>
      <c r="U650" s="96">
        <f t="shared" si="25"/>
        <v>-2.5999999999999996</v>
      </c>
      <c r="V650" s="92" t="str">
        <f t="shared" si="24"/>
        <v/>
      </c>
      <c r="W650" s="96" t="str">
        <f t="shared" si="27"/>
        <v/>
      </c>
      <c r="X650" s="427"/>
      <c r="Y650"/>
      <c r="Z650" s="5"/>
      <c r="AA650"/>
      <c r="AC650" s="376"/>
      <c r="AD650" s="54">
        <v>0.44513888888894698</v>
      </c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/>
      <c r="AY650"/>
      <c r="AZ650"/>
      <c r="BA650"/>
      <c r="BB650" s="55">
        <v>0.44513888888898701</v>
      </c>
    </row>
    <row r="651" spans="2:54" s="6" customFormat="1" x14ac:dyDescent="0.25">
      <c r="B651" s="5">
        <v>8.8000000000000007</v>
      </c>
      <c r="C651" s="5">
        <v>81</v>
      </c>
      <c r="D651" s="5">
        <v>5.7</v>
      </c>
      <c r="E651" s="5">
        <v>6.4</v>
      </c>
      <c r="F651" s="5">
        <v>15.1</v>
      </c>
      <c r="G651" s="5">
        <v>22.3</v>
      </c>
      <c r="H651" s="5">
        <v>995.9</v>
      </c>
      <c r="I651" s="5">
        <v>10710</v>
      </c>
      <c r="J651" s="5">
        <v>0</v>
      </c>
      <c r="K651" s="5">
        <v>0</v>
      </c>
      <c r="L651" s="5">
        <v>2.2000000000000002</v>
      </c>
      <c r="M651" s="5">
        <v>2.2000000000000002</v>
      </c>
      <c r="N651">
        <v>34</v>
      </c>
      <c r="O651">
        <v>34</v>
      </c>
      <c r="P651">
        <v>9.6</v>
      </c>
      <c r="Q651">
        <v>10.3</v>
      </c>
      <c r="R651" s="54">
        <v>0.44583333333333303</v>
      </c>
      <c r="S651"/>
      <c r="T651" s="93">
        <f t="shared" si="26"/>
        <v>10.3</v>
      </c>
      <c r="U651" s="96">
        <f t="shared" si="25"/>
        <v>-2.5</v>
      </c>
      <c r="V651" s="92" t="str">
        <f t="shared" ref="V651:V714" si="28">IF($K651&gt;0,1,"")</f>
        <v/>
      </c>
      <c r="W651" s="96" t="str">
        <f t="shared" si="27"/>
        <v/>
      </c>
      <c r="X651" s="427"/>
      <c r="Y651"/>
      <c r="Z651" s="5"/>
      <c r="AA651"/>
      <c r="AC651" s="376"/>
      <c r="AD651" s="54">
        <v>0.44583333333339198</v>
      </c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/>
      <c r="AY651"/>
      <c r="AZ651"/>
      <c r="BA651"/>
      <c r="BB651" s="55">
        <v>0.445833333333432</v>
      </c>
    </row>
    <row r="652" spans="2:54" s="6" customFormat="1" x14ac:dyDescent="0.25">
      <c r="B652" s="5">
        <v>8.8000000000000007</v>
      </c>
      <c r="C652" s="5">
        <v>80</v>
      </c>
      <c r="D652" s="5">
        <v>5.5</v>
      </c>
      <c r="E652" s="5">
        <v>6.4</v>
      </c>
      <c r="F652" s="5">
        <v>15.1</v>
      </c>
      <c r="G652" s="5">
        <v>21.6</v>
      </c>
      <c r="H652" s="5">
        <v>995.9</v>
      </c>
      <c r="I652" s="5">
        <v>11370</v>
      </c>
      <c r="J652" s="5">
        <v>0</v>
      </c>
      <c r="K652" s="5">
        <v>0</v>
      </c>
      <c r="L652" s="5">
        <v>2.2000000000000002</v>
      </c>
      <c r="M652" s="5">
        <v>2.2000000000000002</v>
      </c>
      <c r="N652">
        <v>34</v>
      </c>
      <c r="O652">
        <v>34</v>
      </c>
      <c r="P652">
        <v>9.6</v>
      </c>
      <c r="Q652">
        <v>10.199999999999999</v>
      </c>
      <c r="R652" s="54">
        <v>0.44652777777777802</v>
      </c>
      <c r="S652"/>
      <c r="T652" s="93">
        <f t="shared" si="26"/>
        <v>10.199999999999999</v>
      </c>
      <c r="U652" s="96">
        <f t="shared" si="25"/>
        <v>-2.6000000000000014</v>
      </c>
      <c r="V652" s="92" t="str">
        <f t="shared" si="28"/>
        <v/>
      </c>
      <c r="W652" s="96" t="str">
        <f t="shared" si="27"/>
        <v/>
      </c>
      <c r="X652" s="427"/>
      <c r="Y652"/>
      <c r="Z652" s="5"/>
      <c r="AA652"/>
      <c r="AC652" s="376"/>
      <c r="AD652" s="54">
        <v>0.44652777777783698</v>
      </c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/>
      <c r="AY652"/>
      <c r="AZ652"/>
      <c r="BA652"/>
      <c r="BB652" s="55">
        <v>0.446527777777877</v>
      </c>
    </row>
    <row r="653" spans="2:54" s="6" customFormat="1" x14ac:dyDescent="0.25">
      <c r="B653" s="5">
        <v>8.9</v>
      </c>
      <c r="C653" s="5">
        <v>80</v>
      </c>
      <c r="D653" s="5">
        <v>5.6</v>
      </c>
      <c r="E653" s="5">
        <v>6.6</v>
      </c>
      <c r="F653" s="5">
        <v>14.4</v>
      </c>
      <c r="G653" s="5">
        <v>19.100000000000001</v>
      </c>
      <c r="H653" s="5">
        <v>995.9</v>
      </c>
      <c r="I653" s="5">
        <v>11730</v>
      </c>
      <c r="J653" s="5">
        <v>0</v>
      </c>
      <c r="K653" s="5">
        <v>0</v>
      </c>
      <c r="L653" s="5">
        <v>2.2000000000000002</v>
      </c>
      <c r="M653" s="5">
        <v>2.2000000000000002</v>
      </c>
      <c r="N653">
        <v>34</v>
      </c>
      <c r="O653">
        <v>34</v>
      </c>
      <c r="P653">
        <v>9.5</v>
      </c>
      <c r="Q653">
        <v>10.199999999999999</v>
      </c>
      <c r="R653" s="54">
        <v>0.44722222222222202</v>
      </c>
      <c r="S653"/>
      <c r="T653" s="93">
        <f t="shared" si="26"/>
        <v>10.199999999999999</v>
      </c>
      <c r="U653" s="96">
        <f t="shared" si="25"/>
        <v>-2.7000000000000011</v>
      </c>
      <c r="V653" s="92" t="str">
        <f t="shared" si="28"/>
        <v/>
      </c>
      <c r="W653" s="96" t="str">
        <f t="shared" si="27"/>
        <v/>
      </c>
      <c r="X653" s="427"/>
      <c r="Y653"/>
      <c r="Z653" s="5"/>
      <c r="AA653"/>
      <c r="AC653" s="376"/>
      <c r="AD653" s="54">
        <v>0.44722222222228197</v>
      </c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/>
      <c r="AY653"/>
      <c r="AZ653"/>
      <c r="BA653"/>
      <c r="BB653" s="55">
        <v>0.447222222222322</v>
      </c>
    </row>
    <row r="654" spans="2:54" s="6" customFormat="1" x14ac:dyDescent="0.25">
      <c r="B654" s="5">
        <v>8.9</v>
      </c>
      <c r="C654" s="5">
        <v>80</v>
      </c>
      <c r="D654" s="5">
        <v>5.6</v>
      </c>
      <c r="E654" s="5">
        <v>6.4</v>
      </c>
      <c r="F654" s="5">
        <v>16.2</v>
      </c>
      <c r="G654" s="5">
        <v>18.399999999999999</v>
      </c>
      <c r="H654" s="5">
        <v>996</v>
      </c>
      <c r="I654" s="5">
        <v>11680</v>
      </c>
      <c r="J654" s="5">
        <v>0</v>
      </c>
      <c r="K654" s="5">
        <v>0</v>
      </c>
      <c r="L654" s="5">
        <v>2.2000000000000002</v>
      </c>
      <c r="M654" s="5">
        <v>2.2000000000000002</v>
      </c>
      <c r="N654">
        <v>34</v>
      </c>
      <c r="O654">
        <v>34</v>
      </c>
      <c r="P654">
        <v>9.5</v>
      </c>
      <c r="Q654">
        <v>10.199999999999999</v>
      </c>
      <c r="R654" s="54">
        <v>0.44791666666666702</v>
      </c>
      <c r="S654"/>
      <c r="T654" s="93">
        <f t="shared" si="26"/>
        <v>10.199999999999999</v>
      </c>
      <c r="U654" s="96">
        <f t="shared" si="25"/>
        <v>-2.7000000000000011</v>
      </c>
      <c r="V654" s="92" t="str">
        <f t="shared" si="28"/>
        <v/>
      </c>
      <c r="W654" s="96" t="str">
        <f t="shared" si="27"/>
        <v/>
      </c>
      <c r="X654" s="427"/>
      <c r="Y654"/>
      <c r="Z654" s="5"/>
      <c r="AA654"/>
      <c r="AC654" s="376"/>
      <c r="AD654" s="54">
        <v>0.44791666666672703</v>
      </c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/>
      <c r="AY654"/>
      <c r="AZ654"/>
      <c r="BA654"/>
      <c r="BB654" s="55">
        <v>0.44791666666676699</v>
      </c>
    </row>
    <row r="655" spans="2:54" s="6" customFormat="1" x14ac:dyDescent="0.25">
      <c r="B655" s="5">
        <v>9</v>
      </c>
      <c r="C655" s="5">
        <v>80</v>
      </c>
      <c r="D655" s="5">
        <v>5.7</v>
      </c>
      <c r="E655" s="5">
        <v>8.1</v>
      </c>
      <c r="F655" s="5">
        <v>6.8</v>
      </c>
      <c r="G655" s="5">
        <v>9.6999999999999993</v>
      </c>
      <c r="H655" s="5">
        <v>995.6</v>
      </c>
      <c r="I655" s="5">
        <v>11550</v>
      </c>
      <c r="J655" s="5">
        <v>0</v>
      </c>
      <c r="K655" s="5">
        <v>0</v>
      </c>
      <c r="L655" s="5">
        <v>2.2000000000000002</v>
      </c>
      <c r="M655" s="5">
        <v>2.2000000000000002</v>
      </c>
      <c r="N655">
        <v>34</v>
      </c>
      <c r="O655">
        <v>34</v>
      </c>
      <c r="P655">
        <v>9.5</v>
      </c>
      <c r="Q655">
        <v>10.199999999999999</v>
      </c>
      <c r="R655" s="54">
        <v>0.44861111111111102</v>
      </c>
      <c r="S655"/>
      <c r="T655" s="93">
        <f t="shared" si="26"/>
        <v>10.199999999999999</v>
      </c>
      <c r="U655" s="96">
        <f t="shared" si="25"/>
        <v>-2.8000000000000007</v>
      </c>
      <c r="V655" s="92" t="str">
        <f t="shared" si="28"/>
        <v/>
      </c>
      <c r="W655" s="96" t="str">
        <f t="shared" si="27"/>
        <v/>
      </c>
      <c r="X655" s="427"/>
      <c r="Y655"/>
      <c r="Z655" s="5"/>
      <c r="AA655"/>
      <c r="AC655" s="376"/>
      <c r="AD655" s="54">
        <v>0.44861111111117202</v>
      </c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/>
      <c r="AY655"/>
      <c r="AZ655"/>
      <c r="BA655"/>
      <c r="BB655" s="55">
        <v>0.44861111111121199</v>
      </c>
    </row>
    <row r="656" spans="2:54" s="6" customFormat="1" x14ac:dyDescent="0.25">
      <c r="B656" s="5">
        <v>9.1</v>
      </c>
      <c r="C656" s="5">
        <v>79</v>
      </c>
      <c r="D656" s="5">
        <v>5.6</v>
      </c>
      <c r="E656" s="5">
        <v>7.6</v>
      </c>
      <c r="F656" s="5">
        <v>9.6999999999999993</v>
      </c>
      <c r="G656" s="5">
        <v>18</v>
      </c>
      <c r="H656" s="5">
        <v>995.9</v>
      </c>
      <c r="I656" s="5">
        <v>11410</v>
      </c>
      <c r="J656" s="5">
        <v>0</v>
      </c>
      <c r="K656" s="5">
        <v>0</v>
      </c>
      <c r="L656" s="5">
        <v>2.2000000000000002</v>
      </c>
      <c r="M656" s="5">
        <v>2.2000000000000002</v>
      </c>
      <c r="N656">
        <v>34</v>
      </c>
      <c r="O656">
        <v>34</v>
      </c>
      <c r="P656">
        <v>9.5</v>
      </c>
      <c r="Q656">
        <v>10.199999999999999</v>
      </c>
      <c r="R656" s="54">
        <v>0.44930555555555601</v>
      </c>
      <c r="S656"/>
      <c r="T656" s="93">
        <f t="shared" si="26"/>
        <v>10.199999999999999</v>
      </c>
      <c r="U656" s="96">
        <f t="shared" ref="U656:U719" si="29">(T656-B656)-3</f>
        <v>-1.9000000000000004</v>
      </c>
      <c r="V656" s="92" t="str">
        <f t="shared" si="28"/>
        <v/>
      </c>
      <c r="W656" s="96" t="str">
        <f t="shared" si="27"/>
        <v/>
      </c>
      <c r="X656" s="427"/>
      <c r="Y656"/>
      <c r="Z656" s="5"/>
      <c r="AA656"/>
      <c r="AC656" s="376"/>
      <c r="AD656" s="54">
        <v>0.44930555555561702</v>
      </c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/>
      <c r="AY656"/>
      <c r="AZ656"/>
      <c r="BA656"/>
      <c r="BB656" s="55">
        <v>0.44930555555565699</v>
      </c>
    </row>
    <row r="657" spans="2:54" s="6" customFormat="1" x14ac:dyDescent="0.25">
      <c r="B657" s="5">
        <v>9.1999999999999993</v>
      </c>
      <c r="C657" s="5">
        <v>79</v>
      </c>
      <c r="D657" s="5">
        <v>5.7</v>
      </c>
      <c r="E657" s="5">
        <v>6.1</v>
      </c>
      <c r="F657" s="5">
        <v>22.3</v>
      </c>
      <c r="G657" s="5">
        <v>22.7</v>
      </c>
      <c r="H657" s="5">
        <v>995.9</v>
      </c>
      <c r="I657" s="5">
        <v>11600</v>
      </c>
      <c r="J657" s="5">
        <v>0</v>
      </c>
      <c r="K657" s="5">
        <v>0</v>
      </c>
      <c r="L657" s="5">
        <v>2.2000000000000002</v>
      </c>
      <c r="M657" s="5">
        <v>2.2000000000000002</v>
      </c>
      <c r="N657">
        <v>34</v>
      </c>
      <c r="O657">
        <v>34</v>
      </c>
      <c r="P657">
        <v>9.5</v>
      </c>
      <c r="Q657">
        <v>10.199999999999999</v>
      </c>
      <c r="R657" s="54">
        <v>0.45</v>
      </c>
      <c r="S657"/>
      <c r="T657" s="93">
        <f t="shared" si="26"/>
        <v>10.199999999999999</v>
      </c>
      <c r="U657" s="96">
        <f t="shared" si="29"/>
        <v>-2</v>
      </c>
      <c r="V657" s="92" t="str">
        <f t="shared" si="28"/>
        <v/>
      </c>
      <c r="W657" s="96" t="str">
        <f t="shared" si="27"/>
        <v/>
      </c>
      <c r="X657" s="427"/>
      <c r="Y657"/>
      <c r="Z657" s="5"/>
      <c r="AA657"/>
      <c r="AC657" s="376"/>
      <c r="AD657" s="54">
        <v>0.45000000000006202</v>
      </c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/>
      <c r="AY657"/>
      <c r="AZ657"/>
      <c r="BA657"/>
      <c r="BB657" s="55">
        <v>0.45000000000010199</v>
      </c>
    </row>
    <row r="658" spans="2:54" s="6" customFormat="1" x14ac:dyDescent="0.25">
      <c r="B658" s="5">
        <v>9.1999999999999993</v>
      </c>
      <c r="C658" s="5">
        <v>79</v>
      </c>
      <c r="D658" s="5">
        <v>5.7</v>
      </c>
      <c r="E658" s="5">
        <v>6.7</v>
      </c>
      <c r="F658" s="5">
        <v>16.600000000000001</v>
      </c>
      <c r="G658" s="5">
        <v>18.399999999999999</v>
      </c>
      <c r="H658" s="5">
        <v>996.1</v>
      </c>
      <c r="I658" s="5">
        <v>12560</v>
      </c>
      <c r="J658" s="5">
        <v>0</v>
      </c>
      <c r="K658" s="5">
        <v>0</v>
      </c>
      <c r="L658" s="5">
        <v>2.2000000000000002</v>
      </c>
      <c r="M658" s="5">
        <v>2.2000000000000002</v>
      </c>
      <c r="N658">
        <v>34</v>
      </c>
      <c r="O658">
        <v>34</v>
      </c>
      <c r="P658">
        <v>9.6</v>
      </c>
      <c r="Q658">
        <v>10.3</v>
      </c>
      <c r="R658" s="54">
        <v>0.45069444444444401</v>
      </c>
      <c r="S658"/>
      <c r="T658" s="93">
        <f t="shared" si="26"/>
        <v>10.3</v>
      </c>
      <c r="U658" s="96">
        <f t="shared" si="29"/>
        <v>-1.8999999999999986</v>
      </c>
      <c r="V658" s="92" t="str">
        <f t="shared" si="28"/>
        <v/>
      </c>
      <c r="W658" s="96" t="str">
        <f t="shared" si="27"/>
        <v/>
      </c>
      <c r="X658" s="427"/>
      <c r="Y658"/>
      <c r="Z658" s="5"/>
      <c r="AA658"/>
      <c r="AC658" s="376"/>
      <c r="AD658" s="54">
        <v>0.45069444444450701</v>
      </c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/>
      <c r="AY658"/>
      <c r="AZ658"/>
      <c r="BA658"/>
      <c r="BB658" s="55">
        <v>0.45069444444454698</v>
      </c>
    </row>
    <row r="659" spans="2:54" x14ac:dyDescent="0.25">
      <c r="B659" s="5">
        <v>9.3000000000000007</v>
      </c>
      <c r="C659" s="5">
        <v>79</v>
      </c>
      <c r="D659" s="5">
        <v>5.8</v>
      </c>
      <c r="E659" s="5">
        <v>7.9</v>
      </c>
      <c r="F659" s="5">
        <v>9.6999999999999993</v>
      </c>
      <c r="G659" s="5">
        <v>10.8</v>
      </c>
      <c r="H659" s="5">
        <v>995.9</v>
      </c>
      <c r="I659" s="5">
        <v>15650</v>
      </c>
      <c r="J659" s="5">
        <v>1</v>
      </c>
      <c r="K659" s="5">
        <v>0</v>
      </c>
      <c r="L659" s="5">
        <v>2.2000000000000002</v>
      </c>
      <c r="M659" s="5">
        <v>2.2000000000000002</v>
      </c>
      <c r="N659">
        <v>34</v>
      </c>
      <c r="O659">
        <v>34</v>
      </c>
      <c r="P659">
        <v>9.6999999999999993</v>
      </c>
      <c r="Q659">
        <v>10.3</v>
      </c>
      <c r="R659" s="54">
        <v>0.45138888888888901</v>
      </c>
      <c r="T659" s="93">
        <f t="shared" si="26"/>
        <v>10.3</v>
      </c>
      <c r="U659" s="96">
        <f t="shared" si="29"/>
        <v>-2</v>
      </c>
      <c r="V659" s="92" t="str">
        <f t="shared" si="28"/>
        <v/>
      </c>
      <c r="W659" s="96" t="str">
        <f t="shared" si="27"/>
        <v/>
      </c>
      <c r="X659" s="93"/>
      <c r="Z659" s="5"/>
      <c r="AA659"/>
      <c r="AC659" s="376"/>
      <c r="AD659" s="54">
        <v>0.45138888888895201</v>
      </c>
      <c r="AF659" s="6"/>
      <c r="AL659" s="5"/>
      <c r="AM659" s="5"/>
      <c r="AN659" s="5"/>
      <c r="AQ659" s="5"/>
      <c r="AS659" s="5"/>
      <c r="AT659" s="5"/>
      <c r="AU659" s="5"/>
      <c r="AV659" s="5"/>
      <c r="AW659" s="5"/>
      <c r="BB659" s="55">
        <v>0.45138888888899198</v>
      </c>
    </row>
    <row r="660" spans="2:54" x14ac:dyDescent="0.25">
      <c r="B660" s="5">
        <v>9.3000000000000007</v>
      </c>
      <c r="C660" s="5">
        <v>78</v>
      </c>
      <c r="D660" s="5">
        <v>5.7</v>
      </c>
      <c r="E660" s="5">
        <v>7.9</v>
      </c>
      <c r="F660" s="5">
        <v>9.4</v>
      </c>
      <c r="G660" s="5">
        <v>13.7</v>
      </c>
      <c r="H660" s="5">
        <v>996</v>
      </c>
      <c r="I660" s="5">
        <v>17920</v>
      </c>
      <c r="J660" s="5">
        <v>1</v>
      </c>
      <c r="K660" s="5">
        <v>0</v>
      </c>
      <c r="L660" s="5">
        <v>2.2000000000000002</v>
      </c>
      <c r="M660" s="5">
        <v>2.2000000000000002</v>
      </c>
      <c r="N660">
        <v>34</v>
      </c>
      <c r="O660">
        <v>34</v>
      </c>
      <c r="P660">
        <v>9.8000000000000007</v>
      </c>
      <c r="Q660">
        <v>10.3</v>
      </c>
      <c r="R660" s="54">
        <v>0.452083333333333</v>
      </c>
      <c r="T660" s="93">
        <f t="shared" si="26"/>
        <v>10.3</v>
      </c>
      <c r="U660" s="96">
        <f t="shared" si="29"/>
        <v>-2</v>
      </c>
      <c r="V660" s="92" t="str">
        <f t="shared" si="28"/>
        <v/>
      </c>
      <c r="W660" s="96" t="str">
        <f t="shared" si="27"/>
        <v/>
      </c>
      <c r="X660" s="93"/>
      <c r="Z660" s="5"/>
      <c r="AA660"/>
      <c r="AC660" s="376"/>
      <c r="AD660" s="54">
        <v>0.45208333333339701</v>
      </c>
      <c r="AL660" s="5"/>
      <c r="AM660" s="5"/>
      <c r="AN660" s="5"/>
      <c r="AQ660" s="5"/>
      <c r="AS660" s="5"/>
      <c r="AT660" s="5"/>
      <c r="AU660" s="5"/>
      <c r="AV660" s="5"/>
      <c r="AW660" s="5"/>
      <c r="BB660" s="55">
        <v>0.45208333333343698</v>
      </c>
    </row>
    <row r="661" spans="2:54" x14ac:dyDescent="0.25">
      <c r="B661" s="5">
        <v>9.4</v>
      </c>
      <c r="C661" s="5">
        <v>77</v>
      </c>
      <c r="D661" s="5">
        <v>5.6</v>
      </c>
      <c r="E661" s="5">
        <v>6.9</v>
      </c>
      <c r="F661" s="5">
        <v>16.899999999999999</v>
      </c>
      <c r="G661" s="5">
        <v>18.7</v>
      </c>
      <c r="H661" s="5">
        <v>996.2</v>
      </c>
      <c r="I661" s="5">
        <v>12340</v>
      </c>
      <c r="J661" s="5">
        <v>0</v>
      </c>
      <c r="K661" s="5">
        <v>0</v>
      </c>
      <c r="L661" s="5">
        <v>2.2000000000000002</v>
      </c>
      <c r="M661" s="5">
        <v>2.2000000000000002</v>
      </c>
      <c r="N661">
        <v>34</v>
      </c>
      <c r="O661">
        <v>34</v>
      </c>
      <c r="P661">
        <v>9.9</v>
      </c>
      <c r="Q661">
        <v>10.4</v>
      </c>
      <c r="R661" s="54">
        <v>0.452777777777778</v>
      </c>
      <c r="T661" s="93">
        <f t="shared" si="26"/>
        <v>10.4</v>
      </c>
      <c r="U661" s="96">
        <f t="shared" si="29"/>
        <v>-2</v>
      </c>
      <c r="V661" s="92" t="str">
        <f t="shared" si="28"/>
        <v/>
      </c>
      <c r="W661" s="96" t="str">
        <f t="shared" si="27"/>
        <v/>
      </c>
      <c r="X661" s="93"/>
      <c r="Z661" s="5"/>
      <c r="AA661"/>
      <c r="AC661" s="376"/>
      <c r="AD661" s="54">
        <v>0.45277777777784201</v>
      </c>
      <c r="AL661" s="5"/>
      <c r="AM661" s="5"/>
      <c r="AN661" s="5"/>
      <c r="AQ661" s="5"/>
      <c r="AS661" s="5"/>
      <c r="AT661" s="5"/>
      <c r="AU661" s="5"/>
      <c r="AV661" s="5"/>
      <c r="AW661" s="5"/>
      <c r="BB661" s="55">
        <v>0.45277777777788197</v>
      </c>
    </row>
    <row r="662" spans="2:54" x14ac:dyDescent="0.25">
      <c r="B662" s="5">
        <v>9.5</v>
      </c>
      <c r="C662" s="5">
        <v>76</v>
      </c>
      <c r="D662" s="5">
        <v>5.5</v>
      </c>
      <c r="E662" s="5">
        <v>7.8</v>
      </c>
      <c r="F662" s="5">
        <v>11.2</v>
      </c>
      <c r="G662" s="5">
        <v>18</v>
      </c>
      <c r="H662" s="5">
        <v>996.1</v>
      </c>
      <c r="I662" s="5">
        <v>9600</v>
      </c>
      <c r="J662" s="5">
        <v>0</v>
      </c>
      <c r="K662" s="5">
        <v>0</v>
      </c>
      <c r="L662" s="5">
        <v>2.2000000000000002</v>
      </c>
      <c r="M662" s="5">
        <v>2.2000000000000002</v>
      </c>
      <c r="N662">
        <v>34</v>
      </c>
      <c r="O662">
        <v>34</v>
      </c>
      <c r="P662">
        <v>10.1</v>
      </c>
      <c r="Q662">
        <v>10.5</v>
      </c>
      <c r="R662" s="54">
        <v>0.453472222222222</v>
      </c>
      <c r="T662" s="93">
        <f t="shared" si="26"/>
        <v>10.5</v>
      </c>
      <c r="U662" s="96">
        <f t="shared" si="29"/>
        <v>-2</v>
      </c>
      <c r="V662" s="92" t="str">
        <f t="shared" si="28"/>
        <v/>
      </c>
      <c r="W662" s="96" t="str">
        <f t="shared" si="27"/>
        <v/>
      </c>
      <c r="X662" s="93"/>
      <c r="Z662" s="5"/>
      <c r="AA662"/>
      <c r="AC662" s="376"/>
      <c r="AD662" s="54">
        <v>0.453472222222287</v>
      </c>
      <c r="AL662" s="5"/>
      <c r="AM662" s="5"/>
      <c r="AN662" s="5"/>
      <c r="AQ662" s="5"/>
      <c r="AS662" s="5"/>
      <c r="AT662" s="5"/>
      <c r="AU662" s="5"/>
      <c r="AV662" s="5"/>
      <c r="AW662" s="5"/>
      <c r="BB662" s="55">
        <v>0.45347222222232703</v>
      </c>
    </row>
    <row r="663" spans="2:54" x14ac:dyDescent="0.25">
      <c r="B663" s="5">
        <v>9.5</v>
      </c>
      <c r="C663" s="5">
        <v>76</v>
      </c>
      <c r="D663" s="5">
        <v>5.5</v>
      </c>
      <c r="E663" s="5">
        <v>9.1</v>
      </c>
      <c r="F663" s="5">
        <v>5.4</v>
      </c>
      <c r="G663" s="5">
        <v>18.7</v>
      </c>
      <c r="H663" s="5">
        <v>996.1</v>
      </c>
      <c r="I663" s="5">
        <v>9040</v>
      </c>
      <c r="J663" s="5">
        <v>0</v>
      </c>
      <c r="K663" s="5">
        <v>0</v>
      </c>
      <c r="L663" s="5">
        <v>2.2000000000000002</v>
      </c>
      <c r="M663" s="5">
        <v>2.2000000000000002</v>
      </c>
      <c r="N663">
        <v>34</v>
      </c>
      <c r="O663">
        <v>34</v>
      </c>
      <c r="P663">
        <v>10.199999999999999</v>
      </c>
      <c r="Q663">
        <v>10.5</v>
      </c>
      <c r="R663" s="54">
        <v>0.454166666666667</v>
      </c>
      <c r="T663" s="93">
        <f t="shared" si="26"/>
        <v>10.5</v>
      </c>
      <c r="U663" s="96">
        <f t="shared" si="29"/>
        <v>-2</v>
      </c>
      <c r="V663" s="92" t="str">
        <f t="shared" si="28"/>
        <v/>
      </c>
      <c r="W663" s="96" t="str">
        <f t="shared" si="27"/>
        <v/>
      </c>
      <c r="X663" s="93"/>
      <c r="Z663" s="5"/>
      <c r="AA663"/>
      <c r="AC663" s="376"/>
      <c r="AD663" s="54">
        <v>0.454166666666732</v>
      </c>
      <c r="AL663" s="5"/>
      <c r="AM663" s="5"/>
      <c r="AN663" s="5"/>
      <c r="AQ663" s="5"/>
      <c r="AS663" s="5"/>
      <c r="AT663" s="5"/>
      <c r="AU663" s="5"/>
      <c r="AV663" s="5"/>
      <c r="AW663" s="5"/>
      <c r="BB663" s="55">
        <v>0.45416666666677202</v>
      </c>
    </row>
    <row r="664" spans="2:54" x14ac:dyDescent="0.25">
      <c r="B664" s="5">
        <v>9.5</v>
      </c>
      <c r="C664" s="5">
        <v>76</v>
      </c>
      <c r="D664" s="5">
        <v>5.5</v>
      </c>
      <c r="E664" s="5">
        <v>8.4</v>
      </c>
      <c r="F664" s="5">
        <v>7.9</v>
      </c>
      <c r="G664" s="5">
        <v>16.899999999999999</v>
      </c>
      <c r="H664" s="5">
        <v>996.1</v>
      </c>
      <c r="I664" s="5">
        <v>9960</v>
      </c>
      <c r="J664" s="5">
        <v>0</v>
      </c>
      <c r="K664" s="5">
        <v>0</v>
      </c>
      <c r="L664" s="5">
        <v>2.2000000000000002</v>
      </c>
      <c r="M664" s="5">
        <v>2.2000000000000002</v>
      </c>
      <c r="N664">
        <v>34</v>
      </c>
      <c r="O664">
        <v>34</v>
      </c>
      <c r="P664">
        <v>10.3</v>
      </c>
      <c r="Q664">
        <v>10.5</v>
      </c>
      <c r="R664" s="54">
        <v>0.45486111111111099</v>
      </c>
      <c r="T664" s="93">
        <f t="shared" si="26"/>
        <v>10.5</v>
      </c>
      <c r="U664" s="96">
        <f t="shared" si="29"/>
        <v>-2</v>
      </c>
      <c r="V664" s="92" t="str">
        <f t="shared" si="28"/>
        <v/>
      </c>
      <c r="W664" s="96" t="str">
        <f t="shared" si="27"/>
        <v/>
      </c>
      <c r="X664" s="93"/>
      <c r="Z664" s="5"/>
      <c r="AA664"/>
      <c r="AC664" s="376"/>
      <c r="AD664" s="54">
        <v>0.454861111111177</v>
      </c>
      <c r="AL664" s="5"/>
      <c r="AM664" s="5"/>
      <c r="AN664" s="5"/>
      <c r="AQ664" s="5"/>
      <c r="AS664" s="5"/>
      <c r="AT664" s="5"/>
      <c r="AU664" s="5"/>
      <c r="AV664" s="5"/>
      <c r="AW664" s="5"/>
      <c r="BB664" s="55">
        <v>0.45486111111121702</v>
      </c>
    </row>
    <row r="665" spans="2:54" x14ac:dyDescent="0.25">
      <c r="B665" s="5">
        <v>9.5</v>
      </c>
      <c r="C665" s="5">
        <v>75</v>
      </c>
      <c r="D665" s="5">
        <v>5.3</v>
      </c>
      <c r="E665" s="5">
        <v>6.5</v>
      </c>
      <c r="F665" s="5">
        <v>23</v>
      </c>
      <c r="G665" s="5">
        <v>24.1</v>
      </c>
      <c r="H665" s="5">
        <v>996.4</v>
      </c>
      <c r="I665" s="5">
        <v>11170</v>
      </c>
      <c r="J665" s="5">
        <v>0</v>
      </c>
      <c r="K665" s="5">
        <v>0</v>
      </c>
      <c r="L665" s="5">
        <v>2.2000000000000002</v>
      </c>
      <c r="M665" s="5">
        <v>2.2000000000000002</v>
      </c>
      <c r="N665">
        <v>34</v>
      </c>
      <c r="O665">
        <v>34</v>
      </c>
      <c r="P665">
        <v>10.4</v>
      </c>
      <c r="Q665">
        <v>10.6</v>
      </c>
      <c r="R665" s="54">
        <v>0.45555555555555599</v>
      </c>
      <c r="T665" s="93">
        <f t="shared" si="26"/>
        <v>10.6</v>
      </c>
      <c r="U665" s="96">
        <f t="shared" si="29"/>
        <v>-1.9000000000000004</v>
      </c>
      <c r="V665" s="92" t="str">
        <f t="shared" si="28"/>
        <v/>
      </c>
      <c r="W665" s="96" t="str">
        <f t="shared" si="27"/>
        <v/>
      </c>
      <c r="X665" s="93"/>
      <c r="Z665" s="5"/>
      <c r="AA665"/>
      <c r="AC665" s="376"/>
      <c r="AD665" s="54">
        <v>0.45555555555562199</v>
      </c>
      <c r="AL665" s="5"/>
      <c r="AM665" s="5"/>
      <c r="AN665" s="5"/>
      <c r="AQ665" s="5"/>
      <c r="AS665" s="5"/>
      <c r="AT665" s="5"/>
      <c r="AU665" s="5"/>
      <c r="AV665" s="5"/>
      <c r="AW665" s="5"/>
      <c r="BB665" s="55">
        <v>0.45555555555566202</v>
      </c>
    </row>
    <row r="666" spans="2:54" x14ac:dyDescent="0.25">
      <c r="B666" s="5">
        <v>9.6</v>
      </c>
      <c r="C666" s="5">
        <v>76</v>
      </c>
      <c r="D666" s="5">
        <v>5.6</v>
      </c>
      <c r="E666" s="5">
        <v>9.6</v>
      </c>
      <c r="F666" s="5">
        <v>4.7</v>
      </c>
      <c r="G666" s="5">
        <v>9.6999999999999993</v>
      </c>
      <c r="H666" s="5">
        <v>996.2</v>
      </c>
      <c r="I666" s="5">
        <v>12150</v>
      </c>
      <c r="J666" s="5">
        <v>0</v>
      </c>
      <c r="K666" s="5">
        <v>0</v>
      </c>
      <c r="L666" s="5">
        <v>2.2000000000000002</v>
      </c>
      <c r="M666" s="5">
        <v>2.2000000000000002</v>
      </c>
      <c r="N666">
        <v>34</v>
      </c>
      <c r="O666">
        <v>34</v>
      </c>
      <c r="P666">
        <v>10.4</v>
      </c>
      <c r="Q666">
        <v>10.7</v>
      </c>
      <c r="R666" s="54">
        <v>0.45624999999999999</v>
      </c>
      <c r="T666" s="93">
        <f t="shared" si="26"/>
        <v>10.7</v>
      </c>
      <c r="U666" s="96">
        <f t="shared" si="29"/>
        <v>-1.9000000000000004</v>
      </c>
      <c r="V666" s="92" t="str">
        <f t="shared" si="28"/>
        <v/>
      </c>
      <c r="W666" s="96" t="str">
        <f t="shared" si="27"/>
        <v/>
      </c>
      <c r="X666" s="93"/>
      <c r="Z666" s="5"/>
      <c r="AA666"/>
      <c r="AC666" s="376"/>
      <c r="AD666" s="54">
        <v>0.45625000000006699</v>
      </c>
      <c r="AL666" s="5"/>
      <c r="AM666" s="5"/>
      <c r="AN666" s="5"/>
      <c r="AQ666" s="5"/>
      <c r="AS666" s="5"/>
      <c r="AT666" s="5"/>
      <c r="AU666" s="5"/>
      <c r="AV666" s="5"/>
      <c r="AW666" s="5"/>
      <c r="BB666" s="55">
        <v>0.45625000000010701</v>
      </c>
    </row>
    <row r="667" spans="2:54" x14ac:dyDescent="0.25">
      <c r="B667" s="5">
        <v>9.6</v>
      </c>
      <c r="C667" s="5">
        <v>75</v>
      </c>
      <c r="D667" s="5">
        <v>5.4</v>
      </c>
      <c r="E667" s="5">
        <v>7</v>
      </c>
      <c r="F667" s="5">
        <v>18.7</v>
      </c>
      <c r="G667" s="5">
        <v>18.7</v>
      </c>
      <c r="H667" s="5">
        <v>996.2</v>
      </c>
      <c r="I667" s="5">
        <v>18050</v>
      </c>
      <c r="J667" s="5">
        <v>1</v>
      </c>
      <c r="K667" s="5">
        <v>0</v>
      </c>
      <c r="L667" s="5">
        <v>2.2000000000000002</v>
      </c>
      <c r="M667" s="5">
        <v>2.2000000000000002</v>
      </c>
      <c r="N667">
        <v>34</v>
      </c>
      <c r="O667">
        <v>34</v>
      </c>
      <c r="P667">
        <v>10.5</v>
      </c>
      <c r="Q667">
        <v>10.7</v>
      </c>
      <c r="R667" s="54">
        <v>0.45694444444444399</v>
      </c>
      <c r="T667" s="93">
        <f t="shared" si="26"/>
        <v>10.7</v>
      </c>
      <c r="U667" s="96">
        <f t="shared" si="29"/>
        <v>-1.9000000000000004</v>
      </c>
      <c r="V667" s="92" t="str">
        <f t="shared" si="28"/>
        <v/>
      </c>
      <c r="W667" s="96" t="str">
        <f t="shared" si="27"/>
        <v/>
      </c>
      <c r="X667" s="93"/>
      <c r="Z667" s="5"/>
      <c r="AA667"/>
      <c r="AC667" s="376"/>
      <c r="AD667" s="54">
        <v>0.45694444444451199</v>
      </c>
      <c r="AL667" s="5"/>
      <c r="AM667" s="5"/>
      <c r="AN667" s="5"/>
      <c r="AQ667" s="5"/>
      <c r="AS667" s="5"/>
      <c r="AT667" s="5"/>
      <c r="AU667" s="5"/>
      <c r="AV667" s="5"/>
      <c r="AW667" s="5"/>
      <c r="BB667" s="55">
        <v>0.45694444444455201</v>
      </c>
    </row>
    <row r="668" spans="2:54" x14ac:dyDescent="0.25">
      <c r="B668" s="5">
        <v>9.6999999999999993</v>
      </c>
      <c r="C668" s="5">
        <v>75</v>
      </c>
      <c r="D668" s="5">
        <v>5.5</v>
      </c>
      <c r="E668" s="5">
        <v>8.1</v>
      </c>
      <c r="F668" s="5">
        <v>11.2</v>
      </c>
      <c r="G668" s="5">
        <v>23</v>
      </c>
      <c r="H668" s="5">
        <v>996.1</v>
      </c>
      <c r="I668" s="5">
        <v>16520</v>
      </c>
      <c r="J668" s="5">
        <v>1</v>
      </c>
      <c r="K668" s="5">
        <v>0</v>
      </c>
      <c r="L668" s="5">
        <v>2.2000000000000002</v>
      </c>
      <c r="M668" s="5">
        <v>2.2000000000000002</v>
      </c>
      <c r="N668">
        <v>34</v>
      </c>
      <c r="O668">
        <v>34</v>
      </c>
      <c r="P668">
        <v>10.6</v>
      </c>
      <c r="Q668">
        <v>10.7</v>
      </c>
      <c r="R668" s="54">
        <v>0.45763888888888898</v>
      </c>
      <c r="T668" s="93">
        <f t="shared" si="26"/>
        <v>10.7</v>
      </c>
      <c r="U668" s="96">
        <f t="shared" si="29"/>
        <v>-2</v>
      </c>
      <c r="V668" s="92" t="str">
        <f t="shared" si="28"/>
        <v/>
      </c>
      <c r="W668" s="96" t="str">
        <f t="shared" si="27"/>
        <v/>
      </c>
      <c r="X668" s="93"/>
      <c r="Z668" s="5"/>
      <c r="AA668"/>
      <c r="AC668" s="376"/>
      <c r="AD668" s="54">
        <v>0.45763888888895699</v>
      </c>
      <c r="AL668" s="5"/>
      <c r="AM668" s="5"/>
      <c r="AN668" s="5"/>
      <c r="AQ668" s="5"/>
      <c r="AS668" s="5"/>
      <c r="AT668" s="5"/>
      <c r="AU668" s="5"/>
      <c r="AV668" s="5"/>
      <c r="AW668" s="5"/>
      <c r="BB668" s="55">
        <v>0.45763888888899701</v>
      </c>
    </row>
    <row r="669" spans="2:54" x14ac:dyDescent="0.25">
      <c r="B669" s="5">
        <v>9.8000000000000007</v>
      </c>
      <c r="C669" s="5">
        <v>75</v>
      </c>
      <c r="D669" s="5">
        <v>5.6</v>
      </c>
      <c r="E669" s="5">
        <v>9</v>
      </c>
      <c r="F669" s="5">
        <v>6.8</v>
      </c>
      <c r="G669" s="5">
        <v>15.1</v>
      </c>
      <c r="H669" s="5">
        <v>996.2</v>
      </c>
      <c r="I669" s="5">
        <v>13790</v>
      </c>
      <c r="J669" s="5">
        <v>1</v>
      </c>
      <c r="K669" s="5">
        <v>0</v>
      </c>
      <c r="L669" s="5">
        <v>2.2000000000000002</v>
      </c>
      <c r="M669" s="5">
        <v>2.2000000000000002</v>
      </c>
      <c r="N669">
        <v>34</v>
      </c>
      <c r="O669">
        <v>34</v>
      </c>
      <c r="P669">
        <v>10.8</v>
      </c>
      <c r="Q669">
        <v>10.7</v>
      </c>
      <c r="R669" s="54">
        <v>0.45833333333333298</v>
      </c>
      <c r="T669" s="93">
        <f t="shared" si="26"/>
        <v>10.8</v>
      </c>
      <c r="U669" s="96">
        <f t="shared" si="29"/>
        <v>-2</v>
      </c>
      <c r="V669" s="92" t="str">
        <f t="shared" si="28"/>
        <v/>
      </c>
      <c r="W669" s="96" t="str">
        <f t="shared" si="27"/>
        <v/>
      </c>
      <c r="X669" s="93"/>
      <c r="Z669" s="5"/>
      <c r="AA669"/>
      <c r="AC669" s="376"/>
      <c r="AD669" s="54">
        <v>0.45833333333340198</v>
      </c>
      <c r="AL669" s="5"/>
      <c r="AM669" s="5"/>
      <c r="AN669" s="5"/>
      <c r="AQ669" s="5"/>
      <c r="AS669" s="5"/>
      <c r="AT669" s="5"/>
      <c r="AU669" s="5"/>
      <c r="AV669" s="5"/>
      <c r="AW669" s="5"/>
      <c r="BB669" s="55">
        <v>0.45833333333344201</v>
      </c>
    </row>
    <row r="670" spans="2:54" x14ac:dyDescent="0.25">
      <c r="B670" s="5">
        <v>9.8000000000000007</v>
      </c>
      <c r="C670" s="5">
        <v>75</v>
      </c>
      <c r="D670" s="5">
        <v>5.6</v>
      </c>
      <c r="E670" s="5">
        <v>7.7</v>
      </c>
      <c r="F670" s="5">
        <v>14.8</v>
      </c>
      <c r="G670" s="5">
        <v>23</v>
      </c>
      <c r="H670" s="5">
        <v>996.2</v>
      </c>
      <c r="I670" s="5">
        <v>11770</v>
      </c>
      <c r="J670" s="5">
        <v>0</v>
      </c>
      <c r="K670" s="5">
        <v>0</v>
      </c>
      <c r="L670" s="5">
        <v>2.2000000000000002</v>
      </c>
      <c r="M670" s="5">
        <v>2.2000000000000002</v>
      </c>
      <c r="N670">
        <v>34</v>
      </c>
      <c r="O670">
        <v>34</v>
      </c>
      <c r="P670">
        <v>11.1</v>
      </c>
      <c r="Q670">
        <v>10.8</v>
      </c>
      <c r="R670" s="54">
        <v>0.45902777777777798</v>
      </c>
      <c r="T670" s="93">
        <f t="shared" si="26"/>
        <v>11.1</v>
      </c>
      <c r="U670" s="96">
        <f t="shared" si="29"/>
        <v>-1.7000000000000011</v>
      </c>
      <c r="V670" s="92" t="str">
        <f t="shared" si="28"/>
        <v/>
      </c>
      <c r="W670" s="96" t="str">
        <f t="shared" si="27"/>
        <v/>
      </c>
      <c r="X670" s="93"/>
      <c r="Z670" s="5"/>
      <c r="AA670"/>
      <c r="AC670" s="376"/>
      <c r="AD670" s="54">
        <v>0.45902777777784698</v>
      </c>
      <c r="AL670" s="5"/>
      <c r="AM670" s="5"/>
      <c r="AN670" s="5"/>
      <c r="AQ670" s="5"/>
      <c r="AS670" s="5"/>
      <c r="AT670" s="5"/>
      <c r="AU670" s="5"/>
      <c r="AV670" s="5"/>
      <c r="AW670" s="5"/>
      <c r="BB670" s="55">
        <v>0.459027777777887</v>
      </c>
    </row>
    <row r="671" spans="2:54" x14ac:dyDescent="0.25">
      <c r="B671" s="5">
        <v>9.8000000000000007</v>
      </c>
      <c r="C671" s="5">
        <v>75</v>
      </c>
      <c r="D671" s="5">
        <v>5.6</v>
      </c>
      <c r="E671" s="5">
        <v>9.8000000000000007</v>
      </c>
      <c r="F671" s="5">
        <v>3.6</v>
      </c>
      <c r="G671" s="5">
        <v>19.8</v>
      </c>
      <c r="H671" s="5">
        <v>996.4</v>
      </c>
      <c r="I671" s="5">
        <v>11650</v>
      </c>
      <c r="J671" s="5">
        <v>0</v>
      </c>
      <c r="K671" s="5">
        <v>0</v>
      </c>
      <c r="L671" s="5">
        <v>2.2000000000000002</v>
      </c>
      <c r="M671" s="5">
        <v>2.2000000000000002</v>
      </c>
      <c r="N671">
        <v>34</v>
      </c>
      <c r="O671">
        <v>34</v>
      </c>
      <c r="P671">
        <v>11.3</v>
      </c>
      <c r="Q671">
        <v>10.8</v>
      </c>
      <c r="R671" s="54">
        <v>0.45972222222222198</v>
      </c>
      <c r="T671" s="93">
        <f t="shared" si="26"/>
        <v>11.3</v>
      </c>
      <c r="U671" s="96">
        <f t="shared" si="29"/>
        <v>-1.5</v>
      </c>
      <c r="V671" s="92" t="str">
        <f t="shared" si="28"/>
        <v/>
      </c>
      <c r="W671" s="96" t="str">
        <f t="shared" si="27"/>
        <v/>
      </c>
      <c r="X671" s="93"/>
      <c r="Z671" s="5"/>
      <c r="AA671"/>
      <c r="AC671" s="376"/>
      <c r="AD671" s="54">
        <v>0.45972222222229198</v>
      </c>
      <c r="AL671" s="5"/>
      <c r="AM671" s="5"/>
      <c r="AN671" s="5"/>
      <c r="AQ671" s="5"/>
      <c r="AS671" s="5"/>
      <c r="AT671" s="5"/>
      <c r="AU671" s="5"/>
      <c r="AV671" s="5"/>
      <c r="AW671" s="5"/>
      <c r="BB671" s="55">
        <v>0.459722222222332</v>
      </c>
    </row>
    <row r="672" spans="2:54" x14ac:dyDescent="0.25">
      <c r="B672" s="5">
        <v>9.8000000000000007</v>
      </c>
      <c r="C672" s="5">
        <v>76</v>
      </c>
      <c r="D672" s="5">
        <v>5.8</v>
      </c>
      <c r="E672" s="5">
        <v>8.1</v>
      </c>
      <c r="F672" s="5">
        <v>11.9</v>
      </c>
      <c r="G672" s="5">
        <v>19.399999999999999</v>
      </c>
      <c r="H672" s="5">
        <v>996.3</v>
      </c>
      <c r="I672" s="5">
        <v>11040</v>
      </c>
      <c r="J672" s="5">
        <v>0</v>
      </c>
      <c r="K672" s="5">
        <v>0</v>
      </c>
      <c r="L672" s="5">
        <v>2.2000000000000002</v>
      </c>
      <c r="M672" s="5">
        <v>2.2000000000000002</v>
      </c>
      <c r="N672">
        <v>34</v>
      </c>
      <c r="O672">
        <v>34</v>
      </c>
      <c r="P672">
        <v>11.5</v>
      </c>
      <c r="Q672">
        <v>10.8</v>
      </c>
      <c r="R672" s="54">
        <v>0.46041666666666697</v>
      </c>
      <c r="T672" s="93">
        <f t="shared" si="26"/>
        <v>11.5</v>
      </c>
      <c r="U672" s="96">
        <f t="shared" si="29"/>
        <v>-1.3000000000000007</v>
      </c>
      <c r="V672" s="92" t="str">
        <f t="shared" si="28"/>
        <v/>
      </c>
      <c r="W672" s="96" t="str">
        <f t="shared" si="27"/>
        <v/>
      </c>
      <c r="X672" s="93"/>
      <c r="Z672" s="5"/>
      <c r="AA672"/>
      <c r="AC672" s="376"/>
      <c r="AD672" s="54">
        <v>0.46041666666673697</v>
      </c>
      <c r="AL672" s="5"/>
      <c r="AM672" s="5"/>
      <c r="AN672" s="5"/>
      <c r="AQ672" s="5"/>
      <c r="AS672" s="5"/>
      <c r="AT672" s="5"/>
      <c r="AU672" s="5"/>
      <c r="AV672" s="5"/>
      <c r="AW672" s="5"/>
      <c r="BB672" s="55">
        <v>0.460416666666777</v>
      </c>
    </row>
    <row r="673" spans="2:54" x14ac:dyDescent="0.25">
      <c r="B673" s="5">
        <v>9.6999999999999993</v>
      </c>
      <c r="C673" s="5">
        <v>76</v>
      </c>
      <c r="D673" s="5">
        <v>5.7</v>
      </c>
      <c r="E673" s="5">
        <v>9.1999999999999993</v>
      </c>
      <c r="F673" s="5">
        <v>5.8</v>
      </c>
      <c r="G673" s="5">
        <v>14.8</v>
      </c>
      <c r="H673" s="5">
        <v>996.3</v>
      </c>
      <c r="I673" s="5">
        <v>12180</v>
      </c>
      <c r="J673" s="5">
        <v>0</v>
      </c>
      <c r="K673" s="5">
        <v>0</v>
      </c>
      <c r="L673" s="5">
        <v>2.2000000000000002</v>
      </c>
      <c r="M673" s="5">
        <v>2.2000000000000002</v>
      </c>
      <c r="N673">
        <v>34</v>
      </c>
      <c r="O673">
        <v>34</v>
      </c>
      <c r="P673">
        <v>11.7</v>
      </c>
      <c r="Q673">
        <v>10.8</v>
      </c>
      <c r="R673" s="54">
        <v>0.46111111111111103</v>
      </c>
      <c r="T673" s="93">
        <f t="shared" si="26"/>
        <v>11.7</v>
      </c>
      <c r="U673" s="96">
        <f t="shared" si="29"/>
        <v>-1</v>
      </c>
      <c r="V673" s="92" t="str">
        <f t="shared" si="28"/>
        <v/>
      </c>
      <c r="W673" s="96" t="str">
        <f t="shared" si="27"/>
        <v/>
      </c>
      <c r="X673" s="93"/>
      <c r="Z673" s="5"/>
      <c r="AA673"/>
      <c r="AC673" s="376"/>
      <c r="AD673" s="54">
        <v>0.46111111111118203</v>
      </c>
      <c r="AL673" s="5"/>
      <c r="AM673" s="5"/>
      <c r="AN673" s="5"/>
      <c r="AQ673" s="5"/>
      <c r="AS673" s="5"/>
      <c r="AT673" s="5"/>
      <c r="AU673" s="5"/>
      <c r="AV673" s="5"/>
      <c r="AW673" s="5"/>
      <c r="BB673" s="55">
        <v>0.46111111111122199</v>
      </c>
    </row>
    <row r="674" spans="2:54" x14ac:dyDescent="0.25">
      <c r="B674" s="5">
        <v>9.8000000000000007</v>
      </c>
      <c r="C674" s="5">
        <v>76</v>
      </c>
      <c r="D674" s="5">
        <v>5.8</v>
      </c>
      <c r="E674" s="5">
        <v>8.5</v>
      </c>
      <c r="F674" s="5">
        <v>9.6999999999999993</v>
      </c>
      <c r="G674" s="5">
        <v>15.1</v>
      </c>
      <c r="H674" s="5">
        <v>996.3</v>
      </c>
      <c r="I674" s="5">
        <v>16350</v>
      </c>
      <c r="J674" s="5">
        <v>1</v>
      </c>
      <c r="K674" s="5">
        <v>0</v>
      </c>
      <c r="L674" s="5">
        <v>2.2000000000000002</v>
      </c>
      <c r="M674" s="5">
        <v>2.2000000000000002</v>
      </c>
      <c r="N674">
        <v>34</v>
      </c>
      <c r="O674">
        <v>34</v>
      </c>
      <c r="P674">
        <v>11.8</v>
      </c>
      <c r="Q674">
        <v>10.8</v>
      </c>
      <c r="R674" s="54">
        <v>0.46180555555555602</v>
      </c>
      <c r="T674" s="93">
        <f t="shared" si="26"/>
        <v>11.8</v>
      </c>
      <c r="U674" s="96">
        <f t="shared" si="29"/>
        <v>-1</v>
      </c>
      <c r="V674" s="92" t="str">
        <f t="shared" si="28"/>
        <v/>
      </c>
      <c r="W674" s="96" t="str">
        <f t="shared" si="27"/>
        <v/>
      </c>
      <c r="X674" s="93"/>
      <c r="Z674" s="5"/>
      <c r="AA674"/>
      <c r="AC674" s="376"/>
      <c r="AD674" s="54">
        <v>0.46180555555562702</v>
      </c>
      <c r="AL674" s="5"/>
      <c r="AM674" s="5"/>
      <c r="AN674" s="5"/>
      <c r="AQ674" s="5"/>
      <c r="AS674" s="5"/>
      <c r="AT674" s="5"/>
      <c r="AU674" s="5"/>
      <c r="AV674" s="5"/>
      <c r="AW674" s="5"/>
      <c r="BB674" s="55">
        <v>0.46180555555566699</v>
      </c>
    </row>
    <row r="675" spans="2:54" x14ac:dyDescent="0.25">
      <c r="B675" s="5">
        <v>9.8000000000000007</v>
      </c>
      <c r="C675" s="5">
        <v>76</v>
      </c>
      <c r="D675" s="5">
        <v>5.8</v>
      </c>
      <c r="E675" s="5">
        <v>9.8000000000000007</v>
      </c>
      <c r="F675" s="5">
        <v>2.5</v>
      </c>
      <c r="G675" s="5">
        <v>8.3000000000000007</v>
      </c>
      <c r="H675" s="5">
        <v>996.5</v>
      </c>
      <c r="I675" s="5">
        <v>18750</v>
      </c>
      <c r="J675" s="5">
        <v>1</v>
      </c>
      <c r="K675" s="5">
        <v>0</v>
      </c>
      <c r="L675" s="5">
        <v>2.2000000000000002</v>
      </c>
      <c r="M675" s="5">
        <v>2.2000000000000002</v>
      </c>
      <c r="N675">
        <v>34</v>
      </c>
      <c r="O675">
        <v>34</v>
      </c>
      <c r="P675">
        <v>12</v>
      </c>
      <c r="Q675">
        <v>10.8</v>
      </c>
      <c r="R675" s="54">
        <v>0.46250000000000002</v>
      </c>
      <c r="T675" s="93">
        <f t="shared" si="26"/>
        <v>12</v>
      </c>
      <c r="U675" s="96">
        <f t="shared" si="29"/>
        <v>-0.80000000000000071</v>
      </c>
      <c r="V675" s="92" t="str">
        <f t="shared" si="28"/>
        <v/>
      </c>
      <c r="W675" s="96">
        <f t="shared" si="27"/>
        <v>1</v>
      </c>
      <c r="X675" s="93"/>
      <c r="Z675" s="5"/>
      <c r="AA675"/>
      <c r="AC675" s="376"/>
      <c r="AD675" s="54">
        <v>0.46250000000007202</v>
      </c>
      <c r="AL675" s="5"/>
      <c r="AM675" s="5"/>
      <c r="AN675" s="5"/>
      <c r="AQ675" s="5"/>
      <c r="AS675" s="5"/>
      <c r="AT675" s="5"/>
      <c r="AU675" s="5"/>
      <c r="AV675" s="5"/>
      <c r="AW675" s="5"/>
      <c r="BB675" s="55">
        <v>0.46250000000011199</v>
      </c>
    </row>
    <row r="676" spans="2:54" x14ac:dyDescent="0.25">
      <c r="B676" s="5">
        <v>9.9</v>
      </c>
      <c r="C676" s="5">
        <v>75</v>
      </c>
      <c r="D676" s="5">
        <v>5.7</v>
      </c>
      <c r="E676" s="5">
        <v>9.6</v>
      </c>
      <c r="F676" s="5">
        <v>5</v>
      </c>
      <c r="G676" s="5">
        <v>11.2</v>
      </c>
      <c r="H676" s="5">
        <v>996.6</v>
      </c>
      <c r="I676" s="5">
        <v>18450</v>
      </c>
      <c r="J676" s="5">
        <v>1</v>
      </c>
      <c r="K676" s="5">
        <v>0</v>
      </c>
      <c r="L676" s="5">
        <v>2.2000000000000002</v>
      </c>
      <c r="M676" s="5">
        <v>2.2000000000000002</v>
      </c>
      <c r="N676">
        <v>34</v>
      </c>
      <c r="O676">
        <v>34</v>
      </c>
      <c r="P676">
        <v>12.3</v>
      </c>
      <c r="Q676">
        <v>10.8</v>
      </c>
      <c r="R676" s="54">
        <v>0.46319444444444402</v>
      </c>
      <c r="T676" s="93">
        <f t="shared" si="26"/>
        <v>12.3</v>
      </c>
      <c r="U676" s="96">
        <f t="shared" si="29"/>
        <v>-0.59999999999999964</v>
      </c>
      <c r="V676" s="92" t="str">
        <f t="shared" si="28"/>
        <v/>
      </c>
      <c r="W676" s="96">
        <f t="shared" si="27"/>
        <v>1</v>
      </c>
      <c r="X676" s="93"/>
      <c r="Z676" s="5"/>
      <c r="AA676"/>
      <c r="AC676" s="376"/>
      <c r="AD676" s="54">
        <v>0.46319444444451702</v>
      </c>
      <c r="AL676" s="5"/>
      <c r="AM676" s="5"/>
      <c r="AN676" s="5"/>
      <c r="AQ676" s="5"/>
      <c r="AS676" s="5"/>
      <c r="AT676" s="5"/>
      <c r="AU676" s="5"/>
      <c r="AV676" s="5"/>
      <c r="AW676" s="5"/>
      <c r="BB676" s="55">
        <v>0.46319444444455699</v>
      </c>
    </row>
    <row r="677" spans="2:54" x14ac:dyDescent="0.25">
      <c r="B677" s="5">
        <v>10</v>
      </c>
      <c r="C677" s="5">
        <v>75</v>
      </c>
      <c r="D677" s="5">
        <v>5.8</v>
      </c>
      <c r="E677" s="5">
        <v>10</v>
      </c>
      <c r="F677" s="5">
        <v>15.1</v>
      </c>
      <c r="G677" s="5">
        <v>21.6</v>
      </c>
      <c r="H677" s="5">
        <v>996.6</v>
      </c>
      <c r="I677" s="5">
        <v>15600</v>
      </c>
      <c r="J677" s="5">
        <v>1</v>
      </c>
      <c r="K677" s="5">
        <v>0</v>
      </c>
      <c r="L677" s="5">
        <v>2.2000000000000002</v>
      </c>
      <c r="M677" s="5">
        <v>2.2000000000000002</v>
      </c>
      <c r="N677">
        <v>34</v>
      </c>
      <c r="O677">
        <v>34</v>
      </c>
      <c r="P677">
        <v>12.8</v>
      </c>
      <c r="Q677">
        <v>10.8</v>
      </c>
      <c r="R677" s="54">
        <v>0.46388888888888902</v>
      </c>
      <c r="T677" s="93">
        <f t="shared" si="26"/>
        <v>12.8</v>
      </c>
      <c r="U677" s="96">
        <f t="shared" si="29"/>
        <v>-0.19999999999999929</v>
      </c>
      <c r="V677" s="92" t="str">
        <f t="shared" si="28"/>
        <v/>
      </c>
      <c r="W677" s="96">
        <f t="shared" si="27"/>
        <v>1</v>
      </c>
      <c r="X677" s="93"/>
      <c r="Z677" s="5"/>
      <c r="AA677"/>
      <c r="AC677" s="376"/>
      <c r="AD677" s="54">
        <v>0.46388888888896201</v>
      </c>
      <c r="AL677" s="5"/>
      <c r="AM677" s="5"/>
      <c r="AN677" s="5"/>
      <c r="AQ677" s="5"/>
      <c r="AS677" s="5"/>
      <c r="AT677" s="5"/>
      <c r="AU677" s="5"/>
      <c r="AV677" s="5"/>
      <c r="AW677" s="5"/>
      <c r="BB677" s="55">
        <v>0.46388888888900198</v>
      </c>
    </row>
    <row r="678" spans="2:54" x14ac:dyDescent="0.25">
      <c r="B678" s="5">
        <v>10</v>
      </c>
      <c r="C678" s="5">
        <v>75</v>
      </c>
      <c r="D678" s="5">
        <v>5.8</v>
      </c>
      <c r="E678" s="5">
        <v>10</v>
      </c>
      <c r="F678" s="5">
        <v>16.600000000000001</v>
      </c>
      <c r="G678" s="5">
        <v>18.7</v>
      </c>
      <c r="H678" s="5">
        <v>996.5</v>
      </c>
      <c r="I678" s="5">
        <v>16210</v>
      </c>
      <c r="J678" s="5">
        <v>1</v>
      </c>
      <c r="K678" s="5">
        <v>0</v>
      </c>
      <c r="L678" s="5">
        <v>2.2000000000000002</v>
      </c>
      <c r="M678" s="5">
        <v>2.2000000000000002</v>
      </c>
      <c r="N678">
        <v>34</v>
      </c>
      <c r="O678">
        <v>34</v>
      </c>
      <c r="P678">
        <v>13.2</v>
      </c>
      <c r="Q678">
        <v>10.8</v>
      </c>
      <c r="R678" s="54">
        <v>0.46458333333333302</v>
      </c>
      <c r="T678" s="93">
        <f t="shared" si="26"/>
        <v>13.2</v>
      </c>
      <c r="U678" s="96">
        <f t="shared" si="29"/>
        <v>0.19999999999999929</v>
      </c>
      <c r="V678" s="92" t="str">
        <f t="shared" si="28"/>
        <v/>
      </c>
      <c r="W678" s="96">
        <f t="shared" si="27"/>
        <v>1</v>
      </c>
      <c r="X678" s="93"/>
      <c r="Z678" s="5"/>
      <c r="AA678"/>
      <c r="AC678" s="376"/>
      <c r="AD678" s="54">
        <v>0.46458333333340701</v>
      </c>
      <c r="AL678" s="5"/>
      <c r="AM678" s="5"/>
      <c r="AN678" s="5"/>
      <c r="AQ678" s="5"/>
      <c r="AS678" s="5"/>
      <c r="AT678" s="5"/>
      <c r="AU678" s="5"/>
      <c r="AV678" s="5"/>
      <c r="AW678" s="5"/>
      <c r="BB678" s="55">
        <v>0.46458333333344698</v>
      </c>
    </row>
    <row r="679" spans="2:54" x14ac:dyDescent="0.25">
      <c r="B679" s="5">
        <v>10</v>
      </c>
      <c r="C679" s="5">
        <v>75</v>
      </c>
      <c r="D679" s="5">
        <v>5.8</v>
      </c>
      <c r="E679" s="5">
        <v>10</v>
      </c>
      <c r="F679" s="5">
        <v>7.6</v>
      </c>
      <c r="G679" s="5">
        <v>17.600000000000001</v>
      </c>
      <c r="H679" s="5">
        <v>996.5</v>
      </c>
      <c r="I679" s="5">
        <v>14650</v>
      </c>
      <c r="J679" s="5">
        <v>1</v>
      </c>
      <c r="K679" s="5">
        <v>0</v>
      </c>
      <c r="L679" s="5">
        <v>2.2000000000000002</v>
      </c>
      <c r="M679" s="5">
        <v>2.2000000000000002</v>
      </c>
      <c r="N679">
        <v>34</v>
      </c>
      <c r="O679">
        <v>34</v>
      </c>
      <c r="P679">
        <v>13.4</v>
      </c>
      <c r="Q679">
        <v>10.9</v>
      </c>
      <c r="R679" s="54">
        <v>0.46527777777777801</v>
      </c>
      <c r="T679" s="93">
        <f t="shared" si="26"/>
        <v>13.4</v>
      </c>
      <c r="U679" s="96">
        <f t="shared" si="29"/>
        <v>0.40000000000000036</v>
      </c>
      <c r="V679" s="92" t="str">
        <f t="shared" si="28"/>
        <v/>
      </c>
      <c r="W679" s="96">
        <f t="shared" si="27"/>
        <v>1</v>
      </c>
      <c r="X679" s="93"/>
      <c r="Z679" s="5"/>
      <c r="AA679"/>
      <c r="AC679" s="376"/>
      <c r="AD679" s="54">
        <v>0.46527777777785201</v>
      </c>
      <c r="AL679" s="5"/>
      <c r="AM679" s="5"/>
      <c r="AN679" s="5"/>
      <c r="AQ679" s="5"/>
      <c r="AS679" s="5"/>
      <c r="AT679" s="5"/>
      <c r="AU679" s="5"/>
      <c r="AV679" s="5"/>
      <c r="AW679" s="5"/>
      <c r="BB679" s="55">
        <v>0.46527777777789198</v>
      </c>
    </row>
    <row r="680" spans="2:54" x14ac:dyDescent="0.25">
      <c r="B680" s="5">
        <v>10</v>
      </c>
      <c r="C680" s="5">
        <v>75</v>
      </c>
      <c r="D680" s="5">
        <v>5.8</v>
      </c>
      <c r="E680" s="5">
        <v>10</v>
      </c>
      <c r="F680" s="5">
        <v>16.600000000000001</v>
      </c>
      <c r="G680" s="5">
        <v>18.7</v>
      </c>
      <c r="H680" s="5">
        <v>996.7</v>
      </c>
      <c r="I680" s="5">
        <v>10240</v>
      </c>
      <c r="J680" s="5">
        <v>0</v>
      </c>
      <c r="K680" s="5">
        <v>0</v>
      </c>
      <c r="L680" s="5">
        <v>2.2000000000000002</v>
      </c>
      <c r="M680" s="5">
        <v>2.2000000000000002</v>
      </c>
      <c r="N680">
        <v>34</v>
      </c>
      <c r="O680">
        <v>34</v>
      </c>
      <c r="P680">
        <v>13.5</v>
      </c>
      <c r="Q680">
        <v>10.9</v>
      </c>
      <c r="R680" s="54">
        <v>0.46597222222222201</v>
      </c>
      <c r="T680" s="93">
        <f t="shared" si="26"/>
        <v>13.5</v>
      </c>
      <c r="U680" s="96">
        <f t="shared" si="29"/>
        <v>0.5</v>
      </c>
      <c r="V680" s="92" t="str">
        <f t="shared" si="28"/>
        <v/>
      </c>
      <c r="W680" s="96">
        <f t="shared" si="27"/>
        <v>1</v>
      </c>
      <c r="X680" s="93"/>
      <c r="Z680" s="5"/>
      <c r="AA680"/>
      <c r="AC680" s="376"/>
      <c r="AD680" s="54">
        <v>0.46597222222229701</v>
      </c>
      <c r="AL680" s="5"/>
      <c r="AM680" s="5"/>
      <c r="AN680" s="5"/>
      <c r="AQ680" s="5"/>
      <c r="AS680" s="5"/>
      <c r="AT680" s="5"/>
      <c r="AU680" s="5"/>
      <c r="AV680" s="5"/>
      <c r="AW680" s="5"/>
      <c r="BB680" s="55">
        <v>0.46597222222233697</v>
      </c>
    </row>
    <row r="681" spans="2:54" x14ac:dyDescent="0.25">
      <c r="B681" s="5">
        <v>9.9</v>
      </c>
      <c r="C681" s="5">
        <v>75</v>
      </c>
      <c r="D681" s="5">
        <v>5.7</v>
      </c>
      <c r="E681" s="5">
        <v>8.6</v>
      </c>
      <c r="F681" s="5">
        <v>9.6999999999999993</v>
      </c>
      <c r="G681" s="5">
        <v>16.2</v>
      </c>
      <c r="H681" s="5">
        <v>996.5</v>
      </c>
      <c r="I681" s="5">
        <v>9250</v>
      </c>
      <c r="J681" s="5">
        <v>0</v>
      </c>
      <c r="K681" s="5">
        <v>0</v>
      </c>
      <c r="L681" s="5">
        <v>2.2000000000000002</v>
      </c>
      <c r="M681" s="5">
        <v>2.2000000000000002</v>
      </c>
      <c r="N681">
        <v>34</v>
      </c>
      <c r="O681">
        <v>34</v>
      </c>
      <c r="P681">
        <v>13.6</v>
      </c>
      <c r="Q681">
        <v>10.9</v>
      </c>
      <c r="R681" s="54">
        <v>0.46666666666666701</v>
      </c>
      <c r="T681" s="93">
        <f t="shared" si="26"/>
        <v>13.6</v>
      </c>
      <c r="U681" s="96">
        <f t="shared" si="29"/>
        <v>0.69999999999999929</v>
      </c>
      <c r="V681" s="92" t="str">
        <f t="shared" si="28"/>
        <v/>
      </c>
      <c r="W681" s="96">
        <f t="shared" si="27"/>
        <v>1</v>
      </c>
      <c r="X681" s="93"/>
      <c r="Z681" s="5"/>
      <c r="AA681"/>
      <c r="AC681" s="376"/>
      <c r="AD681" s="54">
        <v>0.466666666666742</v>
      </c>
      <c r="AL681" s="5"/>
      <c r="AM681" s="5"/>
      <c r="AN681" s="5"/>
      <c r="AQ681" s="5"/>
      <c r="AS681" s="5"/>
      <c r="AT681" s="5"/>
      <c r="AU681" s="5"/>
      <c r="AV681" s="5"/>
      <c r="AW681" s="5"/>
      <c r="BB681" s="55">
        <v>0.46666666666678203</v>
      </c>
    </row>
    <row r="682" spans="2:54" x14ac:dyDescent="0.25">
      <c r="B682" s="5">
        <v>9.9</v>
      </c>
      <c r="C682" s="5">
        <v>75</v>
      </c>
      <c r="D682" s="5">
        <v>5.7</v>
      </c>
      <c r="E682" s="5">
        <v>8.8000000000000007</v>
      </c>
      <c r="F682" s="5">
        <v>8.6</v>
      </c>
      <c r="G682" s="5">
        <v>8.6</v>
      </c>
      <c r="H682" s="5">
        <v>996.5</v>
      </c>
      <c r="I682" s="5">
        <v>9000</v>
      </c>
      <c r="J682" s="5">
        <v>0</v>
      </c>
      <c r="K682" s="5">
        <v>0</v>
      </c>
      <c r="L682" s="5">
        <v>2.2000000000000002</v>
      </c>
      <c r="M682" s="5">
        <v>2.2000000000000002</v>
      </c>
      <c r="N682">
        <v>34</v>
      </c>
      <c r="O682">
        <v>34</v>
      </c>
      <c r="P682">
        <v>13.4</v>
      </c>
      <c r="Q682">
        <v>11</v>
      </c>
      <c r="R682" s="54">
        <v>0.46736111111111101</v>
      </c>
      <c r="T682" s="93">
        <f t="shared" si="26"/>
        <v>13.4</v>
      </c>
      <c r="U682" s="96">
        <f t="shared" si="29"/>
        <v>0.5</v>
      </c>
      <c r="V682" s="92" t="str">
        <f t="shared" si="28"/>
        <v/>
      </c>
      <c r="W682" s="96">
        <f t="shared" si="27"/>
        <v>1</v>
      </c>
      <c r="X682" s="93"/>
      <c r="Z682" s="5"/>
      <c r="AA682"/>
      <c r="AC682" s="376"/>
      <c r="AD682" s="54">
        <v>0.467361111111187</v>
      </c>
      <c r="AL682" s="5"/>
      <c r="AM682" s="5"/>
      <c r="AN682" s="5"/>
      <c r="AQ682" s="5"/>
      <c r="AS682" s="5"/>
      <c r="AT682" s="5"/>
      <c r="AU682" s="5"/>
      <c r="AV682" s="5"/>
      <c r="AW682" s="5"/>
      <c r="BB682" s="55">
        <v>0.46736111111122702</v>
      </c>
    </row>
    <row r="683" spans="2:54" x14ac:dyDescent="0.25">
      <c r="B683" s="5">
        <v>9.8000000000000007</v>
      </c>
      <c r="C683" s="5">
        <v>75</v>
      </c>
      <c r="D683" s="5">
        <v>5.6</v>
      </c>
      <c r="E683" s="5">
        <v>6.6</v>
      </c>
      <c r="F683" s="5">
        <v>26.3</v>
      </c>
      <c r="G683" s="5">
        <v>26.6</v>
      </c>
      <c r="H683" s="5">
        <v>996.6</v>
      </c>
      <c r="I683" s="5">
        <v>9540</v>
      </c>
      <c r="J683" s="5">
        <v>0</v>
      </c>
      <c r="K683" s="5">
        <v>0</v>
      </c>
      <c r="L683" s="5">
        <v>2.2000000000000002</v>
      </c>
      <c r="M683" s="5">
        <v>2.2000000000000002</v>
      </c>
      <c r="N683">
        <v>34</v>
      </c>
      <c r="O683">
        <v>34</v>
      </c>
      <c r="P683">
        <v>13.3</v>
      </c>
      <c r="Q683">
        <v>11</v>
      </c>
      <c r="R683" s="54">
        <v>0.468055555555556</v>
      </c>
      <c r="T683" s="93">
        <f t="shared" si="26"/>
        <v>13.3</v>
      </c>
      <c r="U683" s="96">
        <f t="shared" si="29"/>
        <v>0.5</v>
      </c>
      <c r="V683" s="92" t="str">
        <f t="shared" si="28"/>
        <v/>
      </c>
      <c r="W683" s="96">
        <f t="shared" si="27"/>
        <v>1</v>
      </c>
      <c r="X683" s="93"/>
      <c r="Z683" s="5"/>
      <c r="AA683"/>
      <c r="AC683" s="376"/>
      <c r="AD683" s="54">
        <v>0.468055555555632</v>
      </c>
      <c r="AL683" s="5"/>
      <c r="AM683" s="5"/>
      <c r="AN683" s="5"/>
      <c r="AQ683" s="5"/>
      <c r="AS683" s="5"/>
      <c r="AT683" s="5"/>
      <c r="AU683" s="5"/>
      <c r="AV683" s="5"/>
      <c r="AW683" s="5"/>
      <c r="BB683" s="55">
        <v>0.46805555555567202</v>
      </c>
    </row>
    <row r="684" spans="2:54" x14ac:dyDescent="0.25">
      <c r="B684" s="5">
        <v>9.8000000000000007</v>
      </c>
      <c r="C684" s="5">
        <v>75</v>
      </c>
      <c r="D684" s="5">
        <v>5.6</v>
      </c>
      <c r="E684" s="5">
        <v>7</v>
      </c>
      <c r="F684" s="5">
        <v>21.2</v>
      </c>
      <c r="G684" s="5">
        <v>21.6</v>
      </c>
      <c r="H684" s="5">
        <v>996.5</v>
      </c>
      <c r="I684" s="5">
        <v>10670</v>
      </c>
      <c r="J684" s="5">
        <v>0</v>
      </c>
      <c r="K684" s="5">
        <v>0</v>
      </c>
      <c r="L684" s="5">
        <v>2.2000000000000002</v>
      </c>
      <c r="M684" s="5">
        <v>2.2000000000000002</v>
      </c>
      <c r="N684">
        <v>34</v>
      </c>
      <c r="O684">
        <v>34</v>
      </c>
      <c r="P684">
        <v>13.3</v>
      </c>
      <c r="Q684">
        <v>11</v>
      </c>
      <c r="R684" s="54">
        <v>0.46875</v>
      </c>
      <c r="T684" s="93">
        <f t="shared" si="26"/>
        <v>13.3</v>
      </c>
      <c r="U684" s="96">
        <f t="shared" si="29"/>
        <v>0.5</v>
      </c>
      <c r="V684" s="92" t="str">
        <f t="shared" si="28"/>
        <v/>
      </c>
      <c r="W684" s="96">
        <f t="shared" si="27"/>
        <v>1</v>
      </c>
      <c r="X684" s="93"/>
      <c r="Z684" s="5"/>
      <c r="AA684"/>
      <c r="AC684" s="376"/>
      <c r="AD684" s="54">
        <v>0.46875000000007699</v>
      </c>
      <c r="AL684" s="5"/>
      <c r="AM684" s="5"/>
      <c r="AN684" s="5"/>
      <c r="AQ684" s="5"/>
      <c r="AS684" s="5"/>
      <c r="AT684" s="5"/>
      <c r="AU684" s="5"/>
      <c r="AV684" s="5"/>
      <c r="AW684" s="5"/>
      <c r="BB684" s="55">
        <v>0.46875000000011702</v>
      </c>
    </row>
    <row r="685" spans="2:54" x14ac:dyDescent="0.25">
      <c r="B685" s="5">
        <v>9.6999999999999993</v>
      </c>
      <c r="C685" s="5">
        <v>75</v>
      </c>
      <c r="D685" s="5">
        <v>5.5</v>
      </c>
      <c r="E685" s="5">
        <v>8.1</v>
      </c>
      <c r="F685" s="5">
        <v>11.2</v>
      </c>
      <c r="G685" s="5">
        <v>19.399999999999999</v>
      </c>
      <c r="H685" s="5">
        <v>996.5</v>
      </c>
      <c r="I685" s="5">
        <v>10880</v>
      </c>
      <c r="J685" s="5">
        <v>0</v>
      </c>
      <c r="K685" s="5">
        <v>0</v>
      </c>
      <c r="L685" s="5">
        <v>2.2000000000000002</v>
      </c>
      <c r="M685" s="5">
        <v>2.2000000000000002</v>
      </c>
      <c r="N685">
        <v>34</v>
      </c>
      <c r="O685">
        <v>34</v>
      </c>
      <c r="P685">
        <v>13.1</v>
      </c>
      <c r="Q685">
        <v>11</v>
      </c>
      <c r="R685" s="54">
        <v>0.469444444444444</v>
      </c>
      <c r="T685" s="93">
        <f t="shared" si="26"/>
        <v>13.1</v>
      </c>
      <c r="U685" s="96">
        <f t="shared" si="29"/>
        <v>0.40000000000000036</v>
      </c>
      <c r="V685" s="92" t="str">
        <f t="shared" si="28"/>
        <v/>
      </c>
      <c r="W685" s="96">
        <f t="shared" si="27"/>
        <v>1</v>
      </c>
      <c r="X685" s="93"/>
      <c r="Z685" s="5"/>
      <c r="AA685"/>
      <c r="AC685" s="376"/>
      <c r="AD685" s="54">
        <v>0.46944444444452199</v>
      </c>
      <c r="AL685" s="5"/>
      <c r="AM685" s="5"/>
      <c r="AN685" s="5"/>
      <c r="AQ685" s="5"/>
      <c r="AS685" s="5"/>
      <c r="AT685" s="5"/>
      <c r="AU685" s="5"/>
      <c r="AV685" s="5"/>
      <c r="AW685" s="5"/>
      <c r="BB685" s="55">
        <v>0.46944444444456201</v>
      </c>
    </row>
    <row r="686" spans="2:54" x14ac:dyDescent="0.25">
      <c r="B686" s="5">
        <v>9.6999999999999993</v>
      </c>
      <c r="C686" s="5">
        <v>76</v>
      </c>
      <c r="D686" s="5">
        <v>5.7</v>
      </c>
      <c r="E686" s="5">
        <v>9.1999999999999993</v>
      </c>
      <c r="F686" s="5">
        <v>5.8</v>
      </c>
      <c r="G686" s="5">
        <v>11.2</v>
      </c>
      <c r="H686" s="5">
        <v>996.6</v>
      </c>
      <c r="I686" s="5">
        <v>12960</v>
      </c>
      <c r="J686" s="5">
        <v>0</v>
      </c>
      <c r="K686" s="5">
        <v>0</v>
      </c>
      <c r="L686" s="5">
        <v>2.2000000000000002</v>
      </c>
      <c r="M686" s="5">
        <v>2.2000000000000002</v>
      </c>
      <c r="N686">
        <v>34</v>
      </c>
      <c r="O686">
        <v>34</v>
      </c>
      <c r="P686">
        <v>12.9</v>
      </c>
      <c r="Q686">
        <v>11</v>
      </c>
      <c r="R686" s="54">
        <v>0.47013888888888899</v>
      </c>
      <c r="T686" s="93">
        <f t="shared" si="26"/>
        <v>12.9</v>
      </c>
      <c r="U686" s="96">
        <f t="shared" si="29"/>
        <v>0.20000000000000107</v>
      </c>
      <c r="V686" s="92" t="str">
        <f t="shared" si="28"/>
        <v/>
      </c>
      <c r="W686" s="96">
        <f t="shared" si="27"/>
        <v>1</v>
      </c>
      <c r="X686" s="93"/>
      <c r="Z686" s="5"/>
      <c r="AA686"/>
      <c r="AC686" s="376"/>
      <c r="AD686" s="54">
        <v>0.47013888888896699</v>
      </c>
      <c r="AL686" s="5"/>
      <c r="AM686" s="5"/>
      <c r="AN686" s="5"/>
      <c r="AQ686" s="5"/>
      <c r="AS686" s="5"/>
      <c r="AT686" s="5"/>
      <c r="AU686" s="5"/>
      <c r="AV686" s="5"/>
      <c r="AW686" s="5"/>
      <c r="BB686" s="55">
        <v>0.47013888888900701</v>
      </c>
    </row>
    <row r="687" spans="2:54" x14ac:dyDescent="0.25">
      <c r="B687" s="5">
        <v>9.6999999999999993</v>
      </c>
      <c r="C687" s="5">
        <v>75</v>
      </c>
      <c r="D687" s="5">
        <v>5.5</v>
      </c>
      <c r="E687" s="5">
        <v>9.1999999999999993</v>
      </c>
      <c r="F687" s="5">
        <v>5.8</v>
      </c>
      <c r="G687" s="5">
        <v>18</v>
      </c>
      <c r="H687" s="5">
        <v>996.6</v>
      </c>
      <c r="I687" s="5">
        <v>16400</v>
      </c>
      <c r="J687" s="5">
        <v>1</v>
      </c>
      <c r="K687" s="5">
        <v>0</v>
      </c>
      <c r="L687" s="5">
        <v>2.2000000000000002</v>
      </c>
      <c r="M687" s="5">
        <v>2.2000000000000002</v>
      </c>
      <c r="N687">
        <v>34</v>
      </c>
      <c r="O687">
        <v>34</v>
      </c>
      <c r="P687">
        <v>12.7</v>
      </c>
      <c r="Q687">
        <v>11.1</v>
      </c>
      <c r="R687" s="54">
        <v>0.47083333333333299</v>
      </c>
      <c r="T687" s="93">
        <f t="shared" si="26"/>
        <v>12.7</v>
      </c>
      <c r="U687" s="96">
        <f t="shared" si="29"/>
        <v>0</v>
      </c>
      <c r="V687" s="92" t="str">
        <f t="shared" si="28"/>
        <v/>
      </c>
      <c r="W687" s="96">
        <f t="shared" si="27"/>
        <v>1</v>
      </c>
      <c r="X687" s="93"/>
      <c r="Z687" s="5"/>
      <c r="AA687"/>
      <c r="AC687" s="376"/>
      <c r="AD687" s="54">
        <v>0.47083333333341199</v>
      </c>
      <c r="AL687" s="5"/>
      <c r="AM687" s="5"/>
      <c r="AN687" s="5"/>
      <c r="AQ687" s="5"/>
      <c r="AS687" s="5"/>
      <c r="AT687" s="5"/>
      <c r="AU687" s="5"/>
      <c r="AV687" s="5"/>
      <c r="AW687" s="5"/>
      <c r="BB687" s="55">
        <v>0.47083333333345201</v>
      </c>
    </row>
    <row r="688" spans="2:54" x14ac:dyDescent="0.25">
      <c r="B688" s="5">
        <v>9.8000000000000007</v>
      </c>
      <c r="C688" s="5">
        <v>76</v>
      </c>
      <c r="D688" s="5">
        <v>5.8</v>
      </c>
      <c r="E688" s="5">
        <v>8.8000000000000007</v>
      </c>
      <c r="F688" s="5">
        <v>7.6</v>
      </c>
      <c r="G688" s="5">
        <v>13.7</v>
      </c>
      <c r="H688" s="5">
        <v>996.5</v>
      </c>
      <c r="I688" s="5">
        <v>20610</v>
      </c>
      <c r="J688" s="5">
        <v>1</v>
      </c>
      <c r="K688" s="5">
        <v>0</v>
      </c>
      <c r="L688" s="5">
        <v>2.2000000000000002</v>
      </c>
      <c r="M688" s="5">
        <v>2.2000000000000002</v>
      </c>
      <c r="N688">
        <v>34</v>
      </c>
      <c r="O688">
        <v>34</v>
      </c>
      <c r="P688">
        <v>12.6</v>
      </c>
      <c r="Q688">
        <v>11.1</v>
      </c>
      <c r="R688" s="54">
        <v>0.47152777777777799</v>
      </c>
      <c r="T688" s="93">
        <f t="shared" si="26"/>
        <v>12.6</v>
      </c>
      <c r="U688" s="96">
        <f t="shared" si="29"/>
        <v>-0.20000000000000107</v>
      </c>
      <c r="V688" s="92" t="str">
        <f t="shared" si="28"/>
        <v/>
      </c>
      <c r="W688" s="96">
        <f t="shared" si="27"/>
        <v>1</v>
      </c>
      <c r="X688" s="93"/>
      <c r="Z688" s="5"/>
      <c r="AA688"/>
      <c r="AC688" s="376"/>
      <c r="AD688" s="54">
        <v>0.47152777777785698</v>
      </c>
      <c r="AL688" s="5"/>
      <c r="AM688" s="5"/>
      <c r="AN688" s="5"/>
      <c r="AQ688" s="5"/>
      <c r="AS688" s="5"/>
      <c r="AT688" s="5"/>
      <c r="AU688" s="5"/>
      <c r="AV688" s="5"/>
      <c r="AW688" s="5"/>
      <c r="BB688" s="55">
        <v>0.47152777777789701</v>
      </c>
    </row>
    <row r="689" spans="2:54" x14ac:dyDescent="0.25">
      <c r="B689" s="5">
        <v>9.8000000000000007</v>
      </c>
      <c r="C689" s="5">
        <v>76</v>
      </c>
      <c r="D689" s="5">
        <v>5.8</v>
      </c>
      <c r="E689" s="5">
        <v>7.5</v>
      </c>
      <c r="F689" s="5">
        <v>16.600000000000001</v>
      </c>
      <c r="G689" s="5">
        <v>18</v>
      </c>
      <c r="H689" s="5">
        <v>996.7</v>
      </c>
      <c r="I689" s="5">
        <v>24040</v>
      </c>
      <c r="J689" s="5">
        <v>1</v>
      </c>
      <c r="K689" s="5">
        <v>0</v>
      </c>
      <c r="L689" s="5">
        <v>2.2000000000000002</v>
      </c>
      <c r="M689" s="5">
        <v>2.2000000000000002</v>
      </c>
      <c r="N689">
        <v>34</v>
      </c>
      <c r="O689">
        <v>34</v>
      </c>
      <c r="P689">
        <v>12.6</v>
      </c>
      <c r="Q689">
        <v>11.1</v>
      </c>
      <c r="R689" s="54">
        <v>0.47222222222222199</v>
      </c>
      <c r="T689" s="93">
        <f t="shared" si="26"/>
        <v>12.6</v>
      </c>
      <c r="U689" s="96">
        <f t="shared" si="29"/>
        <v>-0.20000000000000107</v>
      </c>
      <c r="V689" s="92" t="str">
        <f t="shared" si="28"/>
        <v/>
      </c>
      <c r="W689" s="96">
        <f t="shared" si="27"/>
        <v>1</v>
      </c>
      <c r="X689" s="93"/>
      <c r="Z689" s="5"/>
      <c r="AA689"/>
      <c r="AC689" s="376"/>
      <c r="AD689" s="54">
        <v>0.47222222222230198</v>
      </c>
      <c r="AL689" s="5"/>
      <c r="AM689" s="5"/>
      <c r="AN689" s="5"/>
      <c r="AQ689" s="5"/>
      <c r="AS689" s="5"/>
      <c r="AT689" s="5"/>
      <c r="AU689" s="5"/>
      <c r="AV689" s="5"/>
      <c r="AW689" s="5"/>
      <c r="BB689" s="55">
        <v>0.472222222222342</v>
      </c>
    </row>
    <row r="690" spans="2:54" x14ac:dyDescent="0.25">
      <c r="B690" s="5">
        <v>9.8000000000000007</v>
      </c>
      <c r="C690" s="5">
        <v>76</v>
      </c>
      <c r="D690" s="5">
        <v>5.8</v>
      </c>
      <c r="E690" s="5">
        <v>8.6</v>
      </c>
      <c r="F690" s="5">
        <v>8.6</v>
      </c>
      <c r="G690" s="5">
        <v>15.1</v>
      </c>
      <c r="H690" s="5">
        <v>996.7</v>
      </c>
      <c r="I690" s="5">
        <v>8240</v>
      </c>
      <c r="J690" s="5">
        <v>0</v>
      </c>
      <c r="K690" s="5">
        <v>0</v>
      </c>
      <c r="L690" s="5">
        <v>2.2000000000000002</v>
      </c>
      <c r="M690" s="5">
        <v>2.2000000000000002</v>
      </c>
      <c r="N690">
        <v>34</v>
      </c>
      <c r="O690">
        <v>34</v>
      </c>
      <c r="P690">
        <v>12.7</v>
      </c>
      <c r="Q690">
        <v>11.2</v>
      </c>
      <c r="R690" s="54">
        <v>0.47291666666666698</v>
      </c>
      <c r="T690" s="93">
        <f t="shared" ref="T690:T753" si="30">MAX($P690,$Q690)</f>
        <v>12.7</v>
      </c>
      <c r="U690" s="96">
        <f t="shared" si="29"/>
        <v>-0.10000000000000142</v>
      </c>
      <c r="V690" s="92" t="str">
        <f t="shared" si="28"/>
        <v/>
      </c>
      <c r="W690" s="96">
        <f t="shared" ref="W690:W701" si="31">IF($T690&gt;$B690+2,1,"")</f>
        <v>1</v>
      </c>
      <c r="X690" s="93"/>
      <c r="Z690" s="5"/>
      <c r="AA690"/>
      <c r="AC690" s="376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>
        <v>9.8000000000000007</v>
      </c>
      <c r="C691" s="5">
        <v>76</v>
      </c>
      <c r="D691" s="5">
        <v>5.8</v>
      </c>
      <c r="E691" s="5">
        <v>7.2</v>
      </c>
      <c r="F691" s="5">
        <v>19.8</v>
      </c>
      <c r="G691" s="5">
        <v>27.7</v>
      </c>
      <c r="H691" s="5">
        <v>996.9</v>
      </c>
      <c r="I691" s="5">
        <v>10310</v>
      </c>
      <c r="J691" s="5">
        <v>0</v>
      </c>
      <c r="K691" s="5">
        <v>0</v>
      </c>
      <c r="L691" s="5">
        <v>2.2000000000000002</v>
      </c>
      <c r="M691" s="5">
        <v>2.2000000000000002</v>
      </c>
      <c r="N691">
        <v>34</v>
      </c>
      <c r="O691">
        <v>34</v>
      </c>
      <c r="P691">
        <v>12.8</v>
      </c>
      <c r="Q691">
        <v>11.2</v>
      </c>
      <c r="R691" s="54">
        <v>0.47361111111111098</v>
      </c>
      <c r="T691" s="93">
        <f t="shared" si="30"/>
        <v>12.8</v>
      </c>
      <c r="U691" s="96">
        <f t="shared" si="29"/>
        <v>0</v>
      </c>
      <c r="V691" s="92" t="str">
        <f t="shared" si="28"/>
        <v/>
      </c>
      <c r="W691" s="96">
        <f t="shared" si="31"/>
        <v>1</v>
      </c>
      <c r="X691" s="93"/>
      <c r="Z691" s="5"/>
      <c r="AA691"/>
      <c r="AC691" s="376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>
        <v>9.6999999999999993</v>
      </c>
      <c r="C692" s="5">
        <v>77</v>
      </c>
      <c r="D692" s="5">
        <v>5.9</v>
      </c>
      <c r="E692" s="5">
        <v>9.6999999999999993</v>
      </c>
      <c r="F692" s="5">
        <v>4.7</v>
      </c>
      <c r="G692" s="5">
        <v>13.3</v>
      </c>
      <c r="H692" s="5">
        <v>997</v>
      </c>
      <c r="I692" s="5">
        <v>14970</v>
      </c>
      <c r="J692" s="5">
        <v>1</v>
      </c>
      <c r="K692" s="5">
        <v>0</v>
      </c>
      <c r="L692" s="5">
        <v>2.2000000000000002</v>
      </c>
      <c r="M692" s="5">
        <v>2.2000000000000002</v>
      </c>
      <c r="N692">
        <v>34</v>
      </c>
      <c r="O692">
        <v>34</v>
      </c>
      <c r="P692">
        <v>12.9</v>
      </c>
      <c r="Q692">
        <v>11.3</v>
      </c>
      <c r="R692" s="54">
        <v>0.47430555555555598</v>
      </c>
      <c r="T692" s="93">
        <f t="shared" si="30"/>
        <v>12.9</v>
      </c>
      <c r="U692" s="96">
        <f t="shared" si="29"/>
        <v>0.20000000000000107</v>
      </c>
      <c r="V692" s="92" t="str">
        <f t="shared" si="28"/>
        <v/>
      </c>
      <c r="W692" s="96">
        <f t="shared" si="31"/>
        <v>1</v>
      </c>
      <c r="X692" s="93"/>
      <c r="Z692" s="5"/>
      <c r="AA692"/>
      <c r="AC692" s="376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>
        <v>9.6999999999999993</v>
      </c>
      <c r="C693" s="5">
        <v>78</v>
      </c>
      <c r="D693" s="5">
        <v>6.1</v>
      </c>
      <c r="E693" s="5">
        <v>8.6</v>
      </c>
      <c r="F693" s="5">
        <v>8.3000000000000007</v>
      </c>
      <c r="G693" s="5">
        <v>16.600000000000001</v>
      </c>
      <c r="H693" s="5">
        <v>996.9</v>
      </c>
      <c r="I693" s="5">
        <v>10910</v>
      </c>
      <c r="J693" s="5">
        <v>0</v>
      </c>
      <c r="K693" s="5">
        <v>0</v>
      </c>
      <c r="L693" s="5">
        <v>2.2000000000000002</v>
      </c>
      <c r="M693" s="5">
        <v>2.2000000000000002</v>
      </c>
      <c r="N693">
        <v>34</v>
      </c>
      <c r="O693">
        <v>34</v>
      </c>
      <c r="P693">
        <v>12.8</v>
      </c>
      <c r="Q693">
        <v>11.3</v>
      </c>
      <c r="R693" s="54">
        <v>0.47499999999999998</v>
      </c>
      <c r="T693" s="93">
        <f t="shared" si="30"/>
        <v>12.8</v>
      </c>
      <c r="U693" s="96">
        <f t="shared" si="29"/>
        <v>0.10000000000000142</v>
      </c>
      <c r="V693" s="92" t="str">
        <f t="shared" si="28"/>
        <v/>
      </c>
      <c r="W693" s="96">
        <f t="shared" si="31"/>
        <v>1</v>
      </c>
      <c r="X693" s="93"/>
      <c r="Z693" s="5"/>
      <c r="AA693"/>
      <c r="AC693" s="376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>
        <v>9.6</v>
      </c>
      <c r="C694" s="5">
        <v>78</v>
      </c>
      <c r="D694" s="5">
        <v>6</v>
      </c>
      <c r="E694" s="5">
        <v>8.3000000000000007</v>
      </c>
      <c r="F694" s="5">
        <v>9.4</v>
      </c>
      <c r="G694" s="5">
        <v>23.8</v>
      </c>
      <c r="H694" s="5">
        <v>996.7</v>
      </c>
      <c r="I694" s="5">
        <v>12000</v>
      </c>
      <c r="J694" s="5">
        <v>0</v>
      </c>
      <c r="K694" s="5">
        <v>0</v>
      </c>
      <c r="L694" s="5">
        <v>2.2000000000000002</v>
      </c>
      <c r="M694" s="5">
        <v>2.2000000000000002</v>
      </c>
      <c r="N694">
        <v>34</v>
      </c>
      <c r="O694">
        <v>34</v>
      </c>
      <c r="P694">
        <v>12.7</v>
      </c>
      <c r="Q694">
        <v>11.3</v>
      </c>
      <c r="R694" s="54">
        <v>0.47569444444444398</v>
      </c>
      <c r="T694" s="93">
        <f t="shared" si="30"/>
        <v>12.7</v>
      </c>
      <c r="U694" s="96">
        <f t="shared" si="29"/>
        <v>9.9999999999999645E-2</v>
      </c>
      <c r="V694" s="92" t="str">
        <f t="shared" si="28"/>
        <v/>
      </c>
      <c r="W694" s="96">
        <f t="shared" si="31"/>
        <v>1</v>
      </c>
      <c r="X694" s="93"/>
      <c r="Z694" s="5"/>
      <c r="AA694"/>
      <c r="AC694" s="376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>
        <v>9.5</v>
      </c>
      <c r="C695" s="5">
        <v>78</v>
      </c>
      <c r="D695" s="5">
        <v>5.9</v>
      </c>
      <c r="E695" s="5">
        <v>8.6999999999999993</v>
      </c>
      <c r="F695" s="5">
        <v>6.8</v>
      </c>
      <c r="G695" s="5">
        <v>17.3</v>
      </c>
      <c r="H695" s="5">
        <v>996.8</v>
      </c>
      <c r="I695" s="5">
        <v>12870</v>
      </c>
      <c r="J695" s="5">
        <v>0</v>
      </c>
      <c r="K695" s="5">
        <v>0</v>
      </c>
      <c r="L695" s="5">
        <v>2.2000000000000002</v>
      </c>
      <c r="M695" s="5">
        <v>2.2000000000000002</v>
      </c>
      <c r="N695">
        <v>34</v>
      </c>
      <c r="O695">
        <v>34</v>
      </c>
      <c r="P695">
        <v>12.6</v>
      </c>
      <c r="Q695">
        <v>11.3</v>
      </c>
      <c r="R695" s="54">
        <v>0.47638888888888897</v>
      </c>
      <c r="T695" s="93">
        <f t="shared" si="30"/>
        <v>12.6</v>
      </c>
      <c r="U695" s="96">
        <f t="shared" si="29"/>
        <v>9.9999999999999645E-2</v>
      </c>
      <c r="V695" s="92" t="str">
        <f t="shared" si="28"/>
        <v/>
      </c>
      <c r="W695" s="96">
        <f t="shared" si="31"/>
        <v>1</v>
      </c>
      <c r="X695" s="93"/>
      <c r="Z695" s="5"/>
      <c r="AA695"/>
      <c r="AC695" s="376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>
        <v>9.5</v>
      </c>
      <c r="C696" s="5">
        <v>79</v>
      </c>
      <c r="D696" s="5">
        <v>6</v>
      </c>
      <c r="E696" s="5">
        <v>8.4</v>
      </c>
      <c r="F696" s="5">
        <v>7.9</v>
      </c>
      <c r="G696" s="5">
        <v>15.1</v>
      </c>
      <c r="H696" s="5">
        <v>996.7</v>
      </c>
      <c r="I696" s="5">
        <v>12490</v>
      </c>
      <c r="J696" s="5">
        <v>0</v>
      </c>
      <c r="K696" s="5">
        <v>0</v>
      </c>
      <c r="L696" s="5">
        <v>2.2000000000000002</v>
      </c>
      <c r="M696" s="5">
        <v>2.2000000000000002</v>
      </c>
      <c r="N696">
        <v>34</v>
      </c>
      <c r="O696">
        <v>34</v>
      </c>
      <c r="P696">
        <v>12.4</v>
      </c>
      <c r="Q696">
        <v>11.3</v>
      </c>
      <c r="R696" s="54">
        <v>0.47708333333333303</v>
      </c>
      <c r="T696" s="93">
        <f t="shared" si="30"/>
        <v>12.4</v>
      </c>
      <c r="U696" s="96">
        <f t="shared" si="29"/>
        <v>-9.9999999999999645E-2</v>
      </c>
      <c r="V696" s="92" t="str">
        <f t="shared" si="28"/>
        <v/>
      </c>
      <c r="W696" s="96">
        <f t="shared" si="31"/>
        <v>1</v>
      </c>
      <c r="X696" s="93"/>
      <c r="Z696" s="5"/>
      <c r="AA696"/>
      <c r="AC696" s="376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>
        <v>9.4</v>
      </c>
      <c r="C697" s="5">
        <v>79</v>
      </c>
      <c r="D697" s="5">
        <v>5.9</v>
      </c>
      <c r="E697" s="5">
        <v>8.3000000000000007</v>
      </c>
      <c r="F697" s="5">
        <v>7.9</v>
      </c>
      <c r="G697" s="5">
        <v>11.2</v>
      </c>
      <c r="H697" s="5">
        <v>996.9</v>
      </c>
      <c r="I697" s="5">
        <v>13290</v>
      </c>
      <c r="J697" s="5">
        <v>0</v>
      </c>
      <c r="K697" s="5">
        <v>0</v>
      </c>
      <c r="L697" s="5">
        <v>2.2000000000000002</v>
      </c>
      <c r="M697" s="5">
        <v>2.2000000000000002</v>
      </c>
      <c r="N697">
        <v>34</v>
      </c>
      <c r="O697">
        <v>34</v>
      </c>
      <c r="P697">
        <v>12.2</v>
      </c>
      <c r="Q697">
        <v>11.3</v>
      </c>
      <c r="R697" s="54">
        <v>0.47777777777777802</v>
      </c>
      <c r="T697" s="93">
        <f t="shared" si="30"/>
        <v>12.2</v>
      </c>
      <c r="U697" s="96">
        <f t="shared" si="29"/>
        <v>-0.20000000000000107</v>
      </c>
      <c r="V697" s="92" t="str">
        <f t="shared" si="28"/>
        <v/>
      </c>
      <c r="W697" s="96">
        <f t="shared" si="31"/>
        <v>1</v>
      </c>
      <c r="X697" s="93"/>
      <c r="Z697" s="5"/>
      <c r="AA697"/>
      <c r="AC697" s="376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>
        <v>9.4</v>
      </c>
      <c r="C698" s="5">
        <v>78</v>
      </c>
      <c r="D698" s="5">
        <v>5.8</v>
      </c>
      <c r="E698" s="5">
        <v>7.5</v>
      </c>
      <c r="F698" s="5">
        <v>12.2</v>
      </c>
      <c r="G698" s="5">
        <v>25.2</v>
      </c>
      <c r="H698" s="5">
        <v>996.9</v>
      </c>
      <c r="I698" s="5">
        <v>15100</v>
      </c>
      <c r="J698" s="5">
        <v>1</v>
      </c>
      <c r="K698" s="5">
        <v>0</v>
      </c>
      <c r="L698" s="5">
        <v>2.2000000000000002</v>
      </c>
      <c r="M698" s="5">
        <v>2.2000000000000002</v>
      </c>
      <c r="N698">
        <v>34</v>
      </c>
      <c r="O698">
        <v>34</v>
      </c>
      <c r="P698">
        <v>12.1</v>
      </c>
      <c r="Q698">
        <v>11.3</v>
      </c>
      <c r="R698" s="54">
        <v>0.47847222222222202</v>
      </c>
      <c r="T698" s="93">
        <f t="shared" si="30"/>
        <v>12.1</v>
      </c>
      <c r="U698" s="96">
        <f t="shared" si="29"/>
        <v>-0.30000000000000071</v>
      </c>
      <c r="V698" s="92" t="str">
        <f t="shared" si="28"/>
        <v/>
      </c>
      <c r="W698" s="96">
        <f t="shared" si="31"/>
        <v>1</v>
      </c>
      <c r="X698" s="93"/>
      <c r="Z698" s="5"/>
      <c r="AA698"/>
      <c r="AC698" s="376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>
        <v>9.4</v>
      </c>
      <c r="C699" s="5">
        <v>78</v>
      </c>
      <c r="D699" s="5">
        <v>5.8</v>
      </c>
      <c r="E699" s="5">
        <v>7.4</v>
      </c>
      <c r="F699" s="5">
        <v>13.7</v>
      </c>
      <c r="G699" s="5">
        <v>24.1</v>
      </c>
      <c r="H699" s="5">
        <v>997</v>
      </c>
      <c r="I699" s="5">
        <v>18710</v>
      </c>
      <c r="J699" s="5">
        <v>1</v>
      </c>
      <c r="K699" s="5">
        <v>0</v>
      </c>
      <c r="L699" s="5">
        <v>2.2000000000000002</v>
      </c>
      <c r="M699" s="5">
        <v>2.2000000000000002</v>
      </c>
      <c r="N699">
        <v>34</v>
      </c>
      <c r="O699">
        <v>34</v>
      </c>
      <c r="P699">
        <v>12</v>
      </c>
      <c r="Q699">
        <v>11.3</v>
      </c>
      <c r="R699" s="54">
        <v>0.47916666666666702</v>
      </c>
      <c r="T699" s="93">
        <f t="shared" si="30"/>
        <v>12</v>
      </c>
      <c r="U699" s="96">
        <f t="shared" si="29"/>
        <v>-0.40000000000000036</v>
      </c>
      <c r="V699" s="92" t="str">
        <f t="shared" si="28"/>
        <v/>
      </c>
      <c r="W699" s="96">
        <f t="shared" si="31"/>
        <v>1</v>
      </c>
      <c r="X699" s="93"/>
      <c r="Z699" s="5"/>
      <c r="AA699"/>
      <c r="AC699" s="376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>
        <v>9.5</v>
      </c>
      <c r="C700" s="5">
        <v>78</v>
      </c>
      <c r="D700" s="5">
        <v>5.9</v>
      </c>
      <c r="E700" s="5">
        <v>8.4</v>
      </c>
      <c r="F700" s="5">
        <v>8.3000000000000007</v>
      </c>
      <c r="G700" s="5">
        <v>9.4</v>
      </c>
      <c r="H700" s="5">
        <v>997</v>
      </c>
      <c r="I700" s="5">
        <v>18000</v>
      </c>
      <c r="J700" s="5">
        <v>1</v>
      </c>
      <c r="K700" s="5">
        <v>0</v>
      </c>
      <c r="L700" s="5">
        <v>2.2000000000000002</v>
      </c>
      <c r="M700" s="5">
        <v>2.2000000000000002</v>
      </c>
      <c r="N700">
        <v>34</v>
      </c>
      <c r="O700">
        <v>34</v>
      </c>
      <c r="P700">
        <v>11.9</v>
      </c>
      <c r="Q700">
        <v>11.2</v>
      </c>
      <c r="R700" s="54">
        <v>0.47986111111111102</v>
      </c>
      <c r="T700" s="93">
        <f t="shared" si="30"/>
        <v>11.9</v>
      </c>
      <c r="U700" s="96">
        <f t="shared" si="29"/>
        <v>-0.59999999999999964</v>
      </c>
      <c r="V700" s="92" t="str">
        <f t="shared" si="28"/>
        <v/>
      </c>
      <c r="W700" s="96">
        <f t="shared" si="31"/>
        <v>1</v>
      </c>
      <c r="X700" s="93"/>
      <c r="Z700" s="5"/>
      <c r="AA700"/>
      <c r="AC700" s="376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>
        <v>9.5</v>
      </c>
      <c r="C701" s="5">
        <v>77</v>
      </c>
      <c r="D701" s="5">
        <v>5.7</v>
      </c>
      <c r="E701" s="5">
        <v>7.4</v>
      </c>
      <c r="F701" s="5">
        <v>14</v>
      </c>
      <c r="G701" s="5">
        <v>20.9</v>
      </c>
      <c r="H701" s="5">
        <v>997.1</v>
      </c>
      <c r="I701" s="5">
        <v>18060</v>
      </c>
      <c r="J701" s="5">
        <v>1</v>
      </c>
      <c r="K701" s="5">
        <v>0</v>
      </c>
      <c r="L701" s="5">
        <v>2.2000000000000002</v>
      </c>
      <c r="M701" s="5">
        <v>2.2000000000000002</v>
      </c>
      <c r="N701">
        <v>34</v>
      </c>
      <c r="O701">
        <v>34</v>
      </c>
      <c r="P701">
        <v>11.9</v>
      </c>
      <c r="Q701">
        <v>11.2</v>
      </c>
      <c r="R701" s="54">
        <v>0.48055555555555601</v>
      </c>
      <c r="T701" s="93">
        <f t="shared" si="30"/>
        <v>11.9</v>
      </c>
      <c r="U701" s="96">
        <f t="shared" si="29"/>
        <v>-0.59999999999999964</v>
      </c>
      <c r="V701" s="92" t="str">
        <f t="shared" si="28"/>
        <v/>
      </c>
      <c r="W701" s="96">
        <f t="shared" si="31"/>
        <v>1</v>
      </c>
      <c r="X701" s="93"/>
      <c r="Z701" s="5"/>
      <c r="AA701"/>
      <c r="AC701" s="376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>
        <v>9.5</v>
      </c>
      <c r="C702" s="5">
        <v>78</v>
      </c>
      <c r="D702" s="5">
        <v>5.9</v>
      </c>
      <c r="E702" s="5">
        <v>8.4</v>
      </c>
      <c r="F702" s="5">
        <v>8.3000000000000007</v>
      </c>
      <c r="G702" s="5">
        <v>9.6999999999999993</v>
      </c>
      <c r="H702" s="5">
        <v>996.9</v>
      </c>
      <c r="I702" s="5">
        <v>19060</v>
      </c>
      <c r="J702" s="5">
        <v>1</v>
      </c>
      <c r="K702" s="5">
        <v>0</v>
      </c>
      <c r="L702" s="5">
        <v>2.2000000000000002</v>
      </c>
      <c r="M702" s="5">
        <v>2.2000000000000002</v>
      </c>
      <c r="N702">
        <v>34</v>
      </c>
      <c r="O702">
        <v>34</v>
      </c>
      <c r="P702">
        <v>12</v>
      </c>
      <c r="Q702">
        <v>11.2</v>
      </c>
      <c r="R702" s="54">
        <v>0.48125000000000001</v>
      </c>
      <c r="T702" s="93">
        <f t="shared" si="30"/>
        <v>12</v>
      </c>
      <c r="U702" s="96">
        <f t="shared" si="29"/>
        <v>-0.5</v>
      </c>
      <c r="V702" s="92" t="str">
        <f t="shared" si="28"/>
        <v/>
      </c>
      <c r="W702" s="96"/>
      <c r="X702" s="93"/>
      <c r="Z702" s="5"/>
      <c r="AA702"/>
      <c r="AC702" s="376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>
        <v>9.6</v>
      </c>
      <c r="C703" s="5">
        <v>77</v>
      </c>
      <c r="D703" s="5">
        <v>5.8</v>
      </c>
      <c r="E703" s="5">
        <v>8.6</v>
      </c>
      <c r="F703" s="5">
        <v>7.6</v>
      </c>
      <c r="G703" s="5">
        <v>18.7</v>
      </c>
      <c r="H703" s="5">
        <v>996.9</v>
      </c>
      <c r="I703" s="5">
        <v>22800</v>
      </c>
      <c r="J703" s="5">
        <v>1</v>
      </c>
      <c r="K703" s="5">
        <v>0</v>
      </c>
      <c r="L703" s="5">
        <v>2.2000000000000002</v>
      </c>
      <c r="M703" s="5">
        <v>2.2000000000000002</v>
      </c>
      <c r="N703">
        <v>34</v>
      </c>
      <c r="O703">
        <v>34</v>
      </c>
      <c r="P703">
        <v>12</v>
      </c>
      <c r="Q703">
        <v>11.3</v>
      </c>
      <c r="R703" s="54">
        <v>0.48194444444444401</v>
      </c>
      <c r="T703" s="93">
        <f t="shared" si="30"/>
        <v>12</v>
      </c>
      <c r="U703" s="96">
        <f t="shared" si="29"/>
        <v>-0.59999999999999964</v>
      </c>
      <c r="V703" s="92" t="str">
        <f t="shared" si="28"/>
        <v/>
      </c>
      <c r="W703" s="96"/>
      <c r="X703" s="93"/>
      <c r="Z703" s="5"/>
      <c r="AA703"/>
      <c r="AC703" s="376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>
        <v>9.6999999999999993</v>
      </c>
      <c r="C704" s="5">
        <v>77</v>
      </c>
      <c r="D704" s="5">
        <v>5.9</v>
      </c>
      <c r="E704" s="5">
        <v>9</v>
      </c>
      <c r="F704" s="5">
        <v>6.5</v>
      </c>
      <c r="G704" s="5">
        <v>8.6</v>
      </c>
      <c r="H704" s="5">
        <v>997.2</v>
      </c>
      <c r="I704" s="5">
        <v>20870</v>
      </c>
      <c r="J704" s="5">
        <v>1</v>
      </c>
      <c r="K704" s="5">
        <v>0</v>
      </c>
      <c r="L704" s="5">
        <v>2.2000000000000002</v>
      </c>
      <c r="M704" s="5">
        <v>2.2000000000000002</v>
      </c>
      <c r="N704">
        <v>34</v>
      </c>
      <c r="O704">
        <v>34</v>
      </c>
      <c r="P704">
        <v>12.2</v>
      </c>
      <c r="Q704">
        <v>11.3</v>
      </c>
      <c r="R704" s="54">
        <v>0.48263888888888901</v>
      </c>
      <c r="T704" s="93">
        <f t="shared" si="30"/>
        <v>12.2</v>
      </c>
      <c r="U704" s="96">
        <f t="shared" si="29"/>
        <v>-0.5</v>
      </c>
      <c r="V704" s="92" t="str">
        <f t="shared" si="28"/>
        <v/>
      </c>
      <c r="W704" s="96"/>
      <c r="X704" s="93"/>
      <c r="Z704" s="5"/>
      <c r="AA704"/>
      <c r="AC704" s="376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>
        <v>9.6999999999999993</v>
      </c>
      <c r="C705" s="5">
        <v>76</v>
      </c>
      <c r="D705" s="5">
        <v>5.7</v>
      </c>
      <c r="E705" s="5">
        <v>7.8</v>
      </c>
      <c r="F705" s="5">
        <v>12.6</v>
      </c>
      <c r="G705" s="5">
        <v>17.3</v>
      </c>
      <c r="H705" s="5">
        <v>997.2</v>
      </c>
      <c r="I705" s="5">
        <v>19190</v>
      </c>
      <c r="J705" s="5">
        <v>1</v>
      </c>
      <c r="K705" s="5">
        <v>0</v>
      </c>
      <c r="L705" s="5">
        <v>2.2000000000000002</v>
      </c>
      <c r="M705" s="5">
        <v>2.2000000000000002</v>
      </c>
      <c r="N705">
        <v>34</v>
      </c>
      <c r="O705">
        <v>34</v>
      </c>
      <c r="P705">
        <v>12.3</v>
      </c>
      <c r="Q705">
        <v>11.3</v>
      </c>
      <c r="R705" s="54">
        <v>0.483333333333333</v>
      </c>
      <c r="T705" s="93">
        <f t="shared" si="30"/>
        <v>12.3</v>
      </c>
      <c r="U705" s="96">
        <f t="shared" si="29"/>
        <v>-0.39999999999999858</v>
      </c>
      <c r="V705" s="92" t="str">
        <f t="shared" si="28"/>
        <v/>
      </c>
      <c r="W705" s="96"/>
      <c r="X705" s="93"/>
      <c r="Z705" s="5"/>
      <c r="AA705"/>
      <c r="AC705" s="376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>
        <v>9.8000000000000007</v>
      </c>
      <c r="C706" s="5">
        <v>77</v>
      </c>
      <c r="D706" s="5">
        <v>6</v>
      </c>
      <c r="E706" s="5">
        <v>9.8000000000000007</v>
      </c>
      <c r="F706" s="5">
        <v>3.2</v>
      </c>
      <c r="G706" s="5">
        <v>13</v>
      </c>
      <c r="H706" s="5">
        <v>997.1</v>
      </c>
      <c r="I706" s="5">
        <v>17980</v>
      </c>
      <c r="J706" s="5">
        <v>1</v>
      </c>
      <c r="K706" s="5">
        <v>0</v>
      </c>
      <c r="L706" s="5">
        <v>2.2000000000000002</v>
      </c>
      <c r="M706" s="5">
        <v>2.2000000000000002</v>
      </c>
      <c r="N706">
        <v>34</v>
      </c>
      <c r="O706">
        <v>34</v>
      </c>
      <c r="P706">
        <v>12.6</v>
      </c>
      <c r="Q706">
        <v>11.4</v>
      </c>
      <c r="R706" s="54">
        <v>0.484027777777778</v>
      </c>
      <c r="T706" s="93">
        <f t="shared" si="30"/>
        <v>12.6</v>
      </c>
      <c r="U706" s="96">
        <f t="shared" si="29"/>
        <v>-0.20000000000000107</v>
      </c>
      <c r="V706" s="92" t="str">
        <f t="shared" si="28"/>
        <v/>
      </c>
      <c r="W706" s="96"/>
      <c r="X706" s="93"/>
      <c r="Z706" s="5"/>
      <c r="AA706"/>
      <c r="AC706" s="376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>
        <v>9.8000000000000007</v>
      </c>
      <c r="C707" s="5">
        <v>77</v>
      </c>
      <c r="D707" s="5">
        <v>6</v>
      </c>
      <c r="E707" s="5">
        <v>8.6999999999999993</v>
      </c>
      <c r="F707" s="5">
        <v>7.9</v>
      </c>
      <c r="G707" s="5">
        <v>9.4</v>
      </c>
      <c r="H707" s="5">
        <v>997.2</v>
      </c>
      <c r="I707" s="5">
        <v>20050</v>
      </c>
      <c r="J707" s="5">
        <v>1</v>
      </c>
      <c r="K707" s="5">
        <v>0</v>
      </c>
      <c r="L707" s="5">
        <v>2.2000000000000002</v>
      </c>
      <c r="M707" s="5">
        <v>2.2000000000000002</v>
      </c>
      <c r="N707">
        <v>34</v>
      </c>
      <c r="O707">
        <v>34</v>
      </c>
      <c r="P707">
        <v>12.8</v>
      </c>
      <c r="Q707">
        <v>11.4</v>
      </c>
      <c r="R707" s="54">
        <v>0.484722222222222</v>
      </c>
      <c r="T707" s="93">
        <f t="shared" si="30"/>
        <v>12.8</v>
      </c>
      <c r="U707" s="96">
        <f t="shared" si="29"/>
        <v>0</v>
      </c>
      <c r="V707" s="92" t="str">
        <f t="shared" si="28"/>
        <v/>
      </c>
      <c r="W707" s="96"/>
      <c r="X707" s="93"/>
      <c r="Z707" s="5"/>
      <c r="AA707"/>
      <c r="AC707" s="376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>
        <v>9.8000000000000007</v>
      </c>
      <c r="C708" s="5">
        <v>76</v>
      </c>
      <c r="D708" s="5">
        <v>5.8</v>
      </c>
      <c r="E708" s="5">
        <v>9.3000000000000007</v>
      </c>
      <c r="F708" s="5">
        <v>5.8</v>
      </c>
      <c r="G708" s="5">
        <v>14</v>
      </c>
      <c r="H708" s="5">
        <v>997.2</v>
      </c>
      <c r="I708" s="5">
        <v>21400</v>
      </c>
      <c r="J708" s="5">
        <v>1</v>
      </c>
      <c r="K708" s="5">
        <v>0</v>
      </c>
      <c r="L708" s="5">
        <v>2.2000000000000002</v>
      </c>
      <c r="M708" s="5">
        <v>2.2000000000000002</v>
      </c>
      <c r="N708">
        <v>34</v>
      </c>
      <c r="O708">
        <v>34</v>
      </c>
      <c r="P708">
        <v>13</v>
      </c>
      <c r="Q708">
        <v>11.5</v>
      </c>
      <c r="R708" s="54">
        <v>0.485416666666667</v>
      </c>
      <c r="T708" s="93">
        <f t="shared" si="30"/>
        <v>13</v>
      </c>
      <c r="U708" s="96">
        <f t="shared" si="29"/>
        <v>0.19999999999999929</v>
      </c>
      <c r="V708" s="92" t="str">
        <f t="shared" si="28"/>
        <v/>
      </c>
      <c r="W708" s="96"/>
      <c r="X708" s="93"/>
      <c r="Z708" s="5"/>
      <c r="AA708"/>
      <c r="AC708" s="376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>
        <v>9.9</v>
      </c>
      <c r="C709" s="5">
        <v>75</v>
      </c>
      <c r="D709" s="5">
        <v>5.7</v>
      </c>
      <c r="E709" s="5">
        <v>8.6</v>
      </c>
      <c r="F709" s="5">
        <v>9.4</v>
      </c>
      <c r="G709" s="5">
        <v>14</v>
      </c>
      <c r="H709" s="5">
        <v>997.1</v>
      </c>
      <c r="I709" s="5">
        <v>23500</v>
      </c>
      <c r="J709" s="5">
        <v>1</v>
      </c>
      <c r="K709" s="5">
        <v>0</v>
      </c>
      <c r="L709" s="5">
        <v>2.2000000000000002</v>
      </c>
      <c r="M709" s="5">
        <v>2.2000000000000002</v>
      </c>
      <c r="N709">
        <v>34</v>
      </c>
      <c r="O709">
        <v>34</v>
      </c>
      <c r="P709">
        <v>13.1</v>
      </c>
      <c r="Q709">
        <v>11.6</v>
      </c>
      <c r="R709" s="54">
        <v>0.48611111111111099</v>
      </c>
      <c r="T709" s="93">
        <f t="shared" si="30"/>
        <v>13.1</v>
      </c>
      <c r="U709" s="96">
        <f t="shared" si="29"/>
        <v>0.19999999999999929</v>
      </c>
      <c r="V709" s="92" t="str">
        <f t="shared" si="28"/>
        <v/>
      </c>
      <c r="W709" s="96"/>
      <c r="X709" s="93"/>
      <c r="Z709" s="5"/>
      <c r="AA709"/>
      <c r="AC709" s="376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>
        <v>10</v>
      </c>
      <c r="C710" s="5">
        <v>75</v>
      </c>
      <c r="D710" s="5">
        <v>5.8</v>
      </c>
      <c r="E710" s="5">
        <v>10</v>
      </c>
      <c r="F710" s="5">
        <v>8.6</v>
      </c>
      <c r="G710" s="5">
        <v>11.9</v>
      </c>
      <c r="H710" s="5">
        <v>997.3</v>
      </c>
      <c r="I710" s="5">
        <v>24890</v>
      </c>
      <c r="J710" s="5">
        <v>1</v>
      </c>
      <c r="K710" s="5">
        <v>0</v>
      </c>
      <c r="L710" s="5">
        <v>2.2000000000000002</v>
      </c>
      <c r="M710" s="5">
        <v>2.2000000000000002</v>
      </c>
      <c r="N710">
        <v>34</v>
      </c>
      <c r="O710">
        <v>34</v>
      </c>
      <c r="P710">
        <v>13.3</v>
      </c>
      <c r="Q710">
        <v>11.7</v>
      </c>
      <c r="R710" s="54">
        <v>0.48680555555555599</v>
      </c>
      <c r="T710" s="93">
        <f t="shared" si="30"/>
        <v>13.3</v>
      </c>
      <c r="U710" s="96">
        <f t="shared" si="29"/>
        <v>0.30000000000000071</v>
      </c>
      <c r="V710" s="92" t="str">
        <f t="shared" si="28"/>
        <v/>
      </c>
      <c r="W710" s="96"/>
      <c r="X710" s="93"/>
      <c r="Z710" s="5"/>
      <c r="AA710"/>
      <c r="AC710" s="376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>
        <v>10.1</v>
      </c>
      <c r="C711" s="5">
        <v>74</v>
      </c>
      <c r="D711" s="5">
        <v>5.7</v>
      </c>
      <c r="E711" s="5">
        <v>10.1</v>
      </c>
      <c r="F711" s="5">
        <v>5.4</v>
      </c>
      <c r="G711" s="5">
        <v>10.4</v>
      </c>
      <c r="H711" s="5">
        <v>997.3</v>
      </c>
      <c r="I711" s="5">
        <v>27010</v>
      </c>
      <c r="J711" s="5">
        <v>1</v>
      </c>
      <c r="K711" s="5">
        <v>0</v>
      </c>
      <c r="L711" s="5">
        <v>2.2000000000000002</v>
      </c>
      <c r="M711" s="5">
        <v>2.2000000000000002</v>
      </c>
      <c r="N711">
        <v>34</v>
      </c>
      <c r="O711">
        <v>34</v>
      </c>
      <c r="P711">
        <v>13.5</v>
      </c>
      <c r="Q711">
        <v>11.9</v>
      </c>
      <c r="R711" s="54">
        <v>0.48749999999999999</v>
      </c>
      <c r="T711" s="93">
        <f t="shared" si="30"/>
        <v>13.5</v>
      </c>
      <c r="U711" s="96">
        <f t="shared" si="29"/>
        <v>0.40000000000000036</v>
      </c>
      <c r="V711" s="92" t="str">
        <f t="shared" si="28"/>
        <v/>
      </c>
      <c r="W711" s="96"/>
      <c r="X711" s="93"/>
      <c r="Z711" s="5"/>
      <c r="AA711"/>
      <c r="AC711" s="376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>
        <v>10.1</v>
      </c>
      <c r="C712" s="5">
        <v>74</v>
      </c>
      <c r="D712" s="5">
        <v>5.7</v>
      </c>
      <c r="E712" s="5">
        <v>10.1</v>
      </c>
      <c r="F712" s="5">
        <v>15.8</v>
      </c>
      <c r="G712" s="5">
        <v>20.5</v>
      </c>
      <c r="H712" s="5">
        <v>997.2</v>
      </c>
      <c r="I712" s="5">
        <v>26360</v>
      </c>
      <c r="J712" s="5">
        <v>1</v>
      </c>
      <c r="K712" s="5">
        <v>0</v>
      </c>
      <c r="L712" s="5">
        <v>2.2000000000000002</v>
      </c>
      <c r="M712" s="5">
        <v>2.2000000000000002</v>
      </c>
      <c r="N712">
        <v>34</v>
      </c>
      <c r="O712">
        <v>34</v>
      </c>
      <c r="P712">
        <v>13.8</v>
      </c>
      <c r="Q712">
        <v>12</v>
      </c>
      <c r="R712" s="54">
        <v>0.48819444444444399</v>
      </c>
      <c r="T712" s="93">
        <f t="shared" si="30"/>
        <v>13.8</v>
      </c>
      <c r="U712" s="96">
        <f t="shared" si="29"/>
        <v>0.70000000000000107</v>
      </c>
      <c r="V712" s="92" t="str">
        <f t="shared" si="28"/>
        <v/>
      </c>
      <c r="W712" s="96"/>
      <c r="X712" s="93"/>
      <c r="Z712" s="5"/>
      <c r="AA712"/>
      <c r="AC712" s="376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>
        <v>10.199999999999999</v>
      </c>
      <c r="C713" s="5">
        <v>74</v>
      </c>
      <c r="D713" s="5">
        <v>5.8</v>
      </c>
      <c r="E713" s="5">
        <v>10.199999999999999</v>
      </c>
      <c r="F713" s="5">
        <v>7.9</v>
      </c>
      <c r="G713" s="5">
        <v>15.1</v>
      </c>
      <c r="H713" s="5">
        <v>997.4</v>
      </c>
      <c r="I713" s="5">
        <v>20530</v>
      </c>
      <c r="J713" s="5">
        <v>1</v>
      </c>
      <c r="K713" s="5">
        <v>0</v>
      </c>
      <c r="L713" s="5">
        <v>2.2000000000000002</v>
      </c>
      <c r="M713" s="5">
        <v>2.2000000000000002</v>
      </c>
      <c r="N713">
        <v>34</v>
      </c>
      <c r="O713">
        <v>34</v>
      </c>
      <c r="P713">
        <v>14.1</v>
      </c>
      <c r="Q713">
        <v>12.1</v>
      </c>
      <c r="R713" s="54">
        <v>0.48888888888888898</v>
      </c>
      <c r="T713" s="93">
        <f t="shared" si="30"/>
        <v>14.1</v>
      </c>
      <c r="U713" s="96">
        <f t="shared" si="29"/>
        <v>0.90000000000000036</v>
      </c>
      <c r="V713" s="92" t="str">
        <f t="shared" si="28"/>
        <v/>
      </c>
      <c r="W713" s="96"/>
      <c r="X713" s="93"/>
      <c r="Z713" s="5"/>
      <c r="AA713"/>
      <c r="AC713" s="376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>
        <v>10.199999999999999</v>
      </c>
      <c r="C714" s="5">
        <v>74</v>
      </c>
      <c r="D714" s="5">
        <v>5.8</v>
      </c>
      <c r="E714" s="5">
        <v>10.199999999999999</v>
      </c>
      <c r="F714" s="5">
        <v>6.1</v>
      </c>
      <c r="G714" s="5">
        <v>20.2</v>
      </c>
      <c r="H714" s="5">
        <v>997.5</v>
      </c>
      <c r="I714" s="5">
        <v>16740</v>
      </c>
      <c r="J714" s="5">
        <v>1</v>
      </c>
      <c r="K714" s="5">
        <v>0</v>
      </c>
      <c r="L714" s="5">
        <v>2.2000000000000002</v>
      </c>
      <c r="M714" s="5">
        <v>2.2000000000000002</v>
      </c>
      <c r="N714">
        <v>34</v>
      </c>
      <c r="O714">
        <v>34</v>
      </c>
      <c r="P714">
        <v>14.4</v>
      </c>
      <c r="Q714">
        <v>12.3</v>
      </c>
      <c r="R714" s="54">
        <v>0.48958333333333298</v>
      </c>
      <c r="T714" s="93">
        <f t="shared" si="30"/>
        <v>14.4</v>
      </c>
      <c r="U714" s="96">
        <f t="shared" si="29"/>
        <v>1.2000000000000011</v>
      </c>
      <c r="V714" s="92" t="str">
        <f t="shared" si="28"/>
        <v/>
      </c>
      <c r="W714" s="96"/>
      <c r="X714" s="93"/>
      <c r="Z714" s="5"/>
      <c r="AA714"/>
      <c r="AC714" s="376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>
        <v>10.199999999999999</v>
      </c>
      <c r="C715" s="5">
        <v>74</v>
      </c>
      <c r="D715" s="5">
        <v>5.8</v>
      </c>
      <c r="E715" s="5">
        <v>10.199999999999999</v>
      </c>
      <c r="F715" s="5">
        <v>13</v>
      </c>
      <c r="G715" s="5">
        <v>31</v>
      </c>
      <c r="H715" s="5">
        <v>997.3</v>
      </c>
      <c r="I715" s="5">
        <v>14570</v>
      </c>
      <c r="J715" s="5">
        <v>1</v>
      </c>
      <c r="K715" s="5">
        <v>0</v>
      </c>
      <c r="L715" s="5">
        <v>2.2000000000000002</v>
      </c>
      <c r="M715" s="5">
        <v>2.2000000000000002</v>
      </c>
      <c r="N715">
        <v>34</v>
      </c>
      <c r="O715">
        <v>34</v>
      </c>
      <c r="P715">
        <v>14.6</v>
      </c>
      <c r="Q715">
        <v>12.4</v>
      </c>
      <c r="R715" s="54">
        <v>0.49027777777777798</v>
      </c>
      <c r="T715" s="93">
        <f t="shared" si="30"/>
        <v>14.6</v>
      </c>
      <c r="U715" s="96">
        <f t="shared" si="29"/>
        <v>1.4000000000000004</v>
      </c>
      <c r="V715" s="92" t="str">
        <f t="shared" ref="V715:V778" si="32">IF($K715&gt;0,1,"")</f>
        <v/>
      </c>
      <c r="W715" s="96"/>
      <c r="X715" s="93"/>
      <c r="Z715" s="5"/>
      <c r="AA715"/>
      <c r="AC715" s="376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>
        <v>10</v>
      </c>
      <c r="C716" s="5">
        <v>76</v>
      </c>
      <c r="D716" s="5">
        <v>6</v>
      </c>
      <c r="E716" s="5">
        <v>10</v>
      </c>
      <c r="F716" s="5">
        <v>9</v>
      </c>
      <c r="G716" s="5">
        <v>22.3</v>
      </c>
      <c r="H716" s="5">
        <v>997.3</v>
      </c>
      <c r="I716" s="5">
        <v>15500</v>
      </c>
      <c r="J716" s="5">
        <v>1</v>
      </c>
      <c r="K716" s="5">
        <v>0</v>
      </c>
      <c r="L716" s="5">
        <v>2.2000000000000002</v>
      </c>
      <c r="M716" s="5">
        <v>2.2000000000000002</v>
      </c>
      <c r="N716">
        <v>34</v>
      </c>
      <c r="O716">
        <v>34</v>
      </c>
      <c r="P716">
        <v>14.6</v>
      </c>
      <c r="Q716">
        <v>12.4</v>
      </c>
      <c r="R716" s="54">
        <v>0.49097222222222198</v>
      </c>
      <c r="T716" s="93">
        <f t="shared" si="30"/>
        <v>14.6</v>
      </c>
      <c r="U716" s="96">
        <f t="shared" si="29"/>
        <v>1.5999999999999996</v>
      </c>
      <c r="V716" s="92" t="str">
        <f t="shared" si="32"/>
        <v/>
      </c>
      <c r="W716" s="96"/>
      <c r="X716" s="93"/>
      <c r="Z716" s="5"/>
      <c r="AA716"/>
      <c r="AC716" s="376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>
        <v>9.8000000000000007</v>
      </c>
      <c r="C717" s="5">
        <v>76</v>
      </c>
      <c r="D717" s="5">
        <v>5.8</v>
      </c>
      <c r="E717" s="5">
        <v>7.7</v>
      </c>
      <c r="F717" s="5">
        <v>14.4</v>
      </c>
      <c r="G717" s="5">
        <v>18</v>
      </c>
      <c r="H717" s="5">
        <v>997.4</v>
      </c>
      <c r="I717" s="5">
        <v>18830</v>
      </c>
      <c r="J717" s="5">
        <v>1</v>
      </c>
      <c r="K717" s="5">
        <v>0</v>
      </c>
      <c r="L717" s="5">
        <v>2.2000000000000002</v>
      </c>
      <c r="M717" s="5">
        <v>2.2000000000000002</v>
      </c>
      <c r="N717">
        <v>34</v>
      </c>
      <c r="O717">
        <v>34</v>
      </c>
      <c r="P717">
        <v>14.4</v>
      </c>
      <c r="Q717">
        <v>12.4</v>
      </c>
      <c r="R717" s="54">
        <v>0.49166666666666697</v>
      </c>
      <c r="T717" s="93">
        <f t="shared" si="30"/>
        <v>14.4</v>
      </c>
      <c r="U717" s="96">
        <f t="shared" si="29"/>
        <v>1.5999999999999996</v>
      </c>
      <c r="V717" s="92" t="str">
        <f t="shared" si="32"/>
        <v/>
      </c>
      <c r="W717" s="96"/>
      <c r="X717" s="93"/>
      <c r="Z717" s="5"/>
      <c r="AA717"/>
      <c r="AC717" s="376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>
        <v>9.6999999999999993</v>
      </c>
      <c r="C718" s="5">
        <v>75</v>
      </c>
      <c r="D718" s="5">
        <v>5.5</v>
      </c>
      <c r="E718" s="5">
        <v>7.9</v>
      </c>
      <c r="F718" s="5">
        <v>12.2</v>
      </c>
      <c r="G718" s="5">
        <v>16.899999999999999</v>
      </c>
      <c r="H718" s="5">
        <v>997.5</v>
      </c>
      <c r="I718" s="5">
        <v>18330</v>
      </c>
      <c r="J718" s="5">
        <v>1</v>
      </c>
      <c r="K718" s="5">
        <v>0</v>
      </c>
      <c r="L718" s="5">
        <v>2.2000000000000002</v>
      </c>
      <c r="M718" s="5">
        <v>2.2000000000000002</v>
      </c>
      <c r="N718">
        <v>34</v>
      </c>
      <c r="O718">
        <v>34</v>
      </c>
      <c r="P718">
        <v>14.2</v>
      </c>
      <c r="Q718">
        <v>12.4</v>
      </c>
      <c r="R718" s="54">
        <v>0.49236111111111103</v>
      </c>
      <c r="T718" s="93">
        <f t="shared" si="30"/>
        <v>14.2</v>
      </c>
      <c r="U718" s="96">
        <f t="shared" si="29"/>
        <v>1.5</v>
      </c>
      <c r="V718" s="92" t="str">
        <f t="shared" si="32"/>
        <v/>
      </c>
      <c r="W718" s="96"/>
      <c r="X718" s="93"/>
      <c r="Z718" s="5"/>
      <c r="AA718"/>
      <c r="AC718" s="376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>
        <v>9.6</v>
      </c>
      <c r="C719" s="5">
        <v>75</v>
      </c>
      <c r="D719" s="5">
        <v>5.4</v>
      </c>
      <c r="E719" s="5">
        <v>8</v>
      </c>
      <c r="F719" s="5">
        <v>11.2</v>
      </c>
      <c r="G719" s="5">
        <v>16.2</v>
      </c>
      <c r="H719" s="5">
        <v>997.6</v>
      </c>
      <c r="I719" s="5">
        <v>20910</v>
      </c>
      <c r="J719" s="5">
        <v>1</v>
      </c>
      <c r="K719" s="5">
        <v>0</v>
      </c>
      <c r="L719" s="5">
        <v>2.2000000000000002</v>
      </c>
      <c r="M719" s="5">
        <v>2.2000000000000002</v>
      </c>
      <c r="N719">
        <v>34</v>
      </c>
      <c r="O719">
        <v>34</v>
      </c>
      <c r="P719">
        <v>13.9</v>
      </c>
      <c r="Q719">
        <v>12.4</v>
      </c>
      <c r="R719" s="54">
        <v>0.49305555555555602</v>
      </c>
      <c r="T719" s="93">
        <f t="shared" si="30"/>
        <v>13.9</v>
      </c>
      <c r="U719" s="96">
        <f t="shared" si="29"/>
        <v>1.3000000000000007</v>
      </c>
      <c r="V719" s="92" t="str">
        <f t="shared" si="32"/>
        <v/>
      </c>
      <c r="W719" s="96"/>
      <c r="X719" s="93"/>
      <c r="Z719" s="5"/>
      <c r="AA719"/>
      <c r="AC719" s="376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>
        <v>9.6</v>
      </c>
      <c r="C720" s="5">
        <v>75</v>
      </c>
      <c r="D720" s="5">
        <v>5.4</v>
      </c>
      <c r="E720" s="5">
        <v>8.1999999999999993</v>
      </c>
      <c r="F720" s="5">
        <v>9.6999999999999993</v>
      </c>
      <c r="G720" s="5">
        <v>9.6999999999999993</v>
      </c>
      <c r="H720" s="5">
        <v>997.4</v>
      </c>
      <c r="I720" s="5">
        <v>22660</v>
      </c>
      <c r="J720" s="5">
        <v>1</v>
      </c>
      <c r="K720" s="5">
        <v>0</v>
      </c>
      <c r="L720" s="5">
        <v>2.2000000000000002</v>
      </c>
      <c r="M720" s="5">
        <v>2.2000000000000002</v>
      </c>
      <c r="N720">
        <v>34</v>
      </c>
      <c r="O720">
        <v>34</v>
      </c>
      <c r="P720">
        <v>13.7</v>
      </c>
      <c r="Q720">
        <v>12.3</v>
      </c>
      <c r="R720" s="54">
        <v>0.49375000000000002</v>
      </c>
      <c r="T720" s="93">
        <f t="shared" si="30"/>
        <v>13.7</v>
      </c>
      <c r="U720" s="96">
        <f t="shared" ref="U720:U783" si="33">(T720-B720)-3</f>
        <v>1.0999999999999996</v>
      </c>
      <c r="V720" s="92" t="str">
        <f t="shared" si="32"/>
        <v/>
      </c>
      <c r="W720" s="96"/>
      <c r="X720" s="93"/>
      <c r="Z720" s="5"/>
      <c r="AA720"/>
      <c r="AC720" s="376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>
        <v>9.6</v>
      </c>
      <c r="C721" s="5">
        <v>75</v>
      </c>
      <c r="D721" s="5">
        <v>5.4</v>
      </c>
      <c r="E721" s="5">
        <v>9.6</v>
      </c>
      <c r="F721" s="5">
        <v>1.8</v>
      </c>
      <c r="G721" s="5">
        <v>7.9</v>
      </c>
      <c r="H721" s="5">
        <v>997.3</v>
      </c>
      <c r="I721" s="5">
        <v>25300</v>
      </c>
      <c r="J721" s="5">
        <v>1</v>
      </c>
      <c r="K721" s="5">
        <v>0</v>
      </c>
      <c r="L721" s="5">
        <v>2.2000000000000002</v>
      </c>
      <c r="M721" s="5">
        <v>2.2000000000000002</v>
      </c>
      <c r="N721">
        <v>34</v>
      </c>
      <c r="O721">
        <v>34</v>
      </c>
      <c r="P721">
        <v>13.6</v>
      </c>
      <c r="Q721">
        <v>12.3</v>
      </c>
      <c r="R721" s="54">
        <v>0.49444444444444402</v>
      </c>
      <c r="T721" s="93">
        <f t="shared" si="30"/>
        <v>13.6</v>
      </c>
      <c r="U721" s="96">
        <f t="shared" si="33"/>
        <v>1</v>
      </c>
      <c r="V721" s="92" t="str">
        <f t="shared" si="32"/>
        <v/>
      </c>
      <c r="W721" s="96"/>
      <c r="X721" s="93"/>
      <c r="Z721" s="5"/>
      <c r="AA721"/>
      <c r="AC721" s="376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>
        <v>9.6</v>
      </c>
      <c r="C722" s="5">
        <v>74</v>
      </c>
      <c r="D722" s="5">
        <v>5.2</v>
      </c>
      <c r="E722" s="5">
        <v>8</v>
      </c>
      <c r="F722" s="5">
        <v>11.2</v>
      </c>
      <c r="G722" s="5">
        <v>18.7</v>
      </c>
      <c r="H722" s="5">
        <v>997.6</v>
      </c>
      <c r="I722" s="5">
        <v>27550</v>
      </c>
      <c r="J722" s="5">
        <v>2</v>
      </c>
      <c r="K722" s="5">
        <v>0</v>
      </c>
      <c r="L722" s="5">
        <v>2.2000000000000002</v>
      </c>
      <c r="M722" s="5">
        <v>2.2000000000000002</v>
      </c>
      <c r="N722">
        <v>34</v>
      </c>
      <c r="O722">
        <v>34</v>
      </c>
      <c r="P722">
        <v>13.6</v>
      </c>
      <c r="Q722">
        <v>12.3</v>
      </c>
      <c r="R722" s="54">
        <v>0.49513888888888902</v>
      </c>
      <c r="T722" s="93">
        <f t="shared" si="30"/>
        <v>13.6</v>
      </c>
      <c r="U722" s="96">
        <f t="shared" si="33"/>
        <v>1</v>
      </c>
      <c r="V722" s="92" t="str">
        <f t="shared" si="32"/>
        <v/>
      </c>
      <c r="W722" s="96"/>
      <c r="X722" s="93"/>
      <c r="Z722" s="5"/>
      <c r="AA722"/>
      <c r="AC722" s="376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>
        <v>9.6999999999999993</v>
      </c>
      <c r="C723" s="5">
        <v>75</v>
      </c>
      <c r="D723" s="5">
        <v>5.5</v>
      </c>
      <c r="E723" s="5">
        <v>9.3000000000000007</v>
      </c>
      <c r="F723" s="5">
        <v>5.4</v>
      </c>
      <c r="G723" s="5">
        <v>7.9</v>
      </c>
      <c r="H723" s="5">
        <v>997.3</v>
      </c>
      <c r="I723" s="5">
        <v>27660</v>
      </c>
      <c r="J723" s="5">
        <v>2</v>
      </c>
      <c r="K723" s="5">
        <v>0</v>
      </c>
      <c r="L723" s="5">
        <v>2.2000000000000002</v>
      </c>
      <c r="M723" s="5">
        <v>2.2000000000000002</v>
      </c>
      <c r="N723">
        <v>34</v>
      </c>
      <c r="O723">
        <v>34</v>
      </c>
      <c r="P723">
        <v>13.7</v>
      </c>
      <c r="Q723">
        <v>12.3</v>
      </c>
      <c r="R723" s="54">
        <v>0.49583333333333302</v>
      </c>
      <c r="T723" s="93">
        <f t="shared" si="30"/>
        <v>13.7</v>
      </c>
      <c r="U723" s="96">
        <f t="shared" si="33"/>
        <v>1</v>
      </c>
      <c r="V723" s="92" t="str">
        <f t="shared" si="32"/>
        <v/>
      </c>
      <c r="W723" s="96"/>
      <c r="X723" s="93"/>
      <c r="Z723" s="5"/>
      <c r="AA723"/>
      <c r="AC723" s="376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>
        <v>9.8000000000000007</v>
      </c>
      <c r="C724" s="5">
        <v>74</v>
      </c>
      <c r="D724" s="5">
        <v>5.4</v>
      </c>
      <c r="E724" s="5">
        <v>7.5</v>
      </c>
      <c r="F724" s="5">
        <v>16.2</v>
      </c>
      <c r="G724" s="5">
        <v>24.5</v>
      </c>
      <c r="H724" s="5">
        <v>997.5</v>
      </c>
      <c r="I724" s="5">
        <v>26410</v>
      </c>
      <c r="J724" s="5">
        <v>1</v>
      </c>
      <c r="K724" s="5">
        <v>0</v>
      </c>
      <c r="L724" s="5">
        <v>2.2000000000000002</v>
      </c>
      <c r="M724" s="5">
        <v>2.2000000000000002</v>
      </c>
      <c r="N724">
        <v>34</v>
      </c>
      <c r="O724">
        <v>34</v>
      </c>
      <c r="P724">
        <v>14</v>
      </c>
      <c r="Q724">
        <v>12.3</v>
      </c>
      <c r="R724" s="54">
        <v>0.49652777777777801</v>
      </c>
      <c r="T724" s="93">
        <f t="shared" si="30"/>
        <v>14</v>
      </c>
      <c r="U724" s="96">
        <f t="shared" si="33"/>
        <v>1.1999999999999993</v>
      </c>
      <c r="V724" s="92" t="str">
        <f t="shared" si="32"/>
        <v/>
      </c>
      <c r="W724" s="96"/>
      <c r="X724" s="93"/>
      <c r="Z724" s="5"/>
      <c r="AA724"/>
      <c r="AC724" s="376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>
        <v>9.8000000000000007</v>
      </c>
      <c r="C725" s="5">
        <v>74</v>
      </c>
      <c r="D725" s="5">
        <v>5.4</v>
      </c>
      <c r="E725" s="5">
        <v>8.4</v>
      </c>
      <c r="F725" s="5">
        <v>10.1</v>
      </c>
      <c r="G725" s="5">
        <v>12.6</v>
      </c>
      <c r="H725" s="5">
        <v>997.4</v>
      </c>
      <c r="I725" s="5">
        <v>27330</v>
      </c>
      <c r="J725" s="5">
        <v>2</v>
      </c>
      <c r="K725" s="5">
        <v>0</v>
      </c>
      <c r="L725" s="5">
        <v>2.2000000000000002</v>
      </c>
      <c r="M725" s="5">
        <v>2.2000000000000002</v>
      </c>
      <c r="N725">
        <v>34</v>
      </c>
      <c r="O725">
        <v>34</v>
      </c>
      <c r="P725">
        <v>14.4</v>
      </c>
      <c r="Q725">
        <v>12.4</v>
      </c>
      <c r="R725" s="54">
        <v>0.49722222222222201</v>
      </c>
      <c r="T725" s="93">
        <f t="shared" si="30"/>
        <v>14.4</v>
      </c>
      <c r="U725" s="96">
        <f t="shared" si="33"/>
        <v>1.5999999999999996</v>
      </c>
      <c r="V725" s="92" t="str">
        <f t="shared" si="32"/>
        <v/>
      </c>
      <c r="W725" s="96"/>
      <c r="X725" s="93"/>
      <c r="Z725" s="5"/>
      <c r="AA725"/>
      <c r="AC725" s="376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>
        <v>10</v>
      </c>
      <c r="C726" s="5">
        <v>73</v>
      </c>
      <c r="D726" s="5">
        <v>5.4</v>
      </c>
      <c r="E726" s="5">
        <v>10</v>
      </c>
      <c r="F726" s="5">
        <v>12.6</v>
      </c>
      <c r="G726" s="5">
        <v>16.899999999999999</v>
      </c>
      <c r="H726" s="5">
        <v>997.4</v>
      </c>
      <c r="I726" s="5">
        <v>28350</v>
      </c>
      <c r="J726" s="5">
        <v>2</v>
      </c>
      <c r="K726" s="5">
        <v>0</v>
      </c>
      <c r="L726" s="5">
        <v>2.2000000000000002</v>
      </c>
      <c r="M726" s="5">
        <v>2.2000000000000002</v>
      </c>
      <c r="N726">
        <v>34</v>
      </c>
      <c r="O726">
        <v>34</v>
      </c>
      <c r="P726">
        <v>14.7</v>
      </c>
      <c r="Q726">
        <v>12.4</v>
      </c>
      <c r="R726" s="54">
        <v>0.49791666666666701</v>
      </c>
      <c r="T726" s="93">
        <f t="shared" si="30"/>
        <v>14.7</v>
      </c>
      <c r="U726" s="96">
        <f t="shared" si="33"/>
        <v>1.6999999999999993</v>
      </c>
      <c r="V726" s="92" t="str">
        <f t="shared" si="32"/>
        <v/>
      </c>
      <c r="W726" s="96"/>
      <c r="X726" s="93"/>
      <c r="Z726" s="5"/>
      <c r="AA726"/>
      <c r="AC726" s="376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>
        <v>10.1</v>
      </c>
      <c r="C727" s="5">
        <v>73</v>
      </c>
      <c r="D727" s="5">
        <v>5.5</v>
      </c>
      <c r="E727" s="5">
        <v>10.1</v>
      </c>
      <c r="F727" s="5">
        <v>14</v>
      </c>
      <c r="G727" s="5">
        <v>17.600000000000001</v>
      </c>
      <c r="H727" s="5">
        <v>997.5</v>
      </c>
      <c r="I727" s="5">
        <v>27400</v>
      </c>
      <c r="J727" s="5">
        <v>2</v>
      </c>
      <c r="K727" s="5">
        <v>0</v>
      </c>
      <c r="L727" s="5">
        <v>2.2000000000000002</v>
      </c>
      <c r="M727" s="5">
        <v>2.2000000000000002</v>
      </c>
      <c r="N727">
        <v>34</v>
      </c>
      <c r="O727">
        <v>34</v>
      </c>
      <c r="P727">
        <v>15</v>
      </c>
      <c r="Q727">
        <v>12.4</v>
      </c>
      <c r="R727" s="54">
        <v>0.49861111111111101</v>
      </c>
      <c r="T727" s="93">
        <f t="shared" si="30"/>
        <v>15</v>
      </c>
      <c r="U727" s="96">
        <f t="shared" si="33"/>
        <v>1.9000000000000004</v>
      </c>
      <c r="V727" s="92" t="str">
        <f t="shared" si="32"/>
        <v/>
      </c>
      <c r="W727" s="96"/>
      <c r="X727" s="93"/>
      <c r="Z727" s="5"/>
      <c r="AA727"/>
      <c r="AC727" s="376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>
        <v>10.1</v>
      </c>
      <c r="C728" s="5">
        <v>73</v>
      </c>
      <c r="D728" s="5">
        <v>5.5</v>
      </c>
      <c r="E728" s="5">
        <v>10.1</v>
      </c>
      <c r="F728" s="5">
        <v>9.6999999999999993</v>
      </c>
      <c r="G728" s="5">
        <v>19.100000000000001</v>
      </c>
      <c r="H728" s="5">
        <v>997.5</v>
      </c>
      <c r="I728" s="5">
        <v>26420</v>
      </c>
      <c r="J728" s="5">
        <v>1</v>
      </c>
      <c r="K728" s="5">
        <v>0</v>
      </c>
      <c r="L728" s="5">
        <v>2.2000000000000002</v>
      </c>
      <c r="M728" s="5">
        <v>2.2000000000000002</v>
      </c>
      <c r="N728">
        <v>34</v>
      </c>
      <c r="O728">
        <v>34</v>
      </c>
      <c r="P728">
        <v>15.3</v>
      </c>
      <c r="Q728">
        <v>12.4</v>
      </c>
      <c r="R728" s="54">
        <v>0.499305555555556</v>
      </c>
      <c r="T728" s="93">
        <f t="shared" si="30"/>
        <v>15.3</v>
      </c>
      <c r="U728" s="96">
        <f t="shared" si="33"/>
        <v>2.2000000000000011</v>
      </c>
      <c r="V728" s="92" t="str">
        <f t="shared" si="32"/>
        <v/>
      </c>
      <c r="W728" s="96"/>
      <c r="X728" s="93"/>
      <c r="Z728" s="5"/>
      <c r="AA728"/>
      <c r="AC728" s="376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>
        <v>10.199999999999999</v>
      </c>
      <c r="C729" s="5">
        <v>73</v>
      </c>
      <c r="D729" s="5">
        <v>5.6</v>
      </c>
      <c r="E729" s="5">
        <v>10.199999999999999</v>
      </c>
      <c r="F729" s="5">
        <v>4.7</v>
      </c>
      <c r="G729" s="5">
        <v>11.2</v>
      </c>
      <c r="H729" s="5">
        <v>997.6</v>
      </c>
      <c r="I729" s="5">
        <v>25090</v>
      </c>
      <c r="J729" s="5">
        <v>1</v>
      </c>
      <c r="K729" s="5">
        <v>0</v>
      </c>
      <c r="L729" s="5">
        <v>2.2000000000000002</v>
      </c>
      <c r="M729" s="5">
        <v>2.2000000000000002</v>
      </c>
      <c r="N729">
        <v>34</v>
      </c>
      <c r="O729">
        <v>34</v>
      </c>
      <c r="P729">
        <v>15.5</v>
      </c>
      <c r="Q729">
        <v>12.5</v>
      </c>
      <c r="R729" s="54">
        <v>0.5</v>
      </c>
      <c r="T729" s="93">
        <f t="shared" si="30"/>
        <v>15.5</v>
      </c>
      <c r="U729" s="96">
        <f t="shared" si="33"/>
        <v>2.3000000000000007</v>
      </c>
      <c r="V729" s="92" t="str">
        <f t="shared" si="32"/>
        <v/>
      </c>
      <c r="W729" s="96"/>
      <c r="X729" s="93"/>
      <c r="Z729" s="5"/>
      <c r="AA729"/>
      <c r="AC729" s="376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>
        <v>10.3</v>
      </c>
      <c r="C730" s="5">
        <v>72</v>
      </c>
      <c r="D730" s="5">
        <v>5.5</v>
      </c>
      <c r="E730" s="5">
        <v>10.3</v>
      </c>
      <c r="F730" s="5">
        <v>8.6</v>
      </c>
      <c r="G730" s="5">
        <v>18.7</v>
      </c>
      <c r="H730" s="5">
        <v>997.7</v>
      </c>
      <c r="I730" s="5">
        <v>27130</v>
      </c>
      <c r="J730" s="5">
        <v>1</v>
      </c>
      <c r="K730" s="5">
        <v>0</v>
      </c>
      <c r="L730" s="5">
        <v>2.2000000000000002</v>
      </c>
      <c r="M730" s="5">
        <v>2.2000000000000002</v>
      </c>
      <c r="N730">
        <v>34</v>
      </c>
      <c r="O730">
        <v>34</v>
      </c>
      <c r="P730">
        <v>15.8</v>
      </c>
      <c r="Q730">
        <v>12.5</v>
      </c>
      <c r="R730" s="54">
        <v>0.500694444444444</v>
      </c>
      <c r="T730" s="93">
        <f t="shared" si="30"/>
        <v>15.8</v>
      </c>
      <c r="U730" s="96">
        <f t="shared" si="33"/>
        <v>2.5</v>
      </c>
      <c r="V730" s="92" t="str">
        <f t="shared" si="32"/>
        <v/>
      </c>
      <c r="W730" s="96"/>
      <c r="X730" s="93"/>
      <c r="Z730" s="5"/>
      <c r="AA730"/>
      <c r="AC730" s="376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>
        <v>10.3</v>
      </c>
      <c r="C731" s="5">
        <v>69</v>
      </c>
      <c r="D731" s="5">
        <v>4.9000000000000004</v>
      </c>
      <c r="E731" s="5">
        <v>10.3</v>
      </c>
      <c r="F731" s="5">
        <v>11.2</v>
      </c>
      <c r="G731" s="5">
        <v>25.6</v>
      </c>
      <c r="H731" s="5">
        <v>997.5</v>
      </c>
      <c r="I731" s="5">
        <v>26420</v>
      </c>
      <c r="J731" s="5">
        <v>1</v>
      </c>
      <c r="K731" s="5">
        <v>0</v>
      </c>
      <c r="L731" s="5">
        <v>2.2000000000000002</v>
      </c>
      <c r="M731" s="5">
        <v>2.2000000000000002</v>
      </c>
      <c r="N731">
        <v>34</v>
      </c>
      <c r="O731">
        <v>34</v>
      </c>
      <c r="P731">
        <v>16</v>
      </c>
      <c r="Q731">
        <v>12.6</v>
      </c>
      <c r="R731" s="54">
        <v>0.50138888888888899</v>
      </c>
      <c r="T731" s="93">
        <f t="shared" si="30"/>
        <v>16</v>
      </c>
      <c r="U731" s="96">
        <f t="shared" si="33"/>
        <v>2.6999999999999993</v>
      </c>
      <c r="V731" s="92" t="str">
        <f t="shared" si="32"/>
        <v/>
      </c>
      <c r="W731" s="96"/>
      <c r="X731" s="93"/>
      <c r="Z731" s="5"/>
      <c r="AA731"/>
      <c r="AC731" s="376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>
        <v>10.4</v>
      </c>
      <c r="C732" s="5">
        <v>70</v>
      </c>
      <c r="D732" s="5">
        <v>5.2</v>
      </c>
      <c r="E732" s="5">
        <v>10.4</v>
      </c>
      <c r="F732" s="5">
        <v>7.9</v>
      </c>
      <c r="G732" s="5">
        <v>11.9</v>
      </c>
      <c r="H732" s="5">
        <v>997.6</v>
      </c>
      <c r="I732" s="5">
        <v>26710</v>
      </c>
      <c r="J732" s="5">
        <v>1</v>
      </c>
      <c r="K732" s="5">
        <v>0</v>
      </c>
      <c r="L732" s="5">
        <v>2.2000000000000002</v>
      </c>
      <c r="M732" s="5">
        <v>2.2000000000000002</v>
      </c>
      <c r="N732">
        <v>34</v>
      </c>
      <c r="O732">
        <v>34</v>
      </c>
      <c r="P732">
        <v>16.100000000000001</v>
      </c>
      <c r="Q732">
        <v>12.6</v>
      </c>
      <c r="R732" s="54">
        <v>0.50208333333333299</v>
      </c>
      <c r="T732" s="93">
        <f t="shared" si="30"/>
        <v>16.100000000000001</v>
      </c>
      <c r="U732" s="96">
        <f t="shared" si="33"/>
        <v>2.7000000000000011</v>
      </c>
      <c r="V732" s="92" t="str">
        <f t="shared" si="32"/>
        <v/>
      </c>
      <c r="W732" s="96"/>
      <c r="X732" s="93"/>
      <c r="Z732" s="5"/>
      <c r="AA732"/>
      <c r="AC732" s="376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>
        <v>10.4</v>
      </c>
      <c r="C733" s="5">
        <v>69</v>
      </c>
      <c r="D733" s="5">
        <v>5</v>
      </c>
      <c r="E733" s="5">
        <v>10.4</v>
      </c>
      <c r="F733" s="5">
        <v>13.3</v>
      </c>
      <c r="G733" s="5">
        <v>17.3</v>
      </c>
      <c r="H733" s="5">
        <v>997.9</v>
      </c>
      <c r="I733" s="5">
        <v>27780</v>
      </c>
      <c r="J733" s="5">
        <v>2</v>
      </c>
      <c r="K733" s="5">
        <v>0</v>
      </c>
      <c r="L733" s="5">
        <v>2.2000000000000002</v>
      </c>
      <c r="M733" s="5">
        <v>2.2000000000000002</v>
      </c>
      <c r="N733">
        <v>34</v>
      </c>
      <c r="O733">
        <v>34</v>
      </c>
      <c r="P733">
        <v>16.2</v>
      </c>
      <c r="Q733">
        <v>12.7</v>
      </c>
      <c r="R733" s="54">
        <v>0.50277777777777799</v>
      </c>
      <c r="T733" s="93">
        <f t="shared" si="30"/>
        <v>16.2</v>
      </c>
      <c r="U733" s="96">
        <f t="shared" si="33"/>
        <v>2.7999999999999989</v>
      </c>
      <c r="V733" s="92" t="str">
        <f t="shared" si="32"/>
        <v/>
      </c>
      <c r="W733" s="96"/>
      <c r="X733" s="93"/>
      <c r="Z733" s="5"/>
      <c r="AA733"/>
      <c r="AC733" s="376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>
        <v>10.5</v>
      </c>
      <c r="C734" s="5">
        <v>70</v>
      </c>
      <c r="D734" s="5">
        <v>5.3</v>
      </c>
      <c r="E734" s="5">
        <v>10.5</v>
      </c>
      <c r="F734" s="5">
        <v>5</v>
      </c>
      <c r="G734" s="5">
        <v>9</v>
      </c>
      <c r="H734" s="5">
        <v>997.7</v>
      </c>
      <c r="I734" s="5">
        <v>27530</v>
      </c>
      <c r="J734" s="5">
        <v>2</v>
      </c>
      <c r="K734" s="5">
        <v>0</v>
      </c>
      <c r="L734" s="5">
        <v>2.2000000000000002</v>
      </c>
      <c r="M734" s="5">
        <v>2.2000000000000002</v>
      </c>
      <c r="N734">
        <v>34</v>
      </c>
      <c r="O734">
        <v>34</v>
      </c>
      <c r="P734">
        <v>16.3</v>
      </c>
      <c r="Q734">
        <v>12.7</v>
      </c>
      <c r="R734" s="54">
        <v>0.50347222222222199</v>
      </c>
      <c r="T734" s="93">
        <f t="shared" si="30"/>
        <v>16.3</v>
      </c>
      <c r="U734" s="96">
        <f t="shared" si="33"/>
        <v>2.8000000000000007</v>
      </c>
      <c r="V734" s="92" t="str">
        <f t="shared" si="32"/>
        <v/>
      </c>
      <c r="W734" s="96"/>
      <c r="X734" s="93"/>
      <c r="Z734" s="5"/>
      <c r="AA734"/>
      <c r="AC734" s="376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>
        <v>10.5</v>
      </c>
      <c r="C735" s="5">
        <v>68</v>
      </c>
      <c r="D735" s="5">
        <v>4.8</v>
      </c>
      <c r="E735" s="5">
        <v>10.5</v>
      </c>
      <c r="F735" s="5">
        <v>9</v>
      </c>
      <c r="G735" s="5">
        <v>14.8</v>
      </c>
      <c r="H735" s="5">
        <v>997.7</v>
      </c>
      <c r="I735" s="5">
        <v>27040</v>
      </c>
      <c r="J735" s="5">
        <v>1</v>
      </c>
      <c r="K735" s="5">
        <v>0</v>
      </c>
      <c r="L735" s="5">
        <v>2.2000000000000002</v>
      </c>
      <c r="M735" s="5">
        <v>2.2000000000000002</v>
      </c>
      <c r="N735">
        <v>34</v>
      </c>
      <c r="O735">
        <v>34</v>
      </c>
      <c r="P735">
        <v>16.399999999999999</v>
      </c>
      <c r="Q735">
        <v>12.8</v>
      </c>
      <c r="R735" s="54">
        <v>0.50416666666666698</v>
      </c>
      <c r="T735" s="93">
        <f t="shared" si="30"/>
        <v>16.399999999999999</v>
      </c>
      <c r="U735" s="96">
        <f t="shared" si="33"/>
        <v>2.8999999999999986</v>
      </c>
      <c r="V735" s="92" t="str">
        <f t="shared" si="32"/>
        <v/>
      </c>
      <c r="W735" s="96"/>
      <c r="X735" s="93"/>
      <c r="Z735" s="5"/>
      <c r="AA735"/>
      <c r="AC735" s="376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>
        <v>10.5</v>
      </c>
      <c r="C736" s="5">
        <v>68</v>
      </c>
      <c r="D736" s="5">
        <v>4.8</v>
      </c>
      <c r="E736" s="5">
        <v>10.5</v>
      </c>
      <c r="F736" s="5">
        <v>8.6</v>
      </c>
      <c r="G736" s="5">
        <v>22</v>
      </c>
      <c r="H736" s="5">
        <v>997.6</v>
      </c>
      <c r="I736" s="5">
        <v>25580</v>
      </c>
      <c r="J736" s="5">
        <v>1</v>
      </c>
      <c r="K736" s="5">
        <v>0</v>
      </c>
      <c r="L736" s="5">
        <v>2.2000000000000002</v>
      </c>
      <c r="M736" s="5">
        <v>2.2000000000000002</v>
      </c>
      <c r="N736">
        <v>34</v>
      </c>
      <c r="O736">
        <v>34</v>
      </c>
      <c r="P736">
        <v>16.600000000000001</v>
      </c>
      <c r="Q736">
        <v>12.8</v>
      </c>
      <c r="R736" s="54">
        <v>0.50486111111111098</v>
      </c>
      <c r="T736" s="93">
        <f t="shared" si="30"/>
        <v>16.600000000000001</v>
      </c>
      <c r="U736" s="96">
        <f t="shared" si="33"/>
        <v>3.1000000000000014</v>
      </c>
      <c r="V736" s="92" t="str">
        <f t="shared" si="32"/>
        <v/>
      </c>
      <c r="W736" s="96"/>
      <c r="X736" s="93"/>
      <c r="Z736" s="5"/>
      <c r="AA736"/>
      <c r="AC736" s="376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>
        <v>10.5</v>
      </c>
      <c r="C737" s="5">
        <v>69</v>
      </c>
      <c r="D737" s="5">
        <v>5.0999999999999996</v>
      </c>
      <c r="E737" s="5">
        <v>10.5</v>
      </c>
      <c r="F737" s="5">
        <v>4.7</v>
      </c>
      <c r="G737" s="5">
        <v>9</v>
      </c>
      <c r="H737" s="5">
        <v>997.6</v>
      </c>
      <c r="I737" s="5">
        <v>24560</v>
      </c>
      <c r="J737" s="5">
        <v>1</v>
      </c>
      <c r="K737" s="5">
        <v>0</v>
      </c>
      <c r="L737" s="5">
        <v>2.2000000000000002</v>
      </c>
      <c r="M737" s="5">
        <v>2.2000000000000002</v>
      </c>
      <c r="N737">
        <v>34</v>
      </c>
      <c r="O737">
        <v>34</v>
      </c>
      <c r="P737">
        <v>16.8</v>
      </c>
      <c r="Q737">
        <v>12.8</v>
      </c>
      <c r="R737" s="54">
        <v>0.50555555555555598</v>
      </c>
      <c r="T737" s="93">
        <f t="shared" si="30"/>
        <v>16.8</v>
      </c>
      <c r="U737" s="96">
        <f t="shared" si="33"/>
        <v>3.3000000000000007</v>
      </c>
      <c r="V737" s="92" t="str">
        <f t="shared" si="32"/>
        <v/>
      </c>
      <c r="W737" s="96"/>
      <c r="X737" s="93"/>
      <c r="Z737" s="5"/>
      <c r="AA737"/>
      <c r="AC737" s="376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>
        <v>10.5</v>
      </c>
      <c r="C738" s="5">
        <v>69</v>
      </c>
      <c r="D738" s="5">
        <v>5.0999999999999996</v>
      </c>
      <c r="E738" s="5">
        <v>10.5</v>
      </c>
      <c r="F738" s="5">
        <v>4</v>
      </c>
      <c r="G738" s="5">
        <v>5.8</v>
      </c>
      <c r="H738" s="5">
        <v>997.9</v>
      </c>
      <c r="I738" s="5">
        <v>25630</v>
      </c>
      <c r="J738" s="5">
        <v>1</v>
      </c>
      <c r="K738" s="5">
        <v>0</v>
      </c>
      <c r="L738" s="5">
        <v>2.2000000000000002</v>
      </c>
      <c r="M738" s="5">
        <v>2.2000000000000002</v>
      </c>
      <c r="N738">
        <v>34</v>
      </c>
      <c r="O738">
        <v>34</v>
      </c>
      <c r="P738">
        <v>16.899999999999999</v>
      </c>
      <c r="Q738">
        <v>12.9</v>
      </c>
      <c r="R738" s="54">
        <v>0.50624999999999998</v>
      </c>
      <c r="T738" s="93">
        <f t="shared" si="30"/>
        <v>16.899999999999999</v>
      </c>
      <c r="U738" s="96">
        <f t="shared" si="33"/>
        <v>3.3999999999999986</v>
      </c>
      <c r="V738" s="92" t="str">
        <f t="shared" si="32"/>
        <v/>
      </c>
      <c r="W738" s="96"/>
      <c r="X738" s="93"/>
      <c r="Z738" s="5"/>
      <c r="AA738"/>
      <c r="AC738" s="376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>
        <v>10.6</v>
      </c>
      <c r="C739" s="5">
        <v>69</v>
      </c>
      <c r="D739" s="5">
        <v>5.2</v>
      </c>
      <c r="E739" s="5">
        <v>10.6</v>
      </c>
      <c r="F739" s="5">
        <v>5.4</v>
      </c>
      <c r="G739" s="5">
        <v>7.9</v>
      </c>
      <c r="H739" s="5">
        <v>997.9</v>
      </c>
      <c r="I739" s="5">
        <v>24980</v>
      </c>
      <c r="J739" s="5">
        <v>1</v>
      </c>
      <c r="K739" s="5">
        <v>0</v>
      </c>
      <c r="L739" s="5">
        <v>2.2000000000000002</v>
      </c>
      <c r="M739" s="5">
        <v>2.2000000000000002</v>
      </c>
      <c r="N739">
        <v>34</v>
      </c>
      <c r="O739">
        <v>34</v>
      </c>
      <c r="P739">
        <v>17.100000000000001</v>
      </c>
      <c r="Q739">
        <v>12.9</v>
      </c>
      <c r="R739" s="54">
        <v>0.50694444444444398</v>
      </c>
      <c r="T739" s="93">
        <f t="shared" si="30"/>
        <v>17.100000000000001</v>
      </c>
      <c r="U739" s="96">
        <f t="shared" si="33"/>
        <v>3.5000000000000018</v>
      </c>
      <c r="V739" s="92" t="str">
        <f t="shared" si="32"/>
        <v/>
      </c>
      <c r="W739" s="96"/>
      <c r="X739" s="93"/>
      <c r="Z739" s="5"/>
      <c r="AA739"/>
      <c r="AC739" s="376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>
        <v>10.6</v>
      </c>
      <c r="C740" s="5">
        <v>69</v>
      </c>
      <c r="D740" s="5">
        <v>5.2</v>
      </c>
      <c r="E740" s="5">
        <v>10.6</v>
      </c>
      <c r="F740" s="5">
        <v>6.1</v>
      </c>
      <c r="G740" s="5">
        <v>8.3000000000000007</v>
      </c>
      <c r="H740" s="5">
        <v>997.8</v>
      </c>
      <c r="I740" s="5">
        <v>24380</v>
      </c>
      <c r="J740" s="5">
        <v>1</v>
      </c>
      <c r="K740" s="5">
        <v>0</v>
      </c>
      <c r="L740" s="5">
        <v>2.2000000000000002</v>
      </c>
      <c r="M740" s="5">
        <v>2.2000000000000002</v>
      </c>
      <c r="N740">
        <v>34</v>
      </c>
      <c r="O740">
        <v>34</v>
      </c>
      <c r="P740">
        <v>17.2</v>
      </c>
      <c r="Q740">
        <v>12.9</v>
      </c>
      <c r="R740" s="54">
        <v>0.50763888888888897</v>
      </c>
      <c r="T740" s="93">
        <f t="shared" si="30"/>
        <v>17.2</v>
      </c>
      <c r="U740" s="96">
        <f t="shared" si="33"/>
        <v>3.5999999999999996</v>
      </c>
      <c r="V740" s="92" t="str">
        <f t="shared" si="32"/>
        <v/>
      </c>
      <c r="W740" s="96"/>
      <c r="X740" s="93"/>
      <c r="Z740" s="5"/>
      <c r="AA740"/>
      <c r="AC740" s="376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>
        <v>10.6</v>
      </c>
      <c r="C741" s="5">
        <v>68</v>
      </c>
      <c r="D741" s="5">
        <v>4.9000000000000004</v>
      </c>
      <c r="E741" s="5">
        <v>10.6</v>
      </c>
      <c r="F741" s="5">
        <v>14.4</v>
      </c>
      <c r="G741" s="5">
        <v>23.4</v>
      </c>
      <c r="H741" s="5">
        <v>998</v>
      </c>
      <c r="I741" s="5">
        <v>26870</v>
      </c>
      <c r="J741" s="5">
        <v>1</v>
      </c>
      <c r="K741" s="5">
        <v>0</v>
      </c>
      <c r="L741" s="5">
        <v>2.2000000000000002</v>
      </c>
      <c r="M741" s="5">
        <v>2.2000000000000002</v>
      </c>
      <c r="N741">
        <v>34</v>
      </c>
      <c r="O741">
        <v>34</v>
      </c>
      <c r="P741">
        <v>17.399999999999999</v>
      </c>
      <c r="Q741">
        <v>13</v>
      </c>
      <c r="R741" s="54">
        <v>0.50833333333333297</v>
      </c>
      <c r="T741" s="93">
        <f t="shared" si="30"/>
        <v>17.399999999999999</v>
      </c>
      <c r="U741" s="96">
        <f t="shared" si="33"/>
        <v>3.7999999999999989</v>
      </c>
      <c r="V741" s="92" t="str">
        <f t="shared" si="32"/>
        <v/>
      </c>
      <c r="W741" s="96"/>
      <c r="X741" s="93"/>
      <c r="Z741" s="5"/>
      <c r="AA741"/>
      <c r="AC741" s="376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>
        <v>10.6</v>
      </c>
      <c r="C742" s="5">
        <v>68</v>
      </c>
      <c r="D742" s="5">
        <v>4.9000000000000004</v>
      </c>
      <c r="E742" s="5">
        <v>10.6</v>
      </c>
      <c r="F742" s="5">
        <v>13.7</v>
      </c>
      <c r="G742" s="5">
        <v>15.1</v>
      </c>
      <c r="H742" s="5">
        <v>997.9</v>
      </c>
      <c r="I742" s="5">
        <v>29410</v>
      </c>
      <c r="J742" s="5">
        <v>2</v>
      </c>
      <c r="K742" s="5">
        <v>0</v>
      </c>
      <c r="L742" s="5">
        <v>2.2000000000000002</v>
      </c>
      <c r="M742" s="5">
        <v>2.2000000000000002</v>
      </c>
      <c r="N742">
        <v>34</v>
      </c>
      <c r="O742">
        <v>34</v>
      </c>
      <c r="P742">
        <v>17.5</v>
      </c>
      <c r="Q742">
        <v>13</v>
      </c>
      <c r="R742" s="54">
        <v>0.50902777777777797</v>
      </c>
      <c r="T742" s="93">
        <f t="shared" si="30"/>
        <v>17.5</v>
      </c>
      <c r="U742" s="96">
        <f t="shared" si="33"/>
        <v>3.9000000000000004</v>
      </c>
      <c r="V742" s="92" t="str">
        <f t="shared" si="32"/>
        <v/>
      </c>
      <c r="W742" s="96"/>
      <c r="X742" s="93"/>
      <c r="Z742" s="5"/>
      <c r="AA742"/>
      <c r="AC742" s="376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>
        <v>10.6</v>
      </c>
      <c r="C743" s="5">
        <v>68</v>
      </c>
      <c r="D743" s="5">
        <v>4.9000000000000004</v>
      </c>
      <c r="E743" s="5">
        <v>10.6</v>
      </c>
      <c r="F743" s="5">
        <v>17.600000000000001</v>
      </c>
      <c r="G743" s="5">
        <v>20.9</v>
      </c>
      <c r="H743" s="5">
        <v>998.1</v>
      </c>
      <c r="I743" s="5">
        <v>31090</v>
      </c>
      <c r="J743" s="5">
        <v>2</v>
      </c>
      <c r="K743" s="5">
        <v>0</v>
      </c>
      <c r="L743" s="5">
        <v>2.2000000000000002</v>
      </c>
      <c r="M743" s="5">
        <v>2.2000000000000002</v>
      </c>
      <c r="N743">
        <v>34</v>
      </c>
      <c r="O743">
        <v>34</v>
      </c>
      <c r="P743">
        <v>17.600000000000001</v>
      </c>
      <c r="Q743">
        <v>13</v>
      </c>
      <c r="R743" s="54">
        <v>0.50972222222222197</v>
      </c>
      <c r="T743" s="93">
        <f t="shared" si="30"/>
        <v>17.600000000000001</v>
      </c>
      <c r="U743" s="96">
        <f t="shared" si="33"/>
        <v>4.0000000000000018</v>
      </c>
      <c r="V743" s="92" t="str">
        <f t="shared" si="32"/>
        <v/>
      </c>
      <c r="W743" s="96"/>
      <c r="X743" s="93"/>
      <c r="Z743" s="5"/>
      <c r="AA743"/>
      <c r="AC743" s="376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>
        <v>10.7</v>
      </c>
      <c r="C744" s="5">
        <v>69</v>
      </c>
      <c r="D744" s="5">
        <v>5.3</v>
      </c>
      <c r="E744" s="5">
        <v>10.7</v>
      </c>
      <c r="F744" s="5">
        <v>5.4</v>
      </c>
      <c r="G744" s="5">
        <v>6.1</v>
      </c>
      <c r="H744" s="5">
        <v>997.8</v>
      </c>
      <c r="I744" s="5">
        <v>32480</v>
      </c>
      <c r="J744" s="5">
        <v>2</v>
      </c>
      <c r="K744" s="5">
        <v>0</v>
      </c>
      <c r="L744" s="5">
        <v>2.2000000000000002</v>
      </c>
      <c r="M744" s="5">
        <v>2.2000000000000002</v>
      </c>
      <c r="N744">
        <v>34</v>
      </c>
      <c r="O744">
        <v>34</v>
      </c>
      <c r="P744">
        <v>17.7</v>
      </c>
      <c r="Q744">
        <v>13</v>
      </c>
      <c r="R744" s="54">
        <v>0.51041666666666696</v>
      </c>
      <c r="T744" s="93">
        <f t="shared" si="30"/>
        <v>17.7</v>
      </c>
      <c r="U744" s="96">
        <f t="shared" si="33"/>
        <v>4</v>
      </c>
      <c r="V744" s="92" t="str">
        <f t="shared" si="32"/>
        <v/>
      </c>
      <c r="W744" s="96"/>
      <c r="X744" s="93"/>
      <c r="Z744" s="5"/>
      <c r="AA744"/>
      <c r="AC744" s="376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>
        <v>10.8</v>
      </c>
      <c r="C745" s="5">
        <v>69</v>
      </c>
      <c r="D745" s="5">
        <v>5.4</v>
      </c>
      <c r="E745" s="5">
        <v>10.8</v>
      </c>
      <c r="F745" s="5">
        <v>11.5</v>
      </c>
      <c r="G745" s="5">
        <v>13.7</v>
      </c>
      <c r="H745" s="5">
        <v>997.8</v>
      </c>
      <c r="I745" s="5">
        <v>36050</v>
      </c>
      <c r="J745" s="5">
        <v>2</v>
      </c>
      <c r="K745" s="5">
        <v>0</v>
      </c>
      <c r="L745" s="5">
        <v>2.2000000000000002</v>
      </c>
      <c r="M745" s="5">
        <v>2.2000000000000002</v>
      </c>
      <c r="N745">
        <v>34</v>
      </c>
      <c r="O745">
        <v>34</v>
      </c>
      <c r="P745">
        <v>18</v>
      </c>
      <c r="Q745">
        <v>13</v>
      </c>
      <c r="R745" s="54">
        <v>0.51111111111111096</v>
      </c>
      <c r="T745" s="93">
        <f t="shared" si="30"/>
        <v>18</v>
      </c>
      <c r="U745" s="96">
        <f t="shared" si="33"/>
        <v>4.1999999999999993</v>
      </c>
      <c r="V745" s="92" t="str">
        <f t="shared" si="32"/>
        <v/>
      </c>
      <c r="W745" s="96"/>
      <c r="X745" s="93"/>
      <c r="Z745" s="5"/>
      <c r="AA745"/>
      <c r="AC745" s="376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>
        <v>10.9</v>
      </c>
      <c r="C746" s="5">
        <v>69</v>
      </c>
      <c r="D746" s="5">
        <v>5.4</v>
      </c>
      <c r="E746" s="5">
        <v>10.9</v>
      </c>
      <c r="F746" s="5">
        <v>4</v>
      </c>
      <c r="G746" s="5">
        <v>12.2</v>
      </c>
      <c r="H746" s="5">
        <v>998</v>
      </c>
      <c r="I746" s="5">
        <v>29990</v>
      </c>
      <c r="J746" s="5">
        <v>2</v>
      </c>
      <c r="K746" s="5">
        <v>0</v>
      </c>
      <c r="L746" s="5">
        <v>2.2000000000000002</v>
      </c>
      <c r="M746" s="5">
        <v>2.2000000000000002</v>
      </c>
      <c r="N746">
        <v>34</v>
      </c>
      <c r="O746">
        <v>34</v>
      </c>
      <c r="P746">
        <v>18</v>
      </c>
      <c r="Q746">
        <v>13.1</v>
      </c>
      <c r="R746" s="54">
        <v>0.51180555555555596</v>
      </c>
      <c r="T746" s="93">
        <f t="shared" si="30"/>
        <v>18</v>
      </c>
      <c r="U746" s="96">
        <f t="shared" si="33"/>
        <v>4.0999999999999996</v>
      </c>
      <c r="V746" s="92" t="str">
        <f t="shared" si="32"/>
        <v/>
      </c>
      <c r="W746" s="96"/>
      <c r="X746" s="93"/>
      <c r="Z746" s="5"/>
      <c r="AA746"/>
      <c r="AC746" s="376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>
        <v>10.9</v>
      </c>
      <c r="C747" s="5">
        <v>69</v>
      </c>
      <c r="D747" s="5">
        <v>5.4</v>
      </c>
      <c r="E747" s="5">
        <v>10.9</v>
      </c>
      <c r="F747" s="5">
        <v>9.6999999999999993</v>
      </c>
      <c r="G747" s="5">
        <v>12.2</v>
      </c>
      <c r="H747" s="5">
        <v>998.1</v>
      </c>
      <c r="I747" s="5">
        <v>33190</v>
      </c>
      <c r="J747" s="5">
        <v>2</v>
      </c>
      <c r="K747" s="5">
        <v>0</v>
      </c>
      <c r="L747" s="5">
        <v>2.2000000000000002</v>
      </c>
      <c r="M747" s="5">
        <v>2.2000000000000002</v>
      </c>
      <c r="N747">
        <v>34</v>
      </c>
      <c r="O747">
        <v>34</v>
      </c>
      <c r="P747">
        <v>18.399999999999999</v>
      </c>
      <c r="Q747">
        <v>13.1</v>
      </c>
      <c r="R747" s="54">
        <v>0.51249999999999996</v>
      </c>
      <c r="T747" s="93">
        <f t="shared" si="30"/>
        <v>18.399999999999999</v>
      </c>
      <c r="U747" s="96">
        <f t="shared" si="33"/>
        <v>4.4999999999999982</v>
      </c>
      <c r="V747" s="92" t="str">
        <f t="shared" si="32"/>
        <v/>
      </c>
      <c r="W747" s="96"/>
      <c r="X747" s="93"/>
      <c r="Z747" s="5"/>
      <c r="AA747"/>
      <c r="AC747" s="376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>
        <v>10.9</v>
      </c>
      <c r="C748" s="5">
        <v>69</v>
      </c>
      <c r="D748" s="5">
        <v>5.4</v>
      </c>
      <c r="E748" s="5">
        <v>10.9</v>
      </c>
      <c r="F748" s="5">
        <v>16.600000000000001</v>
      </c>
      <c r="G748" s="5">
        <v>21.2</v>
      </c>
      <c r="H748" s="5">
        <v>998.1</v>
      </c>
      <c r="I748" s="5">
        <v>16150</v>
      </c>
      <c r="J748" s="5">
        <v>1</v>
      </c>
      <c r="K748" s="5">
        <v>0</v>
      </c>
      <c r="L748" s="5">
        <v>2.2000000000000002</v>
      </c>
      <c r="M748" s="5">
        <v>2.2000000000000002</v>
      </c>
      <c r="N748">
        <v>34</v>
      </c>
      <c r="O748">
        <v>34</v>
      </c>
      <c r="P748">
        <v>18.8</v>
      </c>
      <c r="Q748">
        <v>13.2</v>
      </c>
      <c r="R748" s="54">
        <v>0.51319444444444495</v>
      </c>
      <c r="T748" s="93">
        <f t="shared" si="30"/>
        <v>18.8</v>
      </c>
      <c r="U748" s="96">
        <f t="shared" si="33"/>
        <v>4.9000000000000004</v>
      </c>
      <c r="V748" s="92" t="str">
        <f t="shared" si="32"/>
        <v/>
      </c>
      <c r="W748" s="96"/>
      <c r="X748" s="93"/>
      <c r="Z748" s="5"/>
      <c r="AA748"/>
      <c r="AC748" s="376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>
        <v>10.8</v>
      </c>
      <c r="C749" s="5">
        <v>69</v>
      </c>
      <c r="D749" s="5">
        <v>5.4</v>
      </c>
      <c r="E749" s="5">
        <v>10.8</v>
      </c>
      <c r="F749" s="5">
        <v>14.4</v>
      </c>
      <c r="G749" s="5">
        <v>30.6</v>
      </c>
      <c r="H749" s="5">
        <v>998.3</v>
      </c>
      <c r="I749" s="5">
        <v>13470</v>
      </c>
      <c r="J749" s="5">
        <v>0</v>
      </c>
      <c r="K749" s="5">
        <v>0</v>
      </c>
      <c r="L749" s="5">
        <v>2.2000000000000002</v>
      </c>
      <c r="M749" s="5">
        <v>2.2000000000000002</v>
      </c>
      <c r="N749">
        <v>34</v>
      </c>
      <c r="O749">
        <v>34</v>
      </c>
      <c r="P749">
        <v>19.100000000000001</v>
      </c>
      <c r="Q749">
        <v>13.3</v>
      </c>
      <c r="R749" s="54">
        <v>0.51388888888888895</v>
      </c>
      <c r="T749" s="93">
        <f t="shared" si="30"/>
        <v>19.100000000000001</v>
      </c>
      <c r="U749" s="96">
        <f t="shared" si="33"/>
        <v>5.3000000000000007</v>
      </c>
      <c r="V749" s="92" t="str">
        <f t="shared" si="32"/>
        <v/>
      </c>
      <c r="W749" s="96"/>
      <c r="X749" s="93"/>
      <c r="Z749" s="5"/>
      <c r="AA749"/>
      <c r="AC749" s="376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>
        <v>10.6</v>
      </c>
      <c r="C750" s="5">
        <v>70</v>
      </c>
      <c r="D750" s="5">
        <v>5.4</v>
      </c>
      <c r="E750" s="5">
        <v>10.6</v>
      </c>
      <c r="F750" s="5">
        <v>15.5</v>
      </c>
      <c r="G750" s="5">
        <v>24.5</v>
      </c>
      <c r="H750" s="5">
        <v>998.2</v>
      </c>
      <c r="I750" s="5">
        <v>12510</v>
      </c>
      <c r="J750" s="5">
        <v>0</v>
      </c>
      <c r="K750" s="5">
        <v>0</v>
      </c>
      <c r="L750" s="5">
        <v>2.2000000000000002</v>
      </c>
      <c r="M750" s="5">
        <v>2.2000000000000002</v>
      </c>
      <c r="N750">
        <v>34</v>
      </c>
      <c r="O750">
        <v>34</v>
      </c>
      <c r="P750">
        <v>19.3</v>
      </c>
      <c r="Q750">
        <v>13.4</v>
      </c>
      <c r="R750" s="54">
        <v>0.51458333333333295</v>
      </c>
      <c r="T750" s="93">
        <f t="shared" si="30"/>
        <v>19.3</v>
      </c>
      <c r="U750" s="96">
        <f t="shared" si="33"/>
        <v>5.7000000000000011</v>
      </c>
      <c r="V750" s="92" t="str">
        <f t="shared" si="32"/>
        <v/>
      </c>
      <c r="W750" s="96"/>
      <c r="X750" s="93"/>
      <c r="Z750" s="5"/>
      <c r="AA750"/>
      <c r="AC750" s="376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>
        <v>10.5</v>
      </c>
      <c r="C751" s="5">
        <v>67</v>
      </c>
      <c r="D751" s="5">
        <v>4.5999999999999996</v>
      </c>
      <c r="E751" s="5">
        <v>10.5</v>
      </c>
      <c r="F751" s="5">
        <v>17.3</v>
      </c>
      <c r="G751" s="5">
        <v>22</v>
      </c>
      <c r="H751" s="5">
        <v>998.2</v>
      </c>
      <c r="I751" s="5">
        <v>12800</v>
      </c>
      <c r="J751" s="5">
        <v>0</v>
      </c>
      <c r="K751" s="5">
        <v>0</v>
      </c>
      <c r="L751" s="5">
        <v>2.2000000000000002</v>
      </c>
      <c r="M751" s="5">
        <v>2.2000000000000002</v>
      </c>
      <c r="N751">
        <v>34</v>
      </c>
      <c r="O751">
        <v>34</v>
      </c>
      <c r="P751">
        <v>19.100000000000001</v>
      </c>
      <c r="Q751">
        <v>13.4</v>
      </c>
      <c r="R751" s="54">
        <v>0.51527777777777795</v>
      </c>
      <c r="T751" s="93">
        <f t="shared" si="30"/>
        <v>19.100000000000001</v>
      </c>
      <c r="U751" s="96">
        <f t="shared" si="33"/>
        <v>5.6000000000000014</v>
      </c>
      <c r="V751" s="92" t="str">
        <f t="shared" si="32"/>
        <v/>
      </c>
      <c r="W751" s="96"/>
      <c r="X751" s="93"/>
      <c r="Z751" s="5"/>
      <c r="AA751"/>
      <c r="AC751" s="376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>
        <v>10.4</v>
      </c>
      <c r="C752" s="5">
        <v>67</v>
      </c>
      <c r="D752" s="5">
        <v>4.5</v>
      </c>
      <c r="E752" s="5">
        <v>10.4</v>
      </c>
      <c r="F752" s="5">
        <v>18</v>
      </c>
      <c r="G752" s="5">
        <v>22</v>
      </c>
      <c r="H752" s="5">
        <v>998.3</v>
      </c>
      <c r="I752" s="5">
        <v>12080</v>
      </c>
      <c r="J752" s="5">
        <v>0</v>
      </c>
      <c r="K752" s="5">
        <v>0</v>
      </c>
      <c r="L752" s="5">
        <v>2.2000000000000002</v>
      </c>
      <c r="M752" s="5">
        <v>2.2000000000000002</v>
      </c>
      <c r="N752">
        <v>34</v>
      </c>
      <c r="O752">
        <v>34</v>
      </c>
      <c r="P752">
        <v>18.7</v>
      </c>
      <c r="Q752">
        <v>13.3</v>
      </c>
      <c r="R752" s="54">
        <v>0.51597222222222205</v>
      </c>
      <c r="T752" s="93">
        <f t="shared" si="30"/>
        <v>18.7</v>
      </c>
      <c r="U752" s="96">
        <f t="shared" si="33"/>
        <v>5.2999999999999989</v>
      </c>
      <c r="V752" s="92" t="str">
        <f t="shared" si="32"/>
        <v/>
      </c>
      <c r="W752" s="96"/>
      <c r="X752" s="93"/>
      <c r="Z752" s="5"/>
      <c r="AA752"/>
      <c r="AC752" s="376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>
        <v>10.3</v>
      </c>
      <c r="C753" s="5">
        <v>68</v>
      </c>
      <c r="D753" s="5">
        <v>4.5999999999999996</v>
      </c>
      <c r="E753" s="5">
        <v>10.3</v>
      </c>
      <c r="F753" s="5">
        <v>10.4</v>
      </c>
      <c r="G753" s="5">
        <v>17.600000000000001</v>
      </c>
      <c r="H753" s="5">
        <v>998.2</v>
      </c>
      <c r="I753" s="5">
        <v>11750</v>
      </c>
      <c r="J753" s="5">
        <v>0</v>
      </c>
      <c r="K753" s="5">
        <v>0</v>
      </c>
      <c r="L753" s="5">
        <v>2.2000000000000002</v>
      </c>
      <c r="M753" s="5">
        <v>2.2000000000000002</v>
      </c>
      <c r="N753">
        <v>34</v>
      </c>
      <c r="O753">
        <v>34</v>
      </c>
      <c r="P753">
        <v>18.3</v>
      </c>
      <c r="Q753">
        <v>13.3</v>
      </c>
      <c r="R753" s="54">
        <v>0.51666666666666705</v>
      </c>
      <c r="T753" s="93">
        <f t="shared" si="30"/>
        <v>18.3</v>
      </c>
      <c r="U753" s="96">
        <f t="shared" si="33"/>
        <v>5</v>
      </c>
      <c r="V753" s="92" t="str">
        <f t="shared" si="32"/>
        <v/>
      </c>
      <c r="W753" s="96"/>
      <c r="X753" s="93"/>
      <c r="Z753" s="5"/>
      <c r="AA753"/>
      <c r="AC753" s="376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>
        <v>10.3</v>
      </c>
      <c r="C754" s="5">
        <v>68</v>
      </c>
      <c r="D754" s="5">
        <v>4.5999999999999996</v>
      </c>
      <c r="E754" s="5">
        <v>10.3</v>
      </c>
      <c r="F754" s="5">
        <v>13.3</v>
      </c>
      <c r="G754" s="5">
        <v>23.8</v>
      </c>
      <c r="H754" s="5">
        <v>998.3</v>
      </c>
      <c r="I754" s="5">
        <v>11640</v>
      </c>
      <c r="J754" s="5">
        <v>0</v>
      </c>
      <c r="K754" s="5">
        <v>0</v>
      </c>
      <c r="L754" s="5">
        <v>2.2000000000000002</v>
      </c>
      <c r="M754" s="5">
        <v>2.2000000000000002</v>
      </c>
      <c r="N754">
        <v>34</v>
      </c>
      <c r="O754">
        <v>34</v>
      </c>
      <c r="P754">
        <v>17.8</v>
      </c>
      <c r="Q754">
        <v>13.2</v>
      </c>
      <c r="R754" s="54">
        <v>0.51736111111111105</v>
      </c>
      <c r="T754" s="93">
        <f t="shared" ref="T754:T817" si="34">MAX($P754,$Q754)</f>
        <v>17.8</v>
      </c>
      <c r="U754" s="96">
        <f t="shared" si="33"/>
        <v>4.5</v>
      </c>
      <c r="V754" s="92" t="str">
        <f t="shared" si="32"/>
        <v/>
      </c>
      <c r="W754" s="96"/>
      <c r="X754" s="93"/>
      <c r="Z754" s="5"/>
      <c r="AA754"/>
      <c r="AC754" s="376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>
        <v>10.199999999999999</v>
      </c>
      <c r="C755" s="5">
        <v>68</v>
      </c>
      <c r="D755" s="5">
        <v>4.5</v>
      </c>
      <c r="E755" s="5">
        <v>10.199999999999999</v>
      </c>
      <c r="F755" s="5">
        <v>11.5</v>
      </c>
      <c r="G755" s="5">
        <v>20.5</v>
      </c>
      <c r="H755" s="5">
        <v>998.4</v>
      </c>
      <c r="I755" s="5">
        <v>11630</v>
      </c>
      <c r="J755" s="5">
        <v>0</v>
      </c>
      <c r="K755" s="5">
        <v>0</v>
      </c>
      <c r="L755" s="5">
        <v>2.2000000000000002</v>
      </c>
      <c r="M755" s="5">
        <v>2.2000000000000002</v>
      </c>
      <c r="N755">
        <v>34</v>
      </c>
      <c r="O755">
        <v>34</v>
      </c>
      <c r="P755">
        <v>17.3</v>
      </c>
      <c r="Q755">
        <v>13.1</v>
      </c>
      <c r="R755" s="54">
        <v>0.51805555555555605</v>
      </c>
      <c r="T755" s="93">
        <f t="shared" si="34"/>
        <v>17.3</v>
      </c>
      <c r="U755" s="96">
        <f t="shared" si="33"/>
        <v>4.1000000000000014</v>
      </c>
      <c r="V755" s="92" t="str">
        <f t="shared" si="32"/>
        <v/>
      </c>
      <c r="W755" s="96"/>
      <c r="X755" s="93"/>
      <c r="Z755" s="5"/>
      <c r="AA755"/>
      <c r="AC755" s="376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>
        <v>10.199999999999999</v>
      </c>
      <c r="C756" s="5">
        <v>68</v>
      </c>
      <c r="D756" s="5">
        <v>4.5</v>
      </c>
      <c r="E756" s="5">
        <v>10.199999999999999</v>
      </c>
      <c r="F756" s="5">
        <v>12.2</v>
      </c>
      <c r="G756" s="5">
        <v>24.5</v>
      </c>
      <c r="H756" s="5">
        <v>998.3</v>
      </c>
      <c r="I756" s="5">
        <v>12460</v>
      </c>
      <c r="J756" s="5">
        <v>0</v>
      </c>
      <c r="K756" s="5">
        <v>0</v>
      </c>
      <c r="L756" s="5">
        <v>2.2000000000000002</v>
      </c>
      <c r="M756" s="5">
        <v>2.2000000000000002</v>
      </c>
      <c r="N756">
        <v>34</v>
      </c>
      <c r="O756">
        <v>34</v>
      </c>
      <c r="P756">
        <v>16.899999999999999</v>
      </c>
      <c r="Q756">
        <v>13</v>
      </c>
      <c r="R756" s="54">
        <v>0.51875000000000004</v>
      </c>
      <c r="T756" s="93">
        <f t="shared" si="34"/>
        <v>16.899999999999999</v>
      </c>
      <c r="U756" s="96">
        <f t="shared" si="33"/>
        <v>3.6999999999999993</v>
      </c>
      <c r="V756" s="92" t="str">
        <f t="shared" si="32"/>
        <v/>
      </c>
      <c r="W756" s="96"/>
      <c r="X756" s="93"/>
      <c r="Z756" s="5"/>
      <c r="AA756"/>
      <c r="AC756" s="376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>
        <v>10.1</v>
      </c>
      <c r="C757" s="5">
        <v>69</v>
      </c>
      <c r="D757" s="5">
        <v>4.7</v>
      </c>
      <c r="E757" s="5">
        <v>10.1</v>
      </c>
      <c r="F757" s="5">
        <v>6.1</v>
      </c>
      <c r="G757" s="5">
        <v>18</v>
      </c>
      <c r="H757" s="5">
        <v>998.5</v>
      </c>
      <c r="I757" s="5">
        <v>13850</v>
      </c>
      <c r="J757" s="5">
        <v>1</v>
      </c>
      <c r="K757" s="5">
        <v>0</v>
      </c>
      <c r="L757" s="5">
        <v>2.2000000000000002</v>
      </c>
      <c r="M757" s="5">
        <v>2.2000000000000002</v>
      </c>
      <c r="N757">
        <v>34</v>
      </c>
      <c r="O757">
        <v>34</v>
      </c>
      <c r="P757">
        <v>16.5</v>
      </c>
      <c r="Q757">
        <v>13</v>
      </c>
      <c r="R757" s="54">
        <v>0.51944444444444404</v>
      </c>
      <c r="T757" s="93">
        <f t="shared" si="34"/>
        <v>16.5</v>
      </c>
      <c r="U757" s="96">
        <f t="shared" si="33"/>
        <v>3.4000000000000004</v>
      </c>
      <c r="V757" s="92" t="str">
        <f t="shared" si="32"/>
        <v/>
      </c>
      <c r="W757" s="96"/>
      <c r="X757" s="93"/>
      <c r="Z757" s="5"/>
      <c r="AA757"/>
      <c r="AC757" s="376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>
        <v>10.1</v>
      </c>
      <c r="C758" s="5">
        <v>69</v>
      </c>
      <c r="D758" s="5">
        <v>4.7</v>
      </c>
      <c r="E758" s="5">
        <v>10.1</v>
      </c>
      <c r="F758" s="5">
        <v>9.6999999999999993</v>
      </c>
      <c r="G758" s="5">
        <v>10.8</v>
      </c>
      <c r="H758" s="5">
        <v>998.4</v>
      </c>
      <c r="I758" s="5">
        <v>16260</v>
      </c>
      <c r="J758" s="5">
        <v>1</v>
      </c>
      <c r="K758" s="5">
        <v>0</v>
      </c>
      <c r="L758" s="5">
        <v>2.2000000000000002</v>
      </c>
      <c r="M758" s="5">
        <v>2.2000000000000002</v>
      </c>
      <c r="N758">
        <v>34</v>
      </c>
      <c r="O758">
        <v>34</v>
      </c>
      <c r="P758">
        <v>16.100000000000001</v>
      </c>
      <c r="Q758">
        <v>12.9</v>
      </c>
      <c r="R758" s="54">
        <v>0.52013888888888904</v>
      </c>
      <c r="T758" s="93">
        <f t="shared" si="34"/>
        <v>16.100000000000001</v>
      </c>
      <c r="U758" s="96">
        <f t="shared" si="33"/>
        <v>3.0000000000000018</v>
      </c>
      <c r="V758" s="92" t="str">
        <f t="shared" si="32"/>
        <v/>
      </c>
      <c r="W758" s="96"/>
      <c r="X758" s="93"/>
      <c r="Z758" s="5"/>
      <c r="AA758"/>
      <c r="AC758" s="376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>
        <v>10.1</v>
      </c>
      <c r="C759" s="5">
        <v>69</v>
      </c>
      <c r="D759" s="5">
        <v>4.7</v>
      </c>
      <c r="E759" s="5">
        <v>10.1</v>
      </c>
      <c r="F759" s="5">
        <v>6.1</v>
      </c>
      <c r="G759" s="5">
        <v>13</v>
      </c>
      <c r="H759" s="5">
        <v>998.3</v>
      </c>
      <c r="I759" s="5">
        <v>23210</v>
      </c>
      <c r="J759" s="5">
        <v>1</v>
      </c>
      <c r="K759" s="5">
        <v>0</v>
      </c>
      <c r="L759" s="5">
        <v>2.2000000000000002</v>
      </c>
      <c r="M759" s="5">
        <v>2.2000000000000002</v>
      </c>
      <c r="N759">
        <v>34</v>
      </c>
      <c r="O759">
        <v>34</v>
      </c>
      <c r="P759">
        <v>15.8</v>
      </c>
      <c r="Q759">
        <v>12.9</v>
      </c>
      <c r="R759" s="54">
        <v>0.52083333333333304</v>
      </c>
      <c r="T759" s="93">
        <f t="shared" si="34"/>
        <v>15.8</v>
      </c>
      <c r="U759" s="96">
        <f t="shared" si="33"/>
        <v>2.7000000000000011</v>
      </c>
      <c r="V759" s="92" t="str">
        <f t="shared" si="32"/>
        <v/>
      </c>
      <c r="W759" s="96"/>
      <c r="X759" s="93"/>
      <c r="Z759" s="5"/>
      <c r="AA759"/>
      <c r="AC759" s="376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>
        <v>10.199999999999999</v>
      </c>
      <c r="C760" s="5">
        <v>69</v>
      </c>
      <c r="D760" s="5">
        <v>4.8</v>
      </c>
      <c r="E760" s="5">
        <v>10.199999999999999</v>
      </c>
      <c r="F760" s="5">
        <v>5.8</v>
      </c>
      <c r="G760" s="5">
        <v>14</v>
      </c>
      <c r="H760" s="5">
        <v>998.2</v>
      </c>
      <c r="I760" s="5">
        <v>22270</v>
      </c>
      <c r="J760" s="5">
        <v>1</v>
      </c>
      <c r="K760" s="5">
        <v>0</v>
      </c>
      <c r="L760" s="5">
        <v>2.2000000000000002</v>
      </c>
      <c r="M760" s="5">
        <v>2.2000000000000002</v>
      </c>
      <c r="N760">
        <v>34</v>
      </c>
      <c r="O760">
        <v>34</v>
      </c>
      <c r="P760">
        <v>15.5</v>
      </c>
      <c r="Q760">
        <v>12.8</v>
      </c>
      <c r="R760" s="54">
        <v>0.52152777777777803</v>
      </c>
      <c r="T760" s="93">
        <f t="shared" si="34"/>
        <v>15.5</v>
      </c>
      <c r="U760" s="96">
        <f t="shared" si="33"/>
        <v>2.3000000000000007</v>
      </c>
      <c r="V760" s="92" t="str">
        <f t="shared" si="32"/>
        <v/>
      </c>
      <c r="W760" s="96"/>
      <c r="X760" s="93"/>
      <c r="Z760" s="5"/>
      <c r="AA760"/>
      <c r="AC760" s="376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>
        <v>10.199999999999999</v>
      </c>
      <c r="C761" s="5">
        <v>70</v>
      </c>
      <c r="D761" s="5">
        <v>5</v>
      </c>
      <c r="E761" s="5">
        <v>10.199999999999999</v>
      </c>
      <c r="F761" s="5">
        <v>8.3000000000000007</v>
      </c>
      <c r="G761" s="5">
        <v>16.899999999999999</v>
      </c>
      <c r="H761" s="5">
        <v>998.4</v>
      </c>
      <c r="I761" s="5">
        <v>21090</v>
      </c>
      <c r="J761" s="5">
        <v>1</v>
      </c>
      <c r="K761" s="5">
        <v>0</v>
      </c>
      <c r="L761" s="5">
        <v>2.2000000000000002</v>
      </c>
      <c r="M761" s="5">
        <v>2.2000000000000002</v>
      </c>
      <c r="N761">
        <v>34</v>
      </c>
      <c r="O761">
        <v>34</v>
      </c>
      <c r="P761">
        <v>15.4</v>
      </c>
      <c r="Q761">
        <v>12.8</v>
      </c>
      <c r="R761" s="54">
        <v>0.52222222222222203</v>
      </c>
      <c r="T761" s="93">
        <f t="shared" si="34"/>
        <v>15.4</v>
      </c>
      <c r="U761" s="96">
        <f t="shared" si="33"/>
        <v>2.2000000000000011</v>
      </c>
      <c r="V761" s="92" t="str">
        <f t="shared" si="32"/>
        <v/>
      </c>
      <c r="W761" s="96"/>
      <c r="X761" s="93"/>
      <c r="Z761" s="5"/>
      <c r="AA761"/>
      <c r="AC761" s="376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>
        <v>10.3</v>
      </c>
      <c r="C762" s="5">
        <v>70</v>
      </c>
      <c r="D762" s="5">
        <v>5.0999999999999996</v>
      </c>
      <c r="E762" s="5">
        <v>10.3</v>
      </c>
      <c r="F762" s="5">
        <v>5</v>
      </c>
      <c r="G762" s="5">
        <v>7.6</v>
      </c>
      <c r="H762" s="5">
        <v>998.3</v>
      </c>
      <c r="I762" s="5">
        <v>24170</v>
      </c>
      <c r="J762" s="5">
        <v>1</v>
      </c>
      <c r="K762" s="5">
        <v>0</v>
      </c>
      <c r="L762" s="5">
        <v>2.2000000000000002</v>
      </c>
      <c r="M762" s="5">
        <v>2.2000000000000002</v>
      </c>
      <c r="N762">
        <v>34</v>
      </c>
      <c r="O762">
        <v>34</v>
      </c>
      <c r="P762">
        <v>15.3</v>
      </c>
      <c r="Q762">
        <v>12.8</v>
      </c>
      <c r="R762" s="54">
        <v>0.52291666666666703</v>
      </c>
      <c r="T762" s="93">
        <f t="shared" si="34"/>
        <v>15.3</v>
      </c>
      <c r="U762" s="96">
        <f t="shared" si="33"/>
        <v>2</v>
      </c>
      <c r="V762" s="92" t="str">
        <f t="shared" si="32"/>
        <v/>
      </c>
      <c r="W762" s="96"/>
      <c r="X762" s="93"/>
      <c r="Z762" s="5"/>
      <c r="AA762"/>
      <c r="AC762" s="376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>
        <v>10.3</v>
      </c>
      <c r="C763" s="5">
        <v>69</v>
      </c>
      <c r="D763" s="5">
        <v>4.9000000000000004</v>
      </c>
      <c r="E763" s="5">
        <v>10.3</v>
      </c>
      <c r="F763" s="5">
        <v>15.5</v>
      </c>
      <c r="G763" s="5">
        <v>19.100000000000001</v>
      </c>
      <c r="H763" s="5">
        <v>998.2</v>
      </c>
      <c r="I763" s="5">
        <v>21240</v>
      </c>
      <c r="J763" s="5">
        <v>1</v>
      </c>
      <c r="K763" s="5">
        <v>0</v>
      </c>
      <c r="L763" s="5">
        <v>2.2000000000000002</v>
      </c>
      <c r="M763" s="5">
        <v>2.2000000000000002</v>
      </c>
      <c r="N763">
        <v>34</v>
      </c>
      <c r="O763">
        <v>34</v>
      </c>
      <c r="P763">
        <v>15.4</v>
      </c>
      <c r="Q763">
        <v>12.8</v>
      </c>
      <c r="R763" s="54">
        <v>0.52361111111111103</v>
      </c>
      <c r="T763" s="93">
        <f t="shared" si="34"/>
        <v>15.4</v>
      </c>
      <c r="U763" s="96">
        <f t="shared" si="33"/>
        <v>2.0999999999999996</v>
      </c>
      <c r="V763" s="92" t="str">
        <f t="shared" si="32"/>
        <v/>
      </c>
      <c r="W763" s="96"/>
      <c r="X763" s="93"/>
      <c r="Z763" s="5"/>
      <c r="AA763"/>
      <c r="AC763" s="376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>
        <v>10.3</v>
      </c>
      <c r="C764" s="5">
        <v>69</v>
      </c>
      <c r="D764" s="5">
        <v>4.9000000000000004</v>
      </c>
      <c r="E764" s="5">
        <v>10.3</v>
      </c>
      <c r="F764" s="5">
        <v>13.7</v>
      </c>
      <c r="G764" s="5">
        <v>17.600000000000001</v>
      </c>
      <c r="H764" s="5">
        <v>998.4</v>
      </c>
      <c r="I764" s="5">
        <v>17870</v>
      </c>
      <c r="J764" s="5">
        <v>1</v>
      </c>
      <c r="K764" s="5">
        <v>0</v>
      </c>
      <c r="L764" s="5">
        <v>2.2000000000000002</v>
      </c>
      <c r="M764" s="5">
        <v>2.2000000000000002</v>
      </c>
      <c r="N764">
        <v>34</v>
      </c>
      <c r="O764">
        <v>34</v>
      </c>
      <c r="P764">
        <v>15.5</v>
      </c>
      <c r="Q764">
        <v>12.8</v>
      </c>
      <c r="R764" s="54">
        <v>0.52430555555555602</v>
      </c>
      <c r="T764" s="93">
        <f t="shared" si="34"/>
        <v>15.5</v>
      </c>
      <c r="U764" s="96">
        <f t="shared" si="33"/>
        <v>2.1999999999999993</v>
      </c>
      <c r="V764" s="92" t="str">
        <f t="shared" si="32"/>
        <v/>
      </c>
      <c r="W764" s="96"/>
      <c r="X764" s="93"/>
      <c r="Z764" s="5"/>
      <c r="AA764"/>
      <c r="AC764" s="376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>
        <v>10.3</v>
      </c>
      <c r="C765" s="5">
        <v>69</v>
      </c>
      <c r="D765" s="5">
        <v>4.9000000000000004</v>
      </c>
      <c r="E765" s="5">
        <v>10.3</v>
      </c>
      <c r="F765" s="5">
        <v>2.9</v>
      </c>
      <c r="G765" s="5">
        <v>16.899999999999999</v>
      </c>
      <c r="H765" s="5">
        <v>998.5</v>
      </c>
      <c r="I765" s="5">
        <v>20310</v>
      </c>
      <c r="J765" s="5">
        <v>1</v>
      </c>
      <c r="K765" s="5">
        <v>0</v>
      </c>
      <c r="L765" s="5">
        <v>2.2000000000000002</v>
      </c>
      <c r="M765" s="5">
        <v>2.2000000000000002</v>
      </c>
      <c r="N765">
        <v>34</v>
      </c>
      <c r="O765">
        <v>34</v>
      </c>
      <c r="P765">
        <v>15.6</v>
      </c>
      <c r="Q765">
        <v>12.9</v>
      </c>
      <c r="R765" s="54">
        <v>0.52500000000000002</v>
      </c>
      <c r="T765" s="93">
        <f t="shared" si="34"/>
        <v>15.6</v>
      </c>
      <c r="U765" s="96">
        <f t="shared" si="33"/>
        <v>2.2999999999999989</v>
      </c>
      <c r="V765" s="92" t="str">
        <f t="shared" si="32"/>
        <v/>
      </c>
      <c r="W765" s="96"/>
      <c r="X765" s="93"/>
      <c r="Z765" s="5"/>
      <c r="AA765"/>
      <c r="AC765" s="376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>
        <v>10.3</v>
      </c>
      <c r="C766" s="5">
        <v>70</v>
      </c>
      <c r="D766" s="5">
        <v>5.0999999999999996</v>
      </c>
      <c r="E766" s="5">
        <v>10.3</v>
      </c>
      <c r="F766" s="5">
        <v>11.2</v>
      </c>
      <c r="G766" s="5">
        <v>23</v>
      </c>
      <c r="H766" s="5">
        <v>998.4</v>
      </c>
      <c r="I766" s="5">
        <v>19640</v>
      </c>
      <c r="J766" s="5">
        <v>1</v>
      </c>
      <c r="K766" s="5">
        <v>0</v>
      </c>
      <c r="L766" s="5">
        <v>2.2000000000000002</v>
      </c>
      <c r="M766" s="5">
        <v>2.2000000000000002</v>
      </c>
      <c r="N766">
        <v>34</v>
      </c>
      <c r="O766">
        <v>34</v>
      </c>
      <c r="P766">
        <v>15.6</v>
      </c>
      <c r="Q766">
        <v>12.9</v>
      </c>
      <c r="R766" s="54">
        <v>0.52569444444444402</v>
      </c>
      <c r="T766" s="93">
        <f t="shared" si="34"/>
        <v>15.6</v>
      </c>
      <c r="U766" s="96">
        <f t="shared" si="33"/>
        <v>2.2999999999999989</v>
      </c>
      <c r="V766" s="92" t="str">
        <f t="shared" si="32"/>
        <v/>
      </c>
      <c r="W766" s="96"/>
      <c r="X766" s="93"/>
      <c r="Z766" s="5"/>
      <c r="AA766"/>
      <c r="AC766" s="376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>
        <v>10.3</v>
      </c>
      <c r="C767" s="5">
        <v>70</v>
      </c>
      <c r="D767" s="5">
        <v>5.0999999999999996</v>
      </c>
      <c r="E767" s="5">
        <v>10.3</v>
      </c>
      <c r="F767" s="5">
        <v>4.7</v>
      </c>
      <c r="G767" s="5">
        <v>9.4</v>
      </c>
      <c r="H767" s="5">
        <v>998.4</v>
      </c>
      <c r="I767" s="5">
        <v>20720</v>
      </c>
      <c r="J767" s="5">
        <v>1</v>
      </c>
      <c r="K767" s="5">
        <v>0</v>
      </c>
      <c r="L767" s="5">
        <v>2.2000000000000002</v>
      </c>
      <c r="M767" s="5">
        <v>2.2000000000000002</v>
      </c>
      <c r="N767">
        <v>34</v>
      </c>
      <c r="O767">
        <v>34</v>
      </c>
      <c r="P767">
        <v>15.6</v>
      </c>
      <c r="Q767">
        <v>12.9</v>
      </c>
      <c r="R767" s="54">
        <v>0.52638888888888902</v>
      </c>
      <c r="T767" s="93">
        <f t="shared" si="34"/>
        <v>15.6</v>
      </c>
      <c r="U767" s="96">
        <f t="shared" si="33"/>
        <v>2.2999999999999989</v>
      </c>
      <c r="V767" s="92" t="str">
        <f t="shared" si="32"/>
        <v/>
      </c>
      <c r="W767" s="96"/>
      <c r="X767" s="93"/>
      <c r="Z767" s="5"/>
      <c r="AA767"/>
      <c r="AC767" s="376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>
        <v>10.3</v>
      </c>
      <c r="C768" s="5">
        <v>70</v>
      </c>
      <c r="D768" s="5">
        <v>5.0999999999999996</v>
      </c>
      <c r="E768" s="5">
        <v>10.3</v>
      </c>
      <c r="F768" s="5">
        <v>8.3000000000000007</v>
      </c>
      <c r="G768" s="5">
        <v>15.5</v>
      </c>
      <c r="H768" s="5">
        <v>998.4</v>
      </c>
      <c r="I768" s="5">
        <v>23800</v>
      </c>
      <c r="J768" s="5">
        <v>1</v>
      </c>
      <c r="K768" s="5">
        <v>0</v>
      </c>
      <c r="L768" s="5">
        <v>2.2000000000000002</v>
      </c>
      <c r="M768" s="5">
        <v>2.2000000000000002</v>
      </c>
      <c r="N768">
        <v>34</v>
      </c>
      <c r="O768">
        <v>34</v>
      </c>
      <c r="P768">
        <v>15.6</v>
      </c>
      <c r="Q768">
        <v>12.9</v>
      </c>
      <c r="R768" s="54">
        <v>0.52708333333333302</v>
      </c>
      <c r="T768" s="93">
        <f t="shared" si="34"/>
        <v>15.6</v>
      </c>
      <c r="U768" s="96">
        <f t="shared" si="33"/>
        <v>2.2999999999999989</v>
      </c>
      <c r="V768" s="92" t="str">
        <f t="shared" si="32"/>
        <v/>
      </c>
      <c r="W768" s="96"/>
      <c r="X768" s="93"/>
      <c r="Z768" s="5"/>
      <c r="AA768"/>
      <c r="AC768" s="376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>
        <v>10.4</v>
      </c>
      <c r="C769" s="5">
        <v>70</v>
      </c>
      <c r="D769" s="5">
        <v>5.2</v>
      </c>
      <c r="E769" s="5">
        <v>10.4</v>
      </c>
      <c r="F769" s="5">
        <v>10.1</v>
      </c>
      <c r="G769" s="5">
        <v>13.3</v>
      </c>
      <c r="H769" s="5">
        <v>998.5</v>
      </c>
      <c r="I769" s="5">
        <v>28080</v>
      </c>
      <c r="J769" s="5">
        <v>2</v>
      </c>
      <c r="K769" s="5">
        <v>0</v>
      </c>
      <c r="L769" s="5">
        <v>2.2000000000000002</v>
      </c>
      <c r="M769" s="5">
        <v>2.2000000000000002</v>
      </c>
      <c r="N769">
        <v>34</v>
      </c>
      <c r="O769">
        <v>34</v>
      </c>
      <c r="P769">
        <v>15.6</v>
      </c>
      <c r="Q769">
        <v>12.9</v>
      </c>
      <c r="R769" s="54">
        <v>0.52777777777777801</v>
      </c>
      <c r="T769" s="93">
        <f t="shared" si="34"/>
        <v>15.6</v>
      </c>
      <c r="U769" s="96">
        <f t="shared" si="33"/>
        <v>2.1999999999999993</v>
      </c>
      <c r="V769" s="92" t="str">
        <f t="shared" si="32"/>
        <v/>
      </c>
      <c r="W769" s="96"/>
      <c r="X769" s="93"/>
      <c r="Z769" s="5"/>
      <c r="AA769"/>
      <c r="AC769" s="376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>
        <v>10.4</v>
      </c>
      <c r="C770" s="5">
        <v>70</v>
      </c>
      <c r="D770" s="5">
        <v>5.2</v>
      </c>
      <c r="E770" s="5">
        <v>10.4</v>
      </c>
      <c r="F770" s="5">
        <v>10.1</v>
      </c>
      <c r="G770" s="5">
        <v>14.4</v>
      </c>
      <c r="H770" s="5">
        <v>998.3</v>
      </c>
      <c r="I770" s="5">
        <v>25780</v>
      </c>
      <c r="J770" s="5">
        <v>1</v>
      </c>
      <c r="K770" s="5">
        <v>0</v>
      </c>
      <c r="L770" s="5">
        <v>2.2000000000000002</v>
      </c>
      <c r="M770" s="5">
        <v>2.2000000000000002</v>
      </c>
      <c r="N770">
        <v>34</v>
      </c>
      <c r="O770">
        <v>34</v>
      </c>
      <c r="P770">
        <v>15.7</v>
      </c>
      <c r="Q770">
        <v>12.9</v>
      </c>
      <c r="R770" s="54">
        <v>0.52847222222222201</v>
      </c>
      <c r="T770" s="93">
        <f t="shared" si="34"/>
        <v>15.7</v>
      </c>
      <c r="U770" s="96">
        <f t="shared" si="33"/>
        <v>2.2999999999999989</v>
      </c>
      <c r="V770" s="92" t="str">
        <f t="shared" si="32"/>
        <v/>
      </c>
      <c r="W770" s="96"/>
      <c r="X770" s="93"/>
      <c r="Z770" s="5"/>
      <c r="AA770"/>
      <c r="AC770" s="376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>
        <v>10.4</v>
      </c>
      <c r="C771" s="5">
        <v>70</v>
      </c>
      <c r="D771" s="5">
        <v>5.2</v>
      </c>
      <c r="E771" s="5">
        <v>10.4</v>
      </c>
      <c r="F771" s="5">
        <v>11.2</v>
      </c>
      <c r="G771" s="5">
        <v>20.5</v>
      </c>
      <c r="H771" s="5">
        <v>998.5</v>
      </c>
      <c r="I771" s="5">
        <v>20450</v>
      </c>
      <c r="J771" s="5">
        <v>1</v>
      </c>
      <c r="K771" s="5">
        <v>0</v>
      </c>
      <c r="L771" s="5">
        <v>2.2000000000000002</v>
      </c>
      <c r="M771" s="5">
        <v>2.2000000000000002</v>
      </c>
      <c r="N771">
        <v>34</v>
      </c>
      <c r="O771">
        <v>34</v>
      </c>
      <c r="P771">
        <v>15.9</v>
      </c>
      <c r="Q771">
        <v>12.9</v>
      </c>
      <c r="R771" s="54">
        <v>0.52916666666666701</v>
      </c>
      <c r="T771" s="93">
        <f t="shared" si="34"/>
        <v>15.9</v>
      </c>
      <c r="U771" s="96">
        <f t="shared" si="33"/>
        <v>2.5</v>
      </c>
      <c r="V771" s="92" t="str">
        <f t="shared" si="32"/>
        <v/>
      </c>
      <c r="W771" s="96"/>
      <c r="X771" s="93"/>
      <c r="Z771" s="5"/>
      <c r="AA771"/>
      <c r="AC771" s="376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>
        <v>10.4</v>
      </c>
      <c r="C772" s="5">
        <v>68</v>
      </c>
      <c r="D772" s="5">
        <v>4.7</v>
      </c>
      <c r="E772" s="5">
        <v>10.4</v>
      </c>
      <c r="F772" s="5">
        <v>24.8</v>
      </c>
      <c r="G772" s="5">
        <v>27.4</v>
      </c>
      <c r="H772" s="5">
        <v>998.6</v>
      </c>
      <c r="I772" s="5">
        <v>22820</v>
      </c>
      <c r="J772" s="5">
        <v>1</v>
      </c>
      <c r="K772" s="5">
        <v>0</v>
      </c>
      <c r="L772" s="5">
        <v>2.2000000000000002</v>
      </c>
      <c r="M772" s="5">
        <v>2.2000000000000002</v>
      </c>
      <c r="N772">
        <v>34</v>
      </c>
      <c r="O772">
        <v>34</v>
      </c>
      <c r="P772">
        <v>16.100000000000001</v>
      </c>
      <c r="Q772">
        <v>12.9</v>
      </c>
      <c r="R772" s="54">
        <v>0.52986111111111101</v>
      </c>
      <c r="T772" s="93">
        <f t="shared" si="34"/>
        <v>16.100000000000001</v>
      </c>
      <c r="U772" s="96">
        <f t="shared" si="33"/>
        <v>2.7000000000000011</v>
      </c>
      <c r="V772" s="92" t="str">
        <f t="shared" si="32"/>
        <v/>
      </c>
      <c r="W772" s="96"/>
      <c r="X772" s="93"/>
      <c r="Z772" s="5"/>
      <c r="AA772"/>
      <c r="AC772" s="376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>
        <v>10.5</v>
      </c>
      <c r="C773" s="5">
        <v>68</v>
      </c>
      <c r="D773" s="5">
        <v>4.8</v>
      </c>
      <c r="E773" s="5">
        <v>10.5</v>
      </c>
      <c r="F773" s="5">
        <v>5.4</v>
      </c>
      <c r="G773" s="5">
        <v>13.7</v>
      </c>
      <c r="H773" s="5">
        <v>998.6</v>
      </c>
      <c r="I773" s="5">
        <v>22700</v>
      </c>
      <c r="J773" s="5">
        <v>1</v>
      </c>
      <c r="K773" s="5">
        <v>0</v>
      </c>
      <c r="L773" s="5">
        <v>2.2000000000000002</v>
      </c>
      <c r="M773" s="5">
        <v>2.2000000000000002</v>
      </c>
      <c r="N773">
        <v>34</v>
      </c>
      <c r="O773">
        <v>34</v>
      </c>
      <c r="P773">
        <v>16.3</v>
      </c>
      <c r="Q773">
        <v>12.9</v>
      </c>
      <c r="R773" s="54">
        <v>0.530555555555556</v>
      </c>
      <c r="T773" s="93">
        <f t="shared" si="34"/>
        <v>16.3</v>
      </c>
      <c r="U773" s="96">
        <f t="shared" si="33"/>
        <v>2.8000000000000007</v>
      </c>
      <c r="V773" s="92" t="str">
        <f t="shared" si="32"/>
        <v/>
      </c>
      <c r="W773" s="96"/>
      <c r="X773" s="93"/>
      <c r="Z773" s="5"/>
      <c r="AA773"/>
      <c r="AC773" s="376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>
        <v>10.5</v>
      </c>
      <c r="C774" s="5">
        <v>68</v>
      </c>
      <c r="D774" s="5">
        <v>4.8</v>
      </c>
      <c r="E774" s="5">
        <v>10.5</v>
      </c>
      <c r="F774" s="5">
        <v>10.8</v>
      </c>
      <c r="G774" s="5">
        <v>12.6</v>
      </c>
      <c r="H774" s="5">
        <v>998.6</v>
      </c>
      <c r="I774" s="5">
        <v>17210</v>
      </c>
      <c r="J774" s="5">
        <v>1</v>
      </c>
      <c r="K774" s="5">
        <v>0</v>
      </c>
      <c r="L774" s="5">
        <v>2.2000000000000002</v>
      </c>
      <c r="M774" s="5">
        <v>2.2000000000000002</v>
      </c>
      <c r="N774">
        <v>34</v>
      </c>
      <c r="O774">
        <v>34</v>
      </c>
      <c r="P774">
        <v>16.399999999999999</v>
      </c>
      <c r="Q774">
        <v>12.8</v>
      </c>
      <c r="R774" s="54">
        <v>0.53125</v>
      </c>
      <c r="T774" s="93">
        <f t="shared" si="34"/>
        <v>16.399999999999999</v>
      </c>
      <c r="U774" s="96">
        <f t="shared" si="33"/>
        <v>2.8999999999999986</v>
      </c>
      <c r="V774" s="92" t="str">
        <f t="shared" si="32"/>
        <v/>
      </c>
      <c r="W774" s="96"/>
      <c r="X774" s="93"/>
      <c r="Z774" s="5"/>
      <c r="AA774"/>
      <c r="AC774" s="376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>
        <v>10.4</v>
      </c>
      <c r="C775" s="5">
        <v>67</v>
      </c>
      <c r="D775" s="5">
        <v>4.5</v>
      </c>
      <c r="E775" s="5">
        <v>10.4</v>
      </c>
      <c r="F775" s="5">
        <v>18.399999999999999</v>
      </c>
      <c r="G775" s="5">
        <v>32</v>
      </c>
      <c r="H775" s="5">
        <v>998.4</v>
      </c>
      <c r="I775" s="5">
        <v>25300</v>
      </c>
      <c r="J775" s="5">
        <v>1</v>
      </c>
      <c r="K775" s="5">
        <v>0</v>
      </c>
      <c r="L775" s="5">
        <v>2.2000000000000002</v>
      </c>
      <c r="M775" s="5">
        <v>2.2000000000000002</v>
      </c>
      <c r="N775">
        <v>34</v>
      </c>
      <c r="O775">
        <v>34</v>
      </c>
      <c r="P775">
        <v>16.5</v>
      </c>
      <c r="Q775">
        <v>12.8</v>
      </c>
      <c r="R775" s="54">
        <v>0.531944444444444</v>
      </c>
      <c r="T775" s="93">
        <f t="shared" si="34"/>
        <v>16.5</v>
      </c>
      <c r="U775" s="96">
        <f t="shared" si="33"/>
        <v>3.0999999999999996</v>
      </c>
      <c r="V775" s="92" t="str">
        <f t="shared" si="32"/>
        <v/>
      </c>
      <c r="W775" s="96"/>
      <c r="X775" s="93"/>
      <c r="Z775" s="5"/>
      <c r="AA775"/>
      <c r="AC775" s="376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>
        <v>10.4</v>
      </c>
      <c r="C776" s="5">
        <v>67</v>
      </c>
      <c r="D776" s="5">
        <v>4.5</v>
      </c>
      <c r="E776" s="5">
        <v>10.4</v>
      </c>
      <c r="F776" s="5">
        <v>19.8</v>
      </c>
      <c r="G776" s="5">
        <v>25.6</v>
      </c>
      <c r="H776" s="5">
        <v>998.5</v>
      </c>
      <c r="I776" s="5">
        <v>23220</v>
      </c>
      <c r="J776" s="5">
        <v>1</v>
      </c>
      <c r="K776" s="5">
        <v>0</v>
      </c>
      <c r="L776" s="5">
        <v>2.2000000000000002</v>
      </c>
      <c r="M776" s="5">
        <v>2.2000000000000002</v>
      </c>
      <c r="N776">
        <v>34</v>
      </c>
      <c r="O776">
        <v>34</v>
      </c>
      <c r="P776">
        <v>16.5</v>
      </c>
      <c r="Q776">
        <v>12.8</v>
      </c>
      <c r="R776" s="54">
        <v>0.53263888888888899</v>
      </c>
      <c r="T776" s="93">
        <f t="shared" si="34"/>
        <v>16.5</v>
      </c>
      <c r="U776" s="96">
        <f t="shared" si="33"/>
        <v>3.0999999999999996</v>
      </c>
      <c r="V776" s="92" t="str">
        <f t="shared" si="32"/>
        <v/>
      </c>
      <c r="W776" s="96"/>
      <c r="X776" s="93"/>
      <c r="Z776" s="5"/>
      <c r="AA776"/>
      <c r="AC776" s="376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>
        <v>10.5</v>
      </c>
      <c r="C777" s="5">
        <v>68</v>
      </c>
      <c r="D777" s="5">
        <v>4.8</v>
      </c>
      <c r="E777" s="5">
        <v>10.5</v>
      </c>
      <c r="F777" s="5">
        <v>4</v>
      </c>
      <c r="G777" s="5">
        <v>14.4</v>
      </c>
      <c r="H777" s="5">
        <v>998.4</v>
      </c>
      <c r="I777" s="5">
        <v>29130</v>
      </c>
      <c r="J777" s="5">
        <v>2</v>
      </c>
      <c r="K777" s="5">
        <v>0</v>
      </c>
      <c r="L777" s="5">
        <v>2.2000000000000002</v>
      </c>
      <c r="M777" s="5">
        <v>2.2000000000000002</v>
      </c>
      <c r="N777">
        <v>34</v>
      </c>
      <c r="O777">
        <v>34</v>
      </c>
      <c r="P777">
        <v>16.399999999999999</v>
      </c>
      <c r="Q777">
        <v>12.7</v>
      </c>
      <c r="R777" s="54">
        <v>0.53333333333333299</v>
      </c>
      <c r="T777" s="93">
        <f t="shared" si="34"/>
        <v>16.399999999999999</v>
      </c>
      <c r="U777" s="96">
        <f t="shared" si="33"/>
        <v>2.8999999999999986</v>
      </c>
      <c r="V777" s="92" t="str">
        <f t="shared" si="32"/>
        <v/>
      </c>
      <c r="W777" s="96"/>
      <c r="X777" s="93"/>
      <c r="Z777" s="5"/>
      <c r="AA777"/>
      <c r="AC777" s="376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>
        <v>10.6</v>
      </c>
      <c r="C778" s="5">
        <v>67</v>
      </c>
      <c r="D778" s="5">
        <v>4.7</v>
      </c>
      <c r="E778" s="5">
        <v>10.6</v>
      </c>
      <c r="F778" s="5">
        <v>10.1</v>
      </c>
      <c r="G778" s="5">
        <v>14.4</v>
      </c>
      <c r="H778" s="5">
        <v>998.6</v>
      </c>
      <c r="I778" s="5">
        <v>33380</v>
      </c>
      <c r="J778" s="5">
        <v>2</v>
      </c>
      <c r="K778" s="5">
        <v>0</v>
      </c>
      <c r="L778" s="5">
        <v>2.2000000000000002</v>
      </c>
      <c r="M778" s="5">
        <v>2.2000000000000002</v>
      </c>
      <c r="N778">
        <v>34</v>
      </c>
      <c r="O778">
        <v>34</v>
      </c>
      <c r="P778">
        <v>16.5</v>
      </c>
      <c r="Q778">
        <v>12.7</v>
      </c>
      <c r="R778" s="54">
        <v>0.53402777777777799</v>
      </c>
      <c r="T778" s="93">
        <f t="shared" si="34"/>
        <v>16.5</v>
      </c>
      <c r="U778" s="96"/>
      <c r="V778" s="92" t="str">
        <f t="shared" si="32"/>
        <v/>
      </c>
      <c r="W778" s="96"/>
      <c r="X778" s="93"/>
      <c r="Z778" s="5"/>
      <c r="AA778"/>
      <c r="AC778" s="376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>
        <v>10.7</v>
      </c>
      <c r="C779" s="5">
        <v>67</v>
      </c>
      <c r="D779" s="5">
        <v>4.8</v>
      </c>
      <c r="E779" s="5">
        <v>10.7</v>
      </c>
      <c r="F779" s="5">
        <v>4</v>
      </c>
      <c r="G779" s="5">
        <v>9.4</v>
      </c>
      <c r="H779" s="5">
        <v>998.5</v>
      </c>
      <c r="I779" s="5">
        <v>33410</v>
      </c>
      <c r="J779" s="5">
        <v>2</v>
      </c>
      <c r="K779" s="5">
        <v>0</v>
      </c>
      <c r="L779" s="5">
        <v>2.2000000000000002</v>
      </c>
      <c r="M779" s="5">
        <v>2.2000000000000002</v>
      </c>
      <c r="N779">
        <v>34</v>
      </c>
      <c r="O779">
        <v>34</v>
      </c>
      <c r="P779">
        <v>16.7</v>
      </c>
      <c r="Q779">
        <v>12.7</v>
      </c>
      <c r="R779" s="54">
        <v>0.53472222222222199</v>
      </c>
      <c r="T779" s="93">
        <f t="shared" si="34"/>
        <v>16.7</v>
      </c>
      <c r="U779" s="96">
        <f t="shared" si="33"/>
        <v>3</v>
      </c>
      <c r="V779" s="92" t="str">
        <f t="shared" ref="V779:V842" si="35">IF($K779&gt;0,1,"")</f>
        <v/>
      </c>
      <c r="W779" s="96"/>
      <c r="X779" s="93"/>
      <c r="Z779" s="5"/>
      <c r="AA779"/>
      <c r="AC779" s="376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>
        <v>10.7</v>
      </c>
      <c r="C780" s="5">
        <v>67</v>
      </c>
      <c r="D780" s="5">
        <v>4.8</v>
      </c>
      <c r="E780" s="5">
        <v>10.7</v>
      </c>
      <c r="F780" s="5">
        <v>9.4</v>
      </c>
      <c r="G780" s="5">
        <v>13.3</v>
      </c>
      <c r="H780" s="5">
        <v>998.5</v>
      </c>
      <c r="I780" s="5">
        <v>32390</v>
      </c>
      <c r="J780" s="5">
        <v>2</v>
      </c>
      <c r="K780" s="5">
        <v>0</v>
      </c>
      <c r="L780" s="5">
        <v>2.2000000000000002</v>
      </c>
      <c r="M780" s="5">
        <v>2.2000000000000002</v>
      </c>
      <c r="N780">
        <v>34</v>
      </c>
      <c r="O780">
        <v>34</v>
      </c>
      <c r="P780">
        <v>17.100000000000001</v>
      </c>
      <c r="Q780">
        <v>12.6</v>
      </c>
      <c r="R780" s="54">
        <v>0.53541666666666698</v>
      </c>
      <c r="T780" s="93">
        <f t="shared" si="34"/>
        <v>17.100000000000001</v>
      </c>
      <c r="U780" s="96">
        <f t="shared" si="33"/>
        <v>3.4000000000000021</v>
      </c>
      <c r="V780" s="92" t="str">
        <f t="shared" si="35"/>
        <v/>
      </c>
      <c r="W780" s="96"/>
      <c r="X780" s="93"/>
      <c r="Z780" s="5"/>
      <c r="AA780"/>
      <c r="AC780" s="376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>
        <v>10.8</v>
      </c>
      <c r="C781" s="5">
        <v>67</v>
      </c>
      <c r="D781" s="5">
        <v>4.9000000000000004</v>
      </c>
      <c r="E781" s="5">
        <v>10.8</v>
      </c>
      <c r="F781" s="5">
        <v>7.2</v>
      </c>
      <c r="G781" s="5">
        <v>13.3</v>
      </c>
      <c r="H781" s="5">
        <v>998.5</v>
      </c>
      <c r="I781" s="5">
        <v>29720</v>
      </c>
      <c r="J781" s="5">
        <v>2</v>
      </c>
      <c r="K781" s="5">
        <v>0</v>
      </c>
      <c r="L781" s="5">
        <v>2.2000000000000002</v>
      </c>
      <c r="M781" s="5">
        <v>2.2000000000000002</v>
      </c>
      <c r="N781">
        <v>34</v>
      </c>
      <c r="O781">
        <v>34</v>
      </c>
      <c r="P781">
        <v>17.600000000000001</v>
      </c>
      <c r="Q781">
        <v>12.6</v>
      </c>
      <c r="R781" s="54">
        <v>0.53611111111111098</v>
      </c>
      <c r="T781" s="93">
        <f t="shared" si="34"/>
        <v>17.600000000000001</v>
      </c>
      <c r="U781" s="96">
        <f t="shared" si="33"/>
        <v>3.8000000000000007</v>
      </c>
      <c r="V781" s="92" t="str">
        <f t="shared" si="35"/>
        <v/>
      </c>
      <c r="W781" s="96"/>
      <c r="X781" s="93"/>
      <c r="Z781" s="5"/>
      <c r="AA781"/>
      <c r="AC781" s="376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>
        <v>10.8</v>
      </c>
      <c r="C782" s="5">
        <v>66</v>
      </c>
      <c r="D782" s="5">
        <v>4.7</v>
      </c>
      <c r="E782" s="5">
        <v>10.8</v>
      </c>
      <c r="F782" s="5">
        <v>15.5</v>
      </c>
      <c r="G782" s="5">
        <v>21.6</v>
      </c>
      <c r="H782" s="5">
        <v>998.5</v>
      </c>
      <c r="I782" s="5">
        <v>24990</v>
      </c>
      <c r="J782" s="5">
        <v>1</v>
      </c>
      <c r="K782" s="5">
        <v>0</v>
      </c>
      <c r="L782" s="5">
        <v>2.2000000000000002</v>
      </c>
      <c r="M782" s="5">
        <v>2.2000000000000002</v>
      </c>
      <c r="N782">
        <v>34</v>
      </c>
      <c r="O782">
        <v>34</v>
      </c>
      <c r="P782">
        <v>18.100000000000001</v>
      </c>
      <c r="Q782">
        <v>12.7</v>
      </c>
      <c r="R782" s="54">
        <v>0.53680555555555598</v>
      </c>
      <c r="T782" s="93">
        <f t="shared" si="34"/>
        <v>18.100000000000001</v>
      </c>
      <c r="U782" s="96">
        <f t="shared" si="33"/>
        <v>4.3000000000000007</v>
      </c>
      <c r="V782" s="92" t="str">
        <f t="shared" si="35"/>
        <v/>
      </c>
      <c r="W782" s="96"/>
      <c r="X782" s="93"/>
      <c r="Z782" s="5"/>
      <c r="AA782"/>
      <c r="AC782" s="376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>
        <v>10.8</v>
      </c>
      <c r="C783" s="5">
        <v>67</v>
      </c>
      <c r="D783" s="5">
        <v>4.9000000000000004</v>
      </c>
      <c r="E783" s="5">
        <v>10.8</v>
      </c>
      <c r="F783" s="5">
        <v>9</v>
      </c>
      <c r="G783" s="5">
        <v>12.2</v>
      </c>
      <c r="H783" s="5">
        <v>998.4</v>
      </c>
      <c r="I783" s="5">
        <v>26330</v>
      </c>
      <c r="J783" s="5">
        <v>1</v>
      </c>
      <c r="K783" s="5">
        <v>0</v>
      </c>
      <c r="L783" s="5">
        <v>2.2000000000000002</v>
      </c>
      <c r="M783" s="5">
        <v>2.2000000000000002</v>
      </c>
      <c r="N783">
        <v>34</v>
      </c>
      <c r="O783">
        <v>34</v>
      </c>
      <c r="P783">
        <v>18.5</v>
      </c>
      <c r="Q783">
        <v>12.7</v>
      </c>
      <c r="R783" s="54">
        <v>0.53749999999999998</v>
      </c>
      <c r="T783" s="93">
        <f t="shared" si="34"/>
        <v>18.5</v>
      </c>
      <c r="U783" s="96">
        <f t="shared" si="33"/>
        <v>4.6999999999999993</v>
      </c>
      <c r="V783" s="92" t="str">
        <f t="shared" si="35"/>
        <v/>
      </c>
      <c r="W783" s="96"/>
      <c r="X783" s="93"/>
      <c r="Z783" s="5"/>
      <c r="AA783"/>
      <c r="AC783" s="376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>
        <v>10.8</v>
      </c>
      <c r="C784" s="5">
        <v>67</v>
      </c>
      <c r="D784" s="5">
        <v>4.9000000000000004</v>
      </c>
      <c r="E784" s="5">
        <v>10.8</v>
      </c>
      <c r="F784" s="5">
        <v>11.5</v>
      </c>
      <c r="G784" s="5">
        <v>24.8</v>
      </c>
      <c r="H784" s="5">
        <v>998.5</v>
      </c>
      <c r="I784" s="5">
        <v>29360</v>
      </c>
      <c r="J784" s="5">
        <v>2</v>
      </c>
      <c r="K784" s="5">
        <v>0</v>
      </c>
      <c r="L784" s="5">
        <v>2.2000000000000002</v>
      </c>
      <c r="M784" s="5">
        <v>2.2000000000000002</v>
      </c>
      <c r="N784">
        <v>34</v>
      </c>
      <c r="O784">
        <v>34</v>
      </c>
      <c r="P784">
        <v>18.7</v>
      </c>
      <c r="Q784">
        <v>12.7</v>
      </c>
      <c r="R784" s="54">
        <v>0.53819444444444398</v>
      </c>
      <c r="T784" s="93">
        <f t="shared" si="34"/>
        <v>18.7</v>
      </c>
      <c r="U784" s="96">
        <f t="shared" ref="U784:U847" si="36">(T784-B784)-3</f>
        <v>4.8999999999999986</v>
      </c>
      <c r="V784" s="92" t="str">
        <f t="shared" si="35"/>
        <v/>
      </c>
      <c r="W784" s="96"/>
      <c r="X784" s="93"/>
      <c r="Z784" s="5"/>
      <c r="AA784"/>
      <c r="AC784" s="376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>
        <v>10.8</v>
      </c>
      <c r="C785" s="5">
        <v>67</v>
      </c>
      <c r="D785" s="5">
        <v>4.9000000000000004</v>
      </c>
      <c r="E785" s="5">
        <v>10.8</v>
      </c>
      <c r="F785" s="5">
        <v>9.6999999999999993</v>
      </c>
      <c r="G785" s="5">
        <v>14.4</v>
      </c>
      <c r="H785" s="5">
        <v>998.5</v>
      </c>
      <c r="I785" s="5">
        <v>22840</v>
      </c>
      <c r="J785" s="5">
        <v>1</v>
      </c>
      <c r="K785" s="5">
        <v>0</v>
      </c>
      <c r="L785" s="5">
        <v>2.2000000000000002</v>
      </c>
      <c r="M785" s="5">
        <v>2.2000000000000002</v>
      </c>
      <c r="N785">
        <v>34</v>
      </c>
      <c r="O785">
        <v>34</v>
      </c>
      <c r="P785">
        <v>18.8</v>
      </c>
      <c r="Q785">
        <v>12.7</v>
      </c>
      <c r="R785" s="54">
        <v>0.53888888888888897</v>
      </c>
      <c r="T785" s="93">
        <f t="shared" si="34"/>
        <v>18.8</v>
      </c>
      <c r="U785" s="96">
        <f t="shared" si="36"/>
        <v>5</v>
      </c>
      <c r="V785" s="92" t="str">
        <f t="shared" si="35"/>
        <v/>
      </c>
      <c r="W785" s="96"/>
      <c r="X785" s="93"/>
      <c r="Z785" s="5"/>
      <c r="AA785"/>
      <c r="AC785" s="376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>
        <v>10.8</v>
      </c>
      <c r="C786" s="5">
        <v>68</v>
      </c>
      <c r="D786" s="5">
        <v>5.0999999999999996</v>
      </c>
      <c r="E786" s="5">
        <v>10.8</v>
      </c>
      <c r="F786" s="5">
        <v>2.9</v>
      </c>
      <c r="G786" s="5">
        <v>6.1</v>
      </c>
      <c r="H786" s="5">
        <v>998.6</v>
      </c>
      <c r="I786" s="5">
        <v>26270</v>
      </c>
      <c r="J786" s="5">
        <v>1</v>
      </c>
      <c r="K786" s="5">
        <v>0</v>
      </c>
      <c r="L786" s="5">
        <v>2.2000000000000002</v>
      </c>
      <c r="M786" s="5">
        <v>2.2000000000000002</v>
      </c>
      <c r="N786">
        <v>34</v>
      </c>
      <c r="O786">
        <v>34</v>
      </c>
      <c r="P786">
        <v>18.899999999999999</v>
      </c>
      <c r="Q786">
        <v>12.7</v>
      </c>
      <c r="R786" s="54">
        <v>0.53958333333333297</v>
      </c>
      <c r="T786" s="93">
        <f t="shared" si="34"/>
        <v>18.899999999999999</v>
      </c>
      <c r="U786" s="96">
        <f t="shared" si="36"/>
        <v>5.0999999999999979</v>
      </c>
      <c r="V786" s="92" t="str">
        <f t="shared" si="35"/>
        <v/>
      </c>
      <c r="W786" s="96"/>
      <c r="X786" s="93"/>
      <c r="Z786" s="5"/>
      <c r="AA786"/>
      <c r="AC786" s="376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>
        <v>10.8</v>
      </c>
      <c r="C787" s="5">
        <v>67</v>
      </c>
      <c r="D787" s="5">
        <v>4.9000000000000004</v>
      </c>
      <c r="E787" s="5">
        <v>10.8</v>
      </c>
      <c r="F787" s="5">
        <v>18.7</v>
      </c>
      <c r="G787" s="5">
        <v>20.2</v>
      </c>
      <c r="H787" s="5">
        <v>998.8</v>
      </c>
      <c r="I787" s="5">
        <v>23150</v>
      </c>
      <c r="J787" s="5">
        <v>1</v>
      </c>
      <c r="K787" s="5">
        <v>0</v>
      </c>
      <c r="L787" s="5">
        <v>2.2000000000000002</v>
      </c>
      <c r="M787" s="5">
        <v>2.2000000000000002</v>
      </c>
      <c r="N787">
        <v>34</v>
      </c>
      <c r="O787">
        <v>34</v>
      </c>
      <c r="P787">
        <v>19</v>
      </c>
      <c r="Q787">
        <v>12.7</v>
      </c>
      <c r="R787" s="54">
        <v>0.54027777777777797</v>
      </c>
      <c r="T787" s="93">
        <f t="shared" si="34"/>
        <v>19</v>
      </c>
      <c r="U787" s="96">
        <f t="shared" si="36"/>
        <v>5.1999999999999993</v>
      </c>
      <c r="V787" s="92"/>
      <c r="W787" s="96"/>
      <c r="X787" s="93"/>
      <c r="Z787" s="5"/>
      <c r="AA787"/>
      <c r="AC787" s="376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>
        <v>10.7</v>
      </c>
      <c r="C788" s="5">
        <v>66</v>
      </c>
      <c r="D788" s="5">
        <v>4.5999999999999996</v>
      </c>
      <c r="E788" s="5">
        <v>10.7</v>
      </c>
      <c r="F788" s="5">
        <v>6.1</v>
      </c>
      <c r="G788" s="5">
        <v>14.8</v>
      </c>
      <c r="H788" s="5">
        <v>998.5</v>
      </c>
      <c r="I788" s="5">
        <v>20860</v>
      </c>
      <c r="J788" s="5">
        <v>1</v>
      </c>
      <c r="K788" s="5">
        <v>0</v>
      </c>
      <c r="L788" s="5">
        <v>2.2000000000000002</v>
      </c>
      <c r="M788" s="5">
        <v>2.2000000000000002</v>
      </c>
      <c r="N788">
        <v>34</v>
      </c>
      <c r="O788">
        <v>34</v>
      </c>
      <c r="P788">
        <v>19</v>
      </c>
      <c r="Q788">
        <v>12.7</v>
      </c>
      <c r="R788" s="54">
        <v>0.54097222222222197</v>
      </c>
      <c r="T788" s="93">
        <f t="shared" si="34"/>
        <v>19</v>
      </c>
      <c r="U788" s="96">
        <f t="shared" si="36"/>
        <v>5.3000000000000007</v>
      </c>
      <c r="V788" s="92" t="str">
        <f t="shared" si="35"/>
        <v/>
      </c>
      <c r="W788" s="96"/>
      <c r="X788" s="93"/>
      <c r="Z788" s="5"/>
      <c r="AA788"/>
      <c r="AC788" s="376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>
        <v>10.7</v>
      </c>
      <c r="C789" s="5">
        <v>66</v>
      </c>
      <c r="D789" s="5">
        <v>4.5999999999999996</v>
      </c>
      <c r="E789" s="5">
        <v>10.7</v>
      </c>
      <c r="F789" s="5">
        <v>9</v>
      </c>
      <c r="G789" s="5">
        <v>14</v>
      </c>
      <c r="H789" s="5">
        <v>998.5</v>
      </c>
      <c r="I789" s="5">
        <v>21660</v>
      </c>
      <c r="J789" s="5">
        <v>1</v>
      </c>
      <c r="K789" s="5">
        <v>0</v>
      </c>
      <c r="L789" s="5">
        <v>2.2000000000000002</v>
      </c>
      <c r="M789" s="5">
        <v>2.2000000000000002</v>
      </c>
      <c r="N789">
        <v>34</v>
      </c>
      <c r="O789">
        <v>34</v>
      </c>
      <c r="P789">
        <v>19</v>
      </c>
      <c r="Q789">
        <v>12.7</v>
      </c>
      <c r="R789" s="54">
        <v>0.54166666666666696</v>
      </c>
      <c r="T789" s="93">
        <f t="shared" si="34"/>
        <v>19</v>
      </c>
      <c r="U789" s="96">
        <f t="shared" si="36"/>
        <v>5.3000000000000007</v>
      </c>
      <c r="V789" s="92" t="str">
        <f t="shared" si="35"/>
        <v/>
      </c>
      <c r="W789" s="96"/>
      <c r="X789" s="93"/>
      <c r="Z789" s="5"/>
      <c r="AA789"/>
      <c r="AC789" s="376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>
        <v>10.7</v>
      </c>
      <c r="C790" s="5">
        <v>66</v>
      </c>
      <c r="D790" s="5">
        <v>4.5999999999999996</v>
      </c>
      <c r="E790" s="5">
        <v>10.7</v>
      </c>
      <c r="F790" s="5">
        <v>8.6</v>
      </c>
      <c r="G790" s="5">
        <v>14</v>
      </c>
      <c r="H790" s="5">
        <v>998.6</v>
      </c>
      <c r="I790" s="5">
        <v>26860</v>
      </c>
      <c r="J790" s="5">
        <v>1</v>
      </c>
      <c r="K790" s="5">
        <v>0</v>
      </c>
      <c r="L790" s="5">
        <v>2.2000000000000002</v>
      </c>
      <c r="M790" s="5">
        <v>2.2000000000000002</v>
      </c>
      <c r="N790">
        <v>34</v>
      </c>
      <c r="O790">
        <v>34</v>
      </c>
      <c r="P790">
        <v>18.899999999999999</v>
      </c>
      <c r="Q790">
        <v>12.7</v>
      </c>
      <c r="R790" s="54">
        <v>0.54236111111111096</v>
      </c>
      <c r="T790" s="93">
        <f t="shared" si="34"/>
        <v>18.899999999999999</v>
      </c>
      <c r="U790" s="96">
        <f t="shared" si="36"/>
        <v>5.1999999999999993</v>
      </c>
      <c r="V790" s="92" t="str">
        <f t="shared" si="35"/>
        <v/>
      </c>
      <c r="W790" s="96"/>
      <c r="X790" s="93"/>
      <c r="Z790" s="5"/>
      <c r="AA790"/>
      <c r="AC790" s="376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>
        <v>10.7</v>
      </c>
      <c r="C791" s="5">
        <v>64</v>
      </c>
      <c r="D791" s="5">
        <v>4.2</v>
      </c>
      <c r="E791" s="5">
        <v>10.7</v>
      </c>
      <c r="F791" s="5">
        <v>15.5</v>
      </c>
      <c r="G791" s="5">
        <v>24.1</v>
      </c>
      <c r="H791" s="5">
        <v>998.6</v>
      </c>
      <c r="I791" s="5">
        <v>30400</v>
      </c>
      <c r="J791" s="5">
        <v>2</v>
      </c>
      <c r="K791" s="5">
        <v>0</v>
      </c>
      <c r="L791" s="5">
        <v>2.2000000000000002</v>
      </c>
      <c r="M791" s="5">
        <v>2.2000000000000002</v>
      </c>
      <c r="N791">
        <v>34</v>
      </c>
      <c r="O791">
        <v>34</v>
      </c>
      <c r="P791">
        <v>18.8</v>
      </c>
      <c r="Q791">
        <v>12.7</v>
      </c>
      <c r="R791" s="54">
        <v>0.54305555555555596</v>
      </c>
      <c r="T791" s="93">
        <f t="shared" si="34"/>
        <v>18.8</v>
      </c>
      <c r="U791" s="96">
        <f t="shared" si="36"/>
        <v>5.1000000000000014</v>
      </c>
      <c r="V791" s="92" t="str">
        <f t="shared" si="35"/>
        <v/>
      </c>
      <c r="W791" s="96"/>
      <c r="X791" s="93"/>
      <c r="Z791" s="5"/>
      <c r="AA791"/>
      <c r="AC791" s="376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>
        <v>10.7</v>
      </c>
      <c r="C792" s="5">
        <v>62</v>
      </c>
      <c r="D792" s="5">
        <v>3.7</v>
      </c>
      <c r="E792" s="5">
        <v>10.7</v>
      </c>
      <c r="F792" s="5">
        <v>14</v>
      </c>
      <c r="G792" s="5">
        <v>19.100000000000001</v>
      </c>
      <c r="H792" s="5">
        <v>998.5</v>
      </c>
      <c r="I792" s="5">
        <v>30710</v>
      </c>
      <c r="J792" s="5">
        <v>2</v>
      </c>
      <c r="K792" s="5">
        <v>0</v>
      </c>
      <c r="L792" s="5">
        <v>2.2000000000000002</v>
      </c>
      <c r="M792" s="5">
        <v>2.2000000000000002</v>
      </c>
      <c r="N792">
        <v>34</v>
      </c>
      <c r="O792">
        <v>34</v>
      </c>
      <c r="P792">
        <v>18.8</v>
      </c>
      <c r="Q792">
        <v>12.7</v>
      </c>
      <c r="R792" s="54">
        <v>0.54374999999999996</v>
      </c>
      <c r="T792" s="93">
        <f t="shared" si="34"/>
        <v>18.8</v>
      </c>
      <c r="U792" s="96">
        <f t="shared" si="36"/>
        <v>5.1000000000000014</v>
      </c>
      <c r="V792" s="92" t="str">
        <f t="shared" si="35"/>
        <v/>
      </c>
      <c r="W792" s="96"/>
      <c r="X792" s="93"/>
      <c r="Z792" s="5"/>
      <c r="AA792"/>
      <c r="AC792" s="376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>
        <v>10.8</v>
      </c>
      <c r="C793" s="5">
        <v>61</v>
      </c>
      <c r="D793" s="5">
        <v>3.6</v>
      </c>
      <c r="E793" s="5">
        <v>10.8</v>
      </c>
      <c r="F793" s="5">
        <v>11.9</v>
      </c>
      <c r="G793" s="5">
        <v>34.6</v>
      </c>
      <c r="H793" s="5">
        <v>998.7</v>
      </c>
      <c r="I793" s="5">
        <v>30620</v>
      </c>
      <c r="J793" s="5">
        <v>2</v>
      </c>
      <c r="K793" s="5">
        <v>0</v>
      </c>
      <c r="L793" s="5">
        <v>2.2000000000000002</v>
      </c>
      <c r="M793" s="5">
        <v>2.2000000000000002</v>
      </c>
      <c r="N793">
        <v>34</v>
      </c>
      <c r="O793">
        <v>34</v>
      </c>
      <c r="P793">
        <v>18.8</v>
      </c>
      <c r="Q793">
        <v>12.7</v>
      </c>
      <c r="R793" s="54">
        <v>0.54444444444444495</v>
      </c>
      <c r="T793" s="93">
        <f t="shared" si="34"/>
        <v>18.8</v>
      </c>
      <c r="U793" s="96">
        <f t="shared" si="36"/>
        <v>5</v>
      </c>
      <c r="V793" s="92" t="str">
        <f t="shared" si="35"/>
        <v/>
      </c>
      <c r="W793" s="96"/>
      <c r="X793" s="93"/>
      <c r="Z793" s="5"/>
      <c r="AA793"/>
      <c r="AC793" s="376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>
        <v>10.8</v>
      </c>
      <c r="C794" s="5">
        <v>62</v>
      </c>
      <c r="D794" s="5">
        <v>3.8</v>
      </c>
      <c r="E794" s="5">
        <v>10.8</v>
      </c>
      <c r="F794" s="5">
        <v>11.9</v>
      </c>
      <c r="G794" s="5">
        <v>12.2</v>
      </c>
      <c r="H794" s="5">
        <v>998.6</v>
      </c>
      <c r="I794" s="5">
        <v>28550</v>
      </c>
      <c r="J794" s="5">
        <v>2</v>
      </c>
      <c r="K794" s="5">
        <v>0</v>
      </c>
      <c r="L794" s="5">
        <v>2.2000000000000002</v>
      </c>
      <c r="M794" s="5">
        <v>2.2000000000000002</v>
      </c>
      <c r="N794">
        <v>34</v>
      </c>
      <c r="O794">
        <v>34</v>
      </c>
      <c r="P794">
        <v>18.8</v>
      </c>
      <c r="Q794">
        <v>12.6</v>
      </c>
      <c r="R794" s="54">
        <v>0.54513888888888895</v>
      </c>
      <c r="T794" s="93">
        <f t="shared" si="34"/>
        <v>18.8</v>
      </c>
      <c r="U794" s="96">
        <f t="shared" si="36"/>
        <v>5</v>
      </c>
      <c r="V794" s="92" t="str">
        <f t="shared" si="35"/>
        <v/>
      </c>
      <c r="W794" s="96"/>
      <c r="X794" s="93"/>
      <c r="Z794" s="5"/>
      <c r="AA794"/>
      <c r="AC794" s="376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>
        <v>10.8</v>
      </c>
      <c r="C795" s="5">
        <v>61</v>
      </c>
      <c r="D795" s="5">
        <v>3.6</v>
      </c>
      <c r="E795" s="5">
        <v>10.8</v>
      </c>
      <c r="F795" s="5">
        <v>13</v>
      </c>
      <c r="G795" s="5">
        <v>18</v>
      </c>
      <c r="H795" s="5">
        <v>998.7</v>
      </c>
      <c r="I795" s="5">
        <v>28780</v>
      </c>
      <c r="J795" s="5">
        <v>2</v>
      </c>
      <c r="K795" s="5">
        <v>0</v>
      </c>
      <c r="L795" s="5">
        <v>2.2000000000000002</v>
      </c>
      <c r="M795" s="5">
        <v>2.2000000000000002</v>
      </c>
      <c r="N795">
        <v>34</v>
      </c>
      <c r="O795">
        <v>34</v>
      </c>
      <c r="P795">
        <v>18.899999999999999</v>
      </c>
      <c r="Q795">
        <v>12.6</v>
      </c>
      <c r="R795" s="54">
        <v>0.54583333333333295</v>
      </c>
      <c r="T795" s="93">
        <f t="shared" si="34"/>
        <v>18.899999999999999</v>
      </c>
      <c r="U795" s="96">
        <f t="shared" si="36"/>
        <v>5.0999999999999979</v>
      </c>
      <c r="V795" s="92" t="str">
        <f t="shared" si="35"/>
        <v/>
      </c>
      <c r="W795" s="96"/>
      <c r="X795" s="93"/>
      <c r="Z795" s="5"/>
      <c r="AA795"/>
      <c r="AC795" s="376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>
        <v>10.8</v>
      </c>
      <c r="C796" s="5">
        <v>61</v>
      </c>
      <c r="D796" s="5">
        <v>3.6</v>
      </c>
      <c r="E796" s="5">
        <v>10.8</v>
      </c>
      <c r="F796" s="5">
        <v>6.1</v>
      </c>
      <c r="G796" s="5">
        <v>13</v>
      </c>
      <c r="H796" s="5">
        <v>998.6</v>
      </c>
      <c r="I796" s="5">
        <v>26370</v>
      </c>
      <c r="J796" s="5">
        <v>1</v>
      </c>
      <c r="K796" s="5">
        <v>0</v>
      </c>
      <c r="L796" s="5">
        <v>2.2000000000000002</v>
      </c>
      <c r="M796" s="5">
        <v>2.2000000000000002</v>
      </c>
      <c r="N796">
        <v>34</v>
      </c>
      <c r="O796">
        <v>34</v>
      </c>
      <c r="P796">
        <v>19.100000000000001</v>
      </c>
      <c r="Q796">
        <v>12.7</v>
      </c>
      <c r="R796" s="54">
        <v>0.54652777777777795</v>
      </c>
      <c r="T796" s="93">
        <f t="shared" si="34"/>
        <v>19.100000000000001</v>
      </c>
      <c r="U796" s="96">
        <f t="shared" si="36"/>
        <v>5.3000000000000007</v>
      </c>
      <c r="V796" s="92" t="str">
        <f t="shared" si="35"/>
        <v/>
      </c>
      <c r="W796" s="96"/>
      <c r="X796" s="93"/>
      <c r="Z796" s="5"/>
      <c r="AA796"/>
      <c r="AC796" s="376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>
        <v>10.9</v>
      </c>
      <c r="C797" s="5">
        <v>61</v>
      </c>
      <c r="D797" s="5">
        <v>3.7</v>
      </c>
      <c r="E797" s="5">
        <v>10.9</v>
      </c>
      <c r="F797" s="5">
        <v>5</v>
      </c>
      <c r="G797" s="5">
        <v>13.3</v>
      </c>
      <c r="H797" s="5">
        <v>998.6</v>
      </c>
      <c r="I797" s="5">
        <v>22420</v>
      </c>
      <c r="J797" s="5">
        <v>1</v>
      </c>
      <c r="K797" s="5">
        <v>0</v>
      </c>
      <c r="L797" s="5">
        <v>2.2000000000000002</v>
      </c>
      <c r="M797" s="5">
        <v>2.2000000000000002</v>
      </c>
      <c r="N797">
        <v>34</v>
      </c>
      <c r="O797">
        <v>34</v>
      </c>
      <c r="P797">
        <v>19.2</v>
      </c>
      <c r="Q797">
        <v>12.7</v>
      </c>
      <c r="R797" s="54">
        <v>0.54722222222222205</v>
      </c>
      <c r="T797" s="93">
        <f t="shared" si="34"/>
        <v>19.2</v>
      </c>
      <c r="U797" s="96">
        <f t="shared" si="36"/>
        <v>5.2999999999999989</v>
      </c>
      <c r="V797" s="92" t="str">
        <f t="shared" si="35"/>
        <v/>
      </c>
      <c r="W797" s="96"/>
      <c r="X797" s="93"/>
      <c r="Z797" s="5"/>
      <c r="AA797"/>
      <c r="AC797" s="376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>
        <v>10.9</v>
      </c>
      <c r="C798" s="5">
        <v>62</v>
      </c>
      <c r="D798" s="5">
        <v>3.9</v>
      </c>
      <c r="E798" s="5">
        <v>10.9</v>
      </c>
      <c r="F798" s="5">
        <v>16.899999999999999</v>
      </c>
      <c r="G798" s="5">
        <v>27.4</v>
      </c>
      <c r="H798" s="5">
        <v>998.5</v>
      </c>
      <c r="I798" s="5">
        <v>22300</v>
      </c>
      <c r="J798" s="5">
        <v>1</v>
      </c>
      <c r="K798" s="5">
        <v>0</v>
      </c>
      <c r="L798" s="5">
        <v>2.2000000000000002</v>
      </c>
      <c r="M798" s="5">
        <v>2.2000000000000002</v>
      </c>
      <c r="N798">
        <v>34</v>
      </c>
      <c r="O798">
        <v>34</v>
      </c>
      <c r="P798">
        <v>19.3</v>
      </c>
      <c r="Q798">
        <v>12.7</v>
      </c>
      <c r="R798" s="54">
        <v>0.54791666666666705</v>
      </c>
      <c r="T798" s="93">
        <f t="shared" si="34"/>
        <v>19.3</v>
      </c>
      <c r="U798" s="96">
        <f t="shared" si="36"/>
        <v>5.4</v>
      </c>
      <c r="V798" s="92" t="str">
        <f t="shared" si="35"/>
        <v/>
      </c>
      <c r="W798" s="96"/>
      <c r="X798" s="93"/>
      <c r="Z798" s="5"/>
      <c r="AA798"/>
      <c r="AC798" s="376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>
        <v>10.7</v>
      </c>
      <c r="C799" s="5">
        <v>63</v>
      </c>
      <c r="D799" s="5">
        <v>3.9</v>
      </c>
      <c r="E799" s="5">
        <v>10.7</v>
      </c>
      <c r="F799" s="5">
        <v>12.2</v>
      </c>
      <c r="G799" s="5">
        <v>23.8</v>
      </c>
      <c r="H799" s="5">
        <v>998.7</v>
      </c>
      <c r="I799" s="5">
        <v>32630</v>
      </c>
      <c r="J799" s="5">
        <v>2</v>
      </c>
      <c r="K799" s="5">
        <v>0</v>
      </c>
      <c r="L799" s="5">
        <v>2.2000000000000002</v>
      </c>
      <c r="M799" s="5">
        <v>2.2000000000000002</v>
      </c>
      <c r="N799">
        <v>34</v>
      </c>
      <c r="O799">
        <v>34</v>
      </c>
      <c r="P799">
        <v>19.2</v>
      </c>
      <c r="Q799">
        <v>12.7</v>
      </c>
      <c r="R799" s="54">
        <v>0.54861111111111105</v>
      </c>
      <c r="T799" s="93">
        <f t="shared" si="34"/>
        <v>19.2</v>
      </c>
      <c r="U799" s="96">
        <f t="shared" si="36"/>
        <v>5.5</v>
      </c>
      <c r="V799" s="92" t="str">
        <f t="shared" si="35"/>
        <v/>
      </c>
      <c r="W799" s="96"/>
      <c r="X799" s="93"/>
      <c r="Z799" s="5"/>
      <c r="AA799"/>
      <c r="AC799" s="376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>
        <v>10.6</v>
      </c>
      <c r="C800" s="5">
        <v>64</v>
      </c>
      <c r="D800" s="5">
        <v>4.0999999999999996</v>
      </c>
      <c r="E800" s="5">
        <v>10.6</v>
      </c>
      <c r="F800" s="5">
        <v>11.5</v>
      </c>
      <c r="G800" s="5">
        <v>15.8</v>
      </c>
      <c r="H800" s="5">
        <v>998.9</v>
      </c>
      <c r="I800" s="5">
        <v>19510</v>
      </c>
      <c r="J800" s="5">
        <v>1</v>
      </c>
      <c r="K800" s="5">
        <v>0</v>
      </c>
      <c r="L800" s="5">
        <v>2.2000000000000002</v>
      </c>
      <c r="M800" s="5">
        <v>2.2000000000000002</v>
      </c>
      <c r="N800">
        <v>34</v>
      </c>
      <c r="O800">
        <v>34</v>
      </c>
      <c r="P800">
        <v>19</v>
      </c>
      <c r="Q800">
        <v>12.7</v>
      </c>
      <c r="R800" s="54">
        <v>0.54930555555555605</v>
      </c>
      <c r="T800" s="93">
        <f t="shared" si="34"/>
        <v>19</v>
      </c>
      <c r="U800" s="96">
        <f t="shared" si="36"/>
        <v>5.4</v>
      </c>
      <c r="V800" s="92" t="str">
        <f t="shared" si="35"/>
        <v/>
      </c>
      <c r="W800" s="96"/>
      <c r="X800" s="93"/>
      <c r="Z800" s="5"/>
      <c r="AA800"/>
      <c r="AC800" s="376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>
        <v>10.6</v>
      </c>
      <c r="C801" s="5">
        <v>64</v>
      </c>
      <c r="D801" s="5">
        <v>4.0999999999999996</v>
      </c>
      <c r="E801" s="5">
        <v>10.6</v>
      </c>
      <c r="F801" s="5">
        <v>13</v>
      </c>
      <c r="G801" s="5">
        <v>31.3</v>
      </c>
      <c r="H801" s="5">
        <v>998.6</v>
      </c>
      <c r="I801" s="5">
        <v>19890</v>
      </c>
      <c r="J801" s="5">
        <v>1</v>
      </c>
      <c r="K801" s="5">
        <v>0</v>
      </c>
      <c r="L801" s="5">
        <v>2.2000000000000002</v>
      </c>
      <c r="M801" s="5">
        <v>2.2000000000000002</v>
      </c>
      <c r="N801">
        <v>34</v>
      </c>
      <c r="O801">
        <v>34</v>
      </c>
      <c r="P801">
        <v>18.7</v>
      </c>
      <c r="Q801">
        <v>12.8</v>
      </c>
      <c r="R801" s="54">
        <v>0.55000000000000004</v>
      </c>
      <c r="T801" s="93">
        <f t="shared" si="34"/>
        <v>18.7</v>
      </c>
      <c r="U801" s="96">
        <f t="shared" si="36"/>
        <v>5.0999999999999996</v>
      </c>
      <c r="V801" s="92" t="str">
        <f t="shared" si="35"/>
        <v/>
      </c>
      <c r="W801" s="96"/>
      <c r="X801" s="93"/>
      <c r="Z801" s="5"/>
      <c r="AA801"/>
      <c r="AC801" s="376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>
        <v>10.6</v>
      </c>
      <c r="C802" s="5">
        <v>64</v>
      </c>
      <c r="D802" s="5">
        <v>4.0999999999999996</v>
      </c>
      <c r="E802" s="5">
        <v>10.6</v>
      </c>
      <c r="F802" s="5">
        <v>17.3</v>
      </c>
      <c r="G802" s="5">
        <v>19.8</v>
      </c>
      <c r="H802" s="5">
        <v>998.8</v>
      </c>
      <c r="I802" s="5">
        <v>20260</v>
      </c>
      <c r="J802" s="5">
        <v>1</v>
      </c>
      <c r="K802" s="5">
        <v>0</v>
      </c>
      <c r="L802" s="5">
        <v>2.2000000000000002</v>
      </c>
      <c r="M802" s="5">
        <v>2.2000000000000002</v>
      </c>
      <c r="N802">
        <v>34</v>
      </c>
      <c r="O802">
        <v>34</v>
      </c>
      <c r="P802">
        <v>18.5</v>
      </c>
      <c r="Q802">
        <v>12.8</v>
      </c>
      <c r="R802" s="54">
        <v>0.55069444444444404</v>
      </c>
      <c r="T802" s="93">
        <f t="shared" si="34"/>
        <v>18.5</v>
      </c>
      <c r="U802" s="96">
        <f t="shared" si="36"/>
        <v>4.9000000000000004</v>
      </c>
      <c r="V802" s="92" t="str">
        <f t="shared" si="35"/>
        <v/>
      </c>
      <c r="W802" s="96"/>
      <c r="X802" s="93"/>
      <c r="Z802" s="5"/>
      <c r="AA802"/>
      <c r="AC802" s="376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>
        <v>10.6</v>
      </c>
      <c r="C803" s="5">
        <v>65</v>
      </c>
      <c r="D803" s="5">
        <v>4.3</v>
      </c>
      <c r="E803" s="5">
        <v>10.6</v>
      </c>
      <c r="F803" s="5">
        <v>8.3000000000000007</v>
      </c>
      <c r="G803" s="5">
        <v>14.8</v>
      </c>
      <c r="H803" s="5">
        <v>998.8</v>
      </c>
      <c r="I803" s="5">
        <v>31290</v>
      </c>
      <c r="J803" s="5">
        <v>2</v>
      </c>
      <c r="K803" s="5">
        <v>0</v>
      </c>
      <c r="L803" s="5">
        <v>2.2000000000000002</v>
      </c>
      <c r="M803" s="5">
        <v>2.2000000000000002</v>
      </c>
      <c r="N803">
        <v>34</v>
      </c>
      <c r="O803">
        <v>34</v>
      </c>
      <c r="P803">
        <v>18.2</v>
      </c>
      <c r="Q803">
        <v>12.8</v>
      </c>
      <c r="R803" s="54">
        <v>0.55138888888888904</v>
      </c>
      <c r="T803" s="93">
        <f t="shared" si="34"/>
        <v>18.2</v>
      </c>
      <c r="U803" s="96">
        <f t="shared" si="36"/>
        <v>4.5999999999999996</v>
      </c>
      <c r="V803" s="92" t="str">
        <f t="shared" si="35"/>
        <v/>
      </c>
      <c r="W803" s="96"/>
      <c r="X803" s="93"/>
      <c r="Z803" s="5"/>
      <c r="AA803"/>
      <c r="AC803" s="376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>
        <v>10.6</v>
      </c>
      <c r="C804" s="5">
        <v>65</v>
      </c>
      <c r="D804" s="5">
        <v>4.3</v>
      </c>
      <c r="E804" s="5">
        <v>10.6</v>
      </c>
      <c r="F804" s="5">
        <v>6.5</v>
      </c>
      <c r="G804" s="5">
        <v>14.8</v>
      </c>
      <c r="H804" s="5">
        <v>998.8</v>
      </c>
      <c r="I804" s="5">
        <v>18480</v>
      </c>
      <c r="J804" s="5">
        <v>1</v>
      </c>
      <c r="K804" s="5">
        <v>0</v>
      </c>
      <c r="L804" s="5">
        <v>2.2000000000000002</v>
      </c>
      <c r="M804" s="5">
        <v>2.2000000000000002</v>
      </c>
      <c r="N804">
        <v>34</v>
      </c>
      <c r="O804">
        <v>34</v>
      </c>
      <c r="P804">
        <v>18.100000000000001</v>
      </c>
      <c r="Q804">
        <v>12.8</v>
      </c>
      <c r="R804" s="54">
        <v>0.55208333333333304</v>
      </c>
      <c r="T804" s="93">
        <f t="shared" si="34"/>
        <v>18.100000000000001</v>
      </c>
      <c r="U804" s="96">
        <f t="shared" si="36"/>
        <v>4.5000000000000018</v>
      </c>
      <c r="V804" s="92" t="str">
        <f t="shared" si="35"/>
        <v/>
      </c>
      <c r="W804" s="96"/>
      <c r="X804" s="93"/>
      <c r="Z804" s="5"/>
      <c r="AA804"/>
      <c r="AC804" s="376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>
        <v>10.5</v>
      </c>
      <c r="C805" s="5">
        <v>64</v>
      </c>
      <c r="D805" s="5">
        <v>4</v>
      </c>
      <c r="E805" s="5">
        <v>10.5</v>
      </c>
      <c r="F805" s="5">
        <v>14</v>
      </c>
      <c r="G805" s="5">
        <v>22.7</v>
      </c>
      <c r="H805" s="5">
        <v>998.7</v>
      </c>
      <c r="I805" s="5">
        <v>21180</v>
      </c>
      <c r="J805" s="5">
        <v>1</v>
      </c>
      <c r="K805" s="5">
        <v>0</v>
      </c>
      <c r="L805" s="5">
        <v>2.2000000000000002</v>
      </c>
      <c r="M805" s="5">
        <v>2.2000000000000002</v>
      </c>
      <c r="N805">
        <v>34</v>
      </c>
      <c r="O805">
        <v>34</v>
      </c>
      <c r="P805">
        <v>18</v>
      </c>
      <c r="Q805">
        <v>12.8</v>
      </c>
      <c r="R805" s="54">
        <v>0.55277777777777803</v>
      </c>
      <c r="T805" s="93">
        <f t="shared" si="34"/>
        <v>18</v>
      </c>
      <c r="U805" s="96">
        <f t="shared" si="36"/>
        <v>4.5</v>
      </c>
      <c r="V805" s="92" t="str">
        <f t="shared" si="35"/>
        <v/>
      </c>
      <c r="W805" s="96"/>
      <c r="X805" s="93"/>
      <c r="Z805" s="5"/>
      <c r="AA805"/>
      <c r="AC805" s="376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>
        <v>10.5</v>
      </c>
      <c r="C806" s="5">
        <v>65</v>
      </c>
      <c r="D806" s="5">
        <v>4.2</v>
      </c>
      <c r="E806" s="5">
        <v>10.5</v>
      </c>
      <c r="F806" s="5">
        <v>5.4</v>
      </c>
      <c r="G806" s="5">
        <v>12.6</v>
      </c>
      <c r="H806" s="5">
        <v>999</v>
      </c>
      <c r="I806" s="5">
        <v>15180</v>
      </c>
      <c r="J806" s="5">
        <v>1</v>
      </c>
      <c r="K806" s="5">
        <v>0</v>
      </c>
      <c r="L806" s="5">
        <v>2.2000000000000002</v>
      </c>
      <c r="M806" s="5">
        <v>2.2000000000000002</v>
      </c>
      <c r="N806">
        <v>34</v>
      </c>
      <c r="O806">
        <v>34</v>
      </c>
      <c r="P806">
        <v>17.8</v>
      </c>
      <c r="Q806">
        <v>12.9</v>
      </c>
      <c r="R806" s="54">
        <v>0.55347222222222203</v>
      </c>
      <c r="T806" s="93">
        <f t="shared" si="34"/>
        <v>17.8</v>
      </c>
      <c r="U806" s="96">
        <f t="shared" si="36"/>
        <v>4.3000000000000007</v>
      </c>
      <c r="V806" s="92" t="str">
        <f t="shared" si="35"/>
        <v/>
      </c>
      <c r="W806" s="96"/>
      <c r="X806" s="93"/>
      <c r="Z806" s="5"/>
      <c r="AA806"/>
      <c r="AC806" s="376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>
        <v>10.5</v>
      </c>
      <c r="C807" s="5">
        <v>64</v>
      </c>
      <c r="D807" s="5">
        <v>4</v>
      </c>
      <c r="E807" s="5">
        <v>10.5</v>
      </c>
      <c r="F807" s="5">
        <v>12.2</v>
      </c>
      <c r="G807" s="5">
        <v>25.2</v>
      </c>
      <c r="H807" s="5">
        <v>998.8</v>
      </c>
      <c r="I807" s="5">
        <v>14710</v>
      </c>
      <c r="J807" s="5">
        <v>1</v>
      </c>
      <c r="K807" s="5">
        <v>0</v>
      </c>
      <c r="L807" s="5">
        <v>2.2000000000000002</v>
      </c>
      <c r="M807" s="5">
        <v>2.2000000000000002</v>
      </c>
      <c r="N807">
        <v>34</v>
      </c>
      <c r="O807">
        <v>34</v>
      </c>
      <c r="P807">
        <v>17.8</v>
      </c>
      <c r="Q807">
        <v>12.9</v>
      </c>
      <c r="R807" s="54">
        <v>0.55416666666666703</v>
      </c>
      <c r="T807" s="93">
        <f t="shared" si="34"/>
        <v>17.8</v>
      </c>
      <c r="U807" s="96">
        <f t="shared" si="36"/>
        <v>4.3000000000000007</v>
      </c>
      <c r="V807" s="92" t="str">
        <f t="shared" si="35"/>
        <v/>
      </c>
      <c r="W807" s="96"/>
      <c r="X807" s="93"/>
      <c r="Z807" s="5"/>
      <c r="AA807"/>
      <c r="AC807" s="376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>
        <v>10.4</v>
      </c>
      <c r="C808" s="5">
        <v>65</v>
      </c>
      <c r="D808" s="5">
        <v>4.0999999999999996</v>
      </c>
      <c r="E808" s="5">
        <v>10.4</v>
      </c>
      <c r="F808" s="5">
        <v>11.9</v>
      </c>
      <c r="G808" s="5">
        <v>14</v>
      </c>
      <c r="H808" s="5">
        <v>998.9</v>
      </c>
      <c r="I808" s="5">
        <v>14800</v>
      </c>
      <c r="J808" s="5">
        <v>1</v>
      </c>
      <c r="K808" s="5">
        <v>0</v>
      </c>
      <c r="L808" s="5">
        <v>2.2000000000000002</v>
      </c>
      <c r="M808" s="5">
        <v>2.2000000000000002</v>
      </c>
      <c r="N808">
        <v>34</v>
      </c>
      <c r="O808">
        <v>34</v>
      </c>
      <c r="P808">
        <v>17.600000000000001</v>
      </c>
      <c r="Q808">
        <v>12.9</v>
      </c>
      <c r="R808" s="54">
        <v>0.55486111111111103</v>
      </c>
      <c r="T808" s="93">
        <f t="shared" si="34"/>
        <v>17.600000000000001</v>
      </c>
      <c r="U808" s="96">
        <f t="shared" si="36"/>
        <v>4.2000000000000011</v>
      </c>
      <c r="V808" s="92" t="str">
        <f t="shared" si="35"/>
        <v/>
      </c>
      <c r="W808" s="96"/>
      <c r="X808" s="93"/>
      <c r="Z808" s="5"/>
      <c r="AA808"/>
      <c r="AC808" s="376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>
        <v>10.4</v>
      </c>
      <c r="C809" s="5">
        <v>64</v>
      </c>
      <c r="D809" s="5">
        <v>3.9</v>
      </c>
      <c r="E809" s="5">
        <v>10.4</v>
      </c>
      <c r="F809" s="5">
        <v>14</v>
      </c>
      <c r="G809" s="5">
        <v>15.1</v>
      </c>
      <c r="H809" s="5">
        <v>999</v>
      </c>
      <c r="I809" s="5">
        <v>17360</v>
      </c>
      <c r="J809" s="5">
        <v>1</v>
      </c>
      <c r="K809" s="5">
        <v>0</v>
      </c>
      <c r="L809" s="5">
        <v>2.2000000000000002</v>
      </c>
      <c r="M809" s="5">
        <v>2.2000000000000002</v>
      </c>
      <c r="N809">
        <v>34</v>
      </c>
      <c r="O809">
        <v>34</v>
      </c>
      <c r="P809">
        <v>17.399999999999999</v>
      </c>
      <c r="Q809">
        <v>12.9</v>
      </c>
      <c r="R809" s="54">
        <v>0.55555555555555602</v>
      </c>
      <c r="T809" s="93">
        <f t="shared" si="34"/>
        <v>17.399999999999999</v>
      </c>
      <c r="U809" s="96">
        <f t="shared" si="36"/>
        <v>3.9999999999999982</v>
      </c>
      <c r="V809" s="92" t="str">
        <f t="shared" si="35"/>
        <v/>
      </c>
      <c r="W809" s="96"/>
      <c r="X809" s="93"/>
      <c r="Z809" s="5"/>
      <c r="AA809"/>
      <c r="AC809" s="376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>
        <v>10.4</v>
      </c>
      <c r="C810" s="5">
        <v>64</v>
      </c>
      <c r="D810" s="5">
        <v>3.9</v>
      </c>
      <c r="E810" s="5">
        <v>10.4</v>
      </c>
      <c r="F810" s="5">
        <v>11.2</v>
      </c>
      <c r="G810" s="5">
        <v>17.600000000000001</v>
      </c>
      <c r="H810" s="5">
        <v>998.9</v>
      </c>
      <c r="I810" s="5">
        <v>21290</v>
      </c>
      <c r="J810" s="5">
        <v>1</v>
      </c>
      <c r="K810" s="5">
        <v>0</v>
      </c>
      <c r="L810" s="5">
        <v>2.2000000000000002</v>
      </c>
      <c r="M810" s="5">
        <v>2.2000000000000002</v>
      </c>
      <c r="N810">
        <v>34</v>
      </c>
      <c r="O810">
        <v>34</v>
      </c>
      <c r="P810">
        <v>17.100000000000001</v>
      </c>
      <c r="Q810">
        <v>12.9</v>
      </c>
      <c r="R810" s="54">
        <v>0.55625000000000002</v>
      </c>
      <c r="T810" s="93">
        <f t="shared" si="34"/>
        <v>17.100000000000001</v>
      </c>
      <c r="U810" s="96">
        <f t="shared" si="36"/>
        <v>3.7000000000000011</v>
      </c>
      <c r="V810" s="92" t="str">
        <f t="shared" si="35"/>
        <v/>
      </c>
      <c r="W810" s="96"/>
      <c r="X810" s="93"/>
      <c r="Z810" s="5"/>
      <c r="AA810"/>
      <c r="AC810" s="376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>
        <v>10.4</v>
      </c>
      <c r="C811" s="5">
        <v>64</v>
      </c>
      <c r="D811" s="5">
        <v>3.9</v>
      </c>
      <c r="E811" s="5">
        <v>10.4</v>
      </c>
      <c r="F811" s="5">
        <v>4.3</v>
      </c>
      <c r="G811" s="5">
        <v>11.9</v>
      </c>
      <c r="H811" s="5">
        <v>998.9</v>
      </c>
      <c r="I811" s="5">
        <v>23180</v>
      </c>
      <c r="J811" s="5">
        <v>1</v>
      </c>
      <c r="K811" s="5">
        <v>0</v>
      </c>
      <c r="L811" s="5">
        <v>2.2000000000000002</v>
      </c>
      <c r="M811" s="5">
        <v>2.2000000000000002</v>
      </c>
      <c r="N811">
        <v>34</v>
      </c>
      <c r="O811">
        <v>34</v>
      </c>
      <c r="P811">
        <v>16.899999999999999</v>
      </c>
      <c r="Q811">
        <v>12.8</v>
      </c>
      <c r="R811" s="54">
        <v>0.55694444444444402</v>
      </c>
      <c r="T811" s="93">
        <f t="shared" si="34"/>
        <v>16.899999999999999</v>
      </c>
      <c r="U811" s="96">
        <f t="shared" si="36"/>
        <v>3.4999999999999982</v>
      </c>
      <c r="V811" s="92" t="str">
        <f t="shared" si="35"/>
        <v/>
      </c>
      <c r="W811" s="96"/>
      <c r="X811" s="93"/>
      <c r="Z811" s="5"/>
      <c r="AA811"/>
      <c r="AC811" s="376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>
        <v>10.4</v>
      </c>
      <c r="C812" s="5">
        <v>64</v>
      </c>
      <c r="D812" s="5">
        <v>3.9</v>
      </c>
      <c r="E812" s="5">
        <v>10.4</v>
      </c>
      <c r="F812" s="5">
        <v>8.6</v>
      </c>
      <c r="G812" s="5">
        <v>17.3</v>
      </c>
      <c r="H812" s="5">
        <v>999</v>
      </c>
      <c r="I812" s="5">
        <v>28190</v>
      </c>
      <c r="J812" s="5">
        <v>2</v>
      </c>
      <c r="K812" s="5">
        <v>0</v>
      </c>
      <c r="L812" s="5">
        <v>2.2000000000000002</v>
      </c>
      <c r="M812" s="5">
        <v>2.2000000000000002</v>
      </c>
      <c r="N812">
        <v>34</v>
      </c>
      <c r="O812">
        <v>34</v>
      </c>
      <c r="P812">
        <v>16.7</v>
      </c>
      <c r="Q812">
        <v>12.8</v>
      </c>
      <c r="R812" s="54">
        <v>0.55763888888888902</v>
      </c>
      <c r="T812" s="93">
        <f t="shared" si="34"/>
        <v>16.7</v>
      </c>
      <c r="U812" s="96">
        <f t="shared" si="36"/>
        <v>3.2999999999999989</v>
      </c>
      <c r="V812" s="92" t="str">
        <f t="shared" si="35"/>
        <v/>
      </c>
      <c r="W812" s="96"/>
      <c r="X812" s="93"/>
      <c r="Z812" s="5"/>
      <c r="AA812"/>
      <c r="AC812" s="376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>
        <v>10.5</v>
      </c>
      <c r="C813" s="5">
        <v>64</v>
      </c>
      <c r="D813" s="5">
        <v>4</v>
      </c>
      <c r="E813" s="5">
        <v>10.5</v>
      </c>
      <c r="F813" s="5">
        <v>6.1</v>
      </c>
      <c r="G813" s="5">
        <v>11.5</v>
      </c>
      <c r="H813" s="5">
        <v>998.9</v>
      </c>
      <c r="I813" s="5">
        <v>29450</v>
      </c>
      <c r="J813" s="5">
        <v>2</v>
      </c>
      <c r="K813" s="5">
        <v>0</v>
      </c>
      <c r="L813" s="5">
        <v>2.2000000000000002</v>
      </c>
      <c r="M813" s="5">
        <v>2.2000000000000002</v>
      </c>
      <c r="N813">
        <v>34</v>
      </c>
      <c r="O813">
        <v>34</v>
      </c>
      <c r="P813">
        <v>16.600000000000001</v>
      </c>
      <c r="Q813">
        <v>12.8</v>
      </c>
      <c r="R813" s="54">
        <v>0.55833333333333302</v>
      </c>
      <c r="T813" s="93">
        <f t="shared" si="34"/>
        <v>16.600000000000001</v>
      </c>
      <c r="U813" s="96">
        <f t="shared" si="36"/>
        <v>3.1000000000000014</v>
      </c>
      <c r="V813" s="92" t="str">
        <f t="shared" si="35"/>
        <v/>
      </c>
      <c r="W813" s="96"/>
      <c r="X813" s="93"/>
      <c r="Z813" s="5"/>
      <c r="AA813"/>
      <c r="AC813" s="376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>
        <v>10.6</v>
      </c>
      <c r="C814" s="5">
        <v>64</v>
      </c>
      <c r="D814" s="5">
        <v>4.0999999999999996</v>
      </c>
      <c r="E814" s="5">
        <v>10.6</v>
      </c>
      <c r="F814" s="5">
        <v>4</v>
      </c>
      <c r="G814" s="5">
        <v>11.9</v>
      </c>
      <c r="H814" s="5">
        <v>999</v>
      </c>
      <c r="I814" s="5">
        <v>29700</v>
      </c>
      <c r="J814" s="5">
        <v>2</v>
      </c>
      <c r="K814" s="5">
        <v>0</v>
      </c>
      <c r="L814" s="5">
        <v>2.2000000000000002</v>
      </c>
      <c r="M814" s="5">
        <v>2.2000000000000002</v>
      </c>
      <c r="N814">
        <v>34</v>
      </c>
      <c r="O814">
        <v>34</v>
      </c>
      <c r="P814">
        <v>16.7</v>
      </c>
      <c r="Q814">
        <v>12.9</v>
      </c>
      <c r="R814" s="54">
        <v>0.55902777777777801</v>
      </c>
      <c r="T814" s="93">
        <f t="shared" si="34"/>
        <v>16.7</v>
      </c>
      <c r="U814" s="96">
        <f t="shared" si="36"/>
        <v>3.0999999999999996</v>
      </c>
      <c r="V814" s="92" t="str">
        <f t="shared" si="35"/>
        <v/>
      </c>
      <c r="W814" s="96"/>
      <c r="X814" s="93"/>
      <c r="Z814" s="5"/>
      <c r="AA814"/>
      <c r="AC814" s="376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>
        <v>10.7</v>
      </c>
      <c r="C815" s="5">
        <v>63</v>
      </c>
      <c r="D815" s="5">
        <v>3.9</v>
      </c>
      <c r="E815" s="5">
        <v>10.7</v>
      </c>
      <c r="F815" s="5">
        <v>7.9</v>
      </c>
      <c r="G815" s="5">
        <v>7.9</v>
      </c>
      <c r="H815" s="5">
        <v>999.1</v>
      </c>
      <c r="I815" s="5">
        <v>28980</v>
      </c>
      <c r="J815" s="5">
        <v>2</v>
      </c>
      <c r="K815" s="5">
        <v>0</v>
      </c>
      <c r="L815" s="5">
        <v>2.2000000000000002</v>
      </c>
      <c r="M815" s="5">
        <v>2.2000000000000002</v>
      </c>
      <c r="N815">
        <v>34</v>
      </c>
      <c r="O815">
        <v>34</v>
      </c>
      <c r="P815">
        <v>16.899999999999999</v>
      </c>
      <c r="Q815">
        <v>13.1</v>
      </c>
      <c r="R815" s="54">
        <v>0.55972222222222201</v>
      </c>
      <c r="T815" s="93">
        <f t="shared" si="34"/>
        <v>16.899999999999999</v>
      </c>
      <c r="U815" s="96">
        <f t="shared" si="36"/>
        <v>3.1999999999999993</v>
      </c>
      <c r="V815" s="92" t="str">
        <f t="shared" si="35"/>
        <v/>
      </c>
      <c r="W815" s="96"/>
      <c r="X815" s="93"/>
      <c r="Z815" s="5"/>
      <c r="AA815"/>
      <c r="AC815" s="376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>
        <v>10.7</v>
      </c>
      <c r="C816" s="5">
        <v>63</v>
      </c>
      <c r="D816" s="5">
        <v>3.9</v>
      </c>
      <c r="E816" s="5">
        <v>10.7</v>
      </c>
      <c r="F816" s="5">
        <v>4.3</v>
      </c>
      <c r="G816" s="5">
        <v>17.3</v>
      </c>
      <c r="H816" s="5">
        <v>998.9</v>
      </c>
      <c r="I816" s="5">
        <v>28320</v>
      </c>
      <c r="J816" s="5">
        <v>2</v>
      </c>
      <c r="K816" s="5">
        <v>0</v>
      </c>
      <c r="L816" s="5">
        <v>2.2000000000000002</v>
      </c>
      <c r="M816" s="5">
        <v>2.2000000000000002</v>
      </c>
      <c r="N816">
        <v>34</v>
      </c>
      <c r="O816">
        <v>34</v>
      </c>
      <c r="P816">
        <v>17.2</v>
      </c>
      <c r="Q816">
        <v>13.3</v>
      </c>
      <c r="R816" s="54">
        <v>0.56041666666666701</v>
      </c>
      <c r="T816" s="93">
        <f t="shared" si="34"/>
        <v>17.2</v>
      </c>
      <c r="U816" s="96">
        <f t="shared" si="36"/>
        <v>3.5</v>
      </c>
      <c r="V816" s="92" t="str">
        <f t="shared" si="35"/>
        <v/>
      </c>
      <c r="W816" s="96"/>
      <c r="X816" s="93"/>
      <c r="Z816" s="5"/>
      <c r="AA816"/>
      <c r="AC816" s="376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>
        <v>10.7</v>
      </c>
      <c r="C817" s="5">
        <v>63</v>
      </c>
      <c r="D817" s="5">
        <v>3.9</v>
      </c>
      <c r="E817" s="5">
        <v>10.7</v>
      </c>
      <c r="F817" s="5">
        <v>21.2</v>
      </c>
      <c r="G817" s="5">
        <v>23.4</v>
      </c>
      <c r="H817" s="5">
        <v>999</v>
      </c>
      <c r="I817" s="5">
        <v>27430</v>
      </c>
      <c r="J817" s="5">
        <v>2</v>
      </c>
      <c r="K817" s="5">
        <v>0</v>
      </c>
      <c r="L817" s="5">
        <v>2.2000000000000002</v>
      </c>
      <c r="M817" s="5">
        <v>2.2000000000000002</v>
      </c>
      <c r="N817">
        <v>34</v>
      </c>
      <c r="O817">
        <v>34</v>
      </c>
      <c r="P817">
        <v>17.600000000000001</v>
      </c>
      <c r="Q817">
        <v>13.7</v>
      </c>
      <c r="R817" s="54">
        <v>0.56111111111111101</v>
      </c>
      <c r="T817" s="93">
        <f t="shared" si="34"/>
        <v>17.600000000000001</v>
      </c>
      <c r="U817" s="96">
        <f t="shared" si="36"/>
        <v>3.9000000000000021</v>
      </c>
      <c r="V817" s="92" t="str">
        <f t="shared" si="35"/>
        <v/>
      </c>
      <c r="W817" s="96"/>
      <c r="X817" s="93"/>
      <c r="Z817" s="5"/>
      <c r="AA817"/>
      <c r="AC817" s="376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>
        <v>10.7</v>
      </c>
      <c r="C818" s="5">
        <v>63</v>
      </c>
      <c r="D818" s="5">
        <v>3.9</v>
      </c>
      <c r="E818" s="5">
        <v>10.7</v>
      </c>
      <c r="F818" s="5">
        <v>15.1</v>
      </c>
      <c r="G818" s="5">
        <v>26.3</v>
      </c>
      <c r="H818" s="5">
        <v>999.1</v>
      </c>
      <c r="I818" s="5">
        <v>23370</v>
      </c>
      <c r="J818" s="5">
        <v>1</v>
      </c>
      <c r="K818" s="5">
        <v>0</v>
      </c>
      <c r="L818" s="5">
        <v>2.2000000000000002</v>
      </c>
      <c r="M818" s="5">
        <v>2.2000000000000002</v>
      </c>
      <c r="N818">
        <v>34</v>
      </c>
      <c r="O818">
        <v>34</v>
      </c>
      <c r="P818">
        <v>18</v>
      </c>
      <c r="Q818">
        <v>14.1</v>
      </c>
      <c r="R818" s="54">
        <v>0.561805555555556</v>
      </c>
      <c r="T818" s="93">
        <f t="shared" ref="T818:T881" si="37">MAX($P818,$Q818)</f>
        <v>18</v>
      </c>
      <c r="U818" s="96">
        <f t="shared" si="36"/>
        <v>4.3000000000000007</v>
      </c>
      <c r="V818" s="92" t="str">
        <f t="shared" si="35"/>
        <v/>
      </c>
      <c r="W818" s="96"/>
      <c r="X818" s="93"/>
      <c r="Z818" s="5"/>
      <c r="AA818"/>
      <c r="AC818" s="376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>
        <v>10.6</v>
      </c>
      <c r="C819" s="5">
        <v>64</v>
      </c>
      <c r="D819" s="5">
        <v>4.0999999999999996</v>
      </c>
      <c r="E819" s="5">
        <v>10.6</v>
      </c>
      <c r="F819" s="5">
        <v>3.2</v>
      </c>
      <c r="G819" s="5">
        <v>17.600000000000001</v>
      </c>
      <c r="H819" s="5">
        <v>998.9</v>
      </c>
      <c r="I819" s="5">
        <v>20930</v>
      </c>
      <c r="J819" s="5">
        <v>1</v>
      </c>
      <c r="K819" s="5">
        <v>0</v>
      </c>
      <c r="L819" s="5">
        <v>2.2000000000000002</v>
      </c>
      <c r="M819" s="5">
        <v>2.2000000000000002</v>
      </c>
      <c r="N819">
        <v>34</v>
      </c>
      <c r="O819">
        <v>34</v>
      </c>
      <c r="P819">
        <v>18.399999999999999</v>
      </c>
      <c r="Q819">
        <v>14.1</v>
      </c>
      <c r="R819" s="54">
        <v>0.5625</v>
      </c>
      <c r="T819" s="93">
        <f t="shared" si="37"/>
        <v>18.399999999999999</v>
      </c>
      <c r="U819" s="96">
        <f t="shared" si="36"/>
        <v>4.7999999999999989</v>
      </c>
      <c r="V819" s="92" t="str">
        <f t="shared" si="35"/>
        <v/>
      </c>
      <c r="W819" s="96"/>
      <c r="X819" s="93"/>
      <c r="Z819" s="5"/>
      <c r="AA819"/>
      <c r="AC819" s="376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>
        <v>10.7</v>
      </c>
      <c r="C820" s="5">
        <v>64</v>
      </c>
      <c r="D820" s="5">
        <v>4.2</v>
      </c>
      <c r="E820" s="5">
        <v>10.7</v>
      </c>
      <c r="F820" s="5">
        <v>7.2</v>
      </c>
      <c r="G820" s="5">
        <v>19.399999999999999</v>
      </c>
      <c r="H820" s="5">
        <v>999.1</v>
      </c>
      <c r="I820" s="5">
        <v>24850</v>
      </c>
      <c r="J820" s="5">
        <v>1</v>
      </c>
      <c r="K820" s="5">
        <v>0</v>
      </c>
      <c r="L820" s="5">
        <v>2.2000000000000002</v>
      </c>
      <c r="M820" s="5">
        <v>2.2000000000000002</v>
      </c>
      <c r="N820">
        <v>34</v>
      </c>
      <c r="O820">
        <v>34</v>
      </c>
      <c r="P820">
        <v>18.600000000000001</v>
      </c>
      <c r="Q820">
        <v>14.4</v>
      </c>
      <c r="R820" s="54">
        <v>0.563194444444444</v>
      </c>
      <c r="T820" s="93">
        <f t="shared" si="37"/>
        <v>18.600000000000001</v>
      </c>
      <c r="U820" s="96">
        <f t="shared" si="36"/>
        <v>4.9000000000000021</v>
      </c>
      <c r="V820" s="92" t="str">
        <f t="shared" si="35"/>
        <v/>
      </c>
      <c r="W820" s="96"/>
      <c r="X820" s="93"/>
      <c r="Z820" s="5"/>
      <c r="AA820"/>
      <c r="AC820" s="376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/>
      <c r="O821"/>
      <c r="P821"/>
      <c r="Q821"/>
      <c r="R821" s="54"/>
      <c r="T821" s="93">
        <f t="shared" si="37"/>
        <v>0</v>
      </c>
      <c r="U821" s="96">
        <f t="shared" si="36"/>
        <v>-3</v>
      </c>
      <c r="V821" s="92" t="str">
        <f t="shared" si="35"/>
        <v/>
      </c>
      <c r="W821" s="96"/>
      <c r="X821" s="93"/>
      <c r="Z821" s="5"/>
      <c r="AA821"/>
      <c r="AC821" s="376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/>
      <c r="O822"/>
      <c r="P822"/>
      <c r="Q822"/>
      <c r="R822" s="54"/>
      <c r="T822" s="93">
        <f t="shared" si="37"/>
        <v>0</v>
      </c>
      <c r="U822" s="96">
        <f t="shared" si="36"/>
        <v>-3</v>
      </c>
      <c r="V822" s="92" t="str">
        <f t="shared" si="35"/>
        <v/>
      </c>
      <c r="W822" s="96"/>
      <c r="X822" s="93"/>
      <c r="Z822" s="5"/>
      <c r="AA822"/>
      <c r="AC822" s="376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/>
      <c r="O823"/>
      <c r="P823"/>
      <c r="Q823"/>
      <c r="R823" s="54"/>
      <c r="T823" s="93">
        <f t="shared" si="37"/>
        <v>0</v>
      </c>
      <c r="U823" s="96">
        <f t="shared" si="36"/>
        <v>-3</v>
      </c>
      <c r="V823" s="92" t="str">
        <f t="shared" si="35"/>
        <v/>
      </c>
      <c r="W823" s="96"/>
      <c r="X823" s="93"/>
      <c r="Z823" s="5"/>
      <c r="AA823"/>
      <c r="AC823" s="376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/>
      <c r="O824"/>
      <c r="P824"/>
      <c r="Q824"/>
      <c r="R824" s="54"/>
      <c r="T824" s="93">
        <f t="shared" si="37"/>
        <v>0</v>
      </c>
      <c r="U824" s="96">
        <f t="shared" si="36"/>
        <v>-3</v>
      </c>
      <c r="V824" s="92" t="str">
        <f t="shared" si="35"/>
        <v/>
      </c>
      <c r="W824" s="96"/>
      <c r="X824" s="93"/>
      <c r="Z824" s="5"/>
      <c r="AA824"/>
      <c r="AC824" s="376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/>
      <c r="O825"/>
      <c r="P825"/>
      <c r="Q825"/>
      <c r="R825" s="54"/>
      <c r="T825" s="93">
        <f t="shared" si="37"/>
        <v>0</v>
      </c>
      <c r="U825" s="96">
        <f t="shared" si="36"/>
        <v>-3</v>
      </c>
      <c r="V825" s="92" t="str">
        <f t="shared" si="35"/>
        <v/>
      </c>
      <c r="W825" s="96"/>
      <c r="X825" s="93"/>
      <c r="Z825" s="5"/>
      <c r="AA825"/>
      <c r="AC825" s="376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/>
      <c r="O826"/>
      <c r="P826"/>
      <c r="Q826"/>
      <c r="R826" s="54"/>
      <c r="T826" s="93">
        <f t="shared" si="37"/>
        <v>0</v>
      </c>
      <c r="U826" s="96">
        <f t="shared" si="36"/>
        <v>-3</v>
      </c>
      <c r="V826" s="92" t="str">
        <f t="shared" si="35"/>
        <v/>
      </c>
      <c r="W826" s="96"/>
      <c r="X826" s="93"/>
      <c r="Z826" s="5"/>
      <c r="AA826"/>
      <c r="AC826" s="376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/>
      <c r="O827"/>
      <c r="P827"/>
      <c r="Q827"/>
      <c r="R827" s="54"/>
      <c r="T827" s="93">
        <f t="shared" si="37"/>
        <v>0</v>
      </c>
      <c r="U827" s="96">
        <f t="shared" si="36"/>
        <v>-3</v>
      </c>
      <c r="V827" s="92" t="str">
        <f t="shared" si="35"/>
        <v/>
      </c>
      <c r="W827" s="96"/>
      <c r="X827" s="93"/>
      <c r="Z827" s="5"/>
      <c r="AA827"/>
      <c r="AC827" s="376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/>
      <c r="O828"/>
      <c r="P828"/>
      <c r="Q828"/>
      <c r="R828" s="54"/>
      <c r="T828" s="93">
        <f t="shared" si="37"/>
        <v>0</v>
      </c>
      <c r="U828" s="96">
        <f t="shared" si="36"/>
        <v>-3</v>
      </c>
      <c r="V828" s="92" t="str">
        <f t="shared" si="35"/>
        <v/>
      </c>
      <c r="W828" s="96"/>
      <c r="X828" s="93"/>
      <c r="Z828" s="5"/>
      <c r="AA828"/>
      <c r="AC828" s="376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/>
      <c r="O829"/>
      <c r="P829"/>
      <c r="Q829"/>
      <c r="R829" s="54"/>
      <c r="T829" s="93">
        <f t="shared" si="37"/>
        <v>0</v>
      </c>
      <c r="U829" s="96">
        <f t="shared" si="36"/>
        <v>-3</v>
      </c>
      <c r="V829" s="92" t="str">
        <f t="shared" si="35"/>
        <v/>
      </c>
      <c r="W829" s="96"/>
      <c r="X829" s="93"/>
      <c r="Z829" s="5"/>
      <c r="AA829"/>
      <c r="AC829" s="376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/>
      <c r="O830"/>
      <c r="P830"/>
      <c r="Q830"/>
      <c r="R830" s="54"/>
      <c r="T830" s="93">
        <f t="shared" si="37"/>
        <v>0</v>
      </c>
      <c r="U830" s="96">
        <f t="shared" si="36"/>
        <v>-3</v>
      </c>
      <c r="V830" s="92" t="str">
        <f t="shared" si="35"/>
        <v/>
      </c>
      <c r="W830" s="96"/>
      <c r="X830" s="93"/>
      <c r="Z830" s="5"/>
      <c r="AA830"/>
      <c r="AC830" s="376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/>
      <c r="O831"/>
      <c r="P831"/>
      <c r="Q831"/>
      <c r="R831" s="54"/>
      <c r="T831" s="93">
        <f t="shared" si="37"/>
        <v>0</v>
      </c>
      <c r="U831" s="96">
        <f t="shared" si="36"/>
        <v>-3</v>
      </c>
      <c r="V831" s="92" t="str">
        <f t="shared" si="35"/>
        <v/>
      </c>
      <c r="W831" s="96"/>
      <c r="X831" s="93"/>
      <c r="Z831" s="5"/>
      <c r="AA831"/>
      <c r="AC831" s="376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/>
      <c r="O832"/>
      <c r="P832"/>
      <c r="Q832"/>
      <c r="R832" s="54"/>
      <c r="T832" s="93">
        <f t="shared" si="37"/>
        <v>0</v>
      </c>
      <c r="U832" s="96">
        <f t="shared" si="36"/>
        <v>-3</v>
      </c>
      <c r="V832" s="92" t="str">
        <f t="shared" si="35"/>
        <v/>
      </c>
      <c r="W832" s="96"/>
      <c r="X832" s="93"/>
      <c r="Z832" s="5"/>
      <c r="AA832"/>
      <c r="AC832" s="376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/>
      <c r="O833"/>
      <c r="P833"/>
      <c r="Q833"/>
      <c r="R833" s="54"/>
      <c r="T833" s="93">
        <f t="shared" si="37"/>
        <v>0</v>
      </c>
      <c r="U833" s="96">
        <f t="shared" si="36"/>
        <v>-3</v>
      </c>
      <c r="V833" s="92" t="str">
        <f t="shared" si="35"/>
        <v/>
      </c>
      <c r="W833" s="96"/>
      <c r="X833" s="93"/>
      <c r="Z833" s="5"/>
      <c r="AA833"/>
      <c r="AC833" s="376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/>
      <c r="O834"/>
      <c r="P834"/>
      <c r="Q834"/>
      <c r="R834" s="54"/>
      <c r="T834" s="93">
        <f t="shared" si="37"/>
        <v>0</v>
      </c>
      <c r="U834" s="96">
        <f t="shared" si="36"/>
        <v>-3</v>
      </c>
      <c r="V834" s="92" t="str">
        <f t="shared" si="35"/>
        <v/>
      </c>
      <c r="W834" s="96"/>
      <c r="X834" s="93"/>
      <c r="Z834" s="5"/>
      <c r="AA834"/>
      <c r="AC834" s="376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/>
      <c r="O835"/>
      <c r="P835"/>
      <c r="Q835"/>
      <c r="R835" s="54"/>
      <c r="T835" s="93">
        <f t="shared" si="37"/>
        <v>0</v>
      </c>
      <c r="U835" s="96">
        <f t="shared" si="36"/>
        <v>-3</v>
      </c>
      <c r="V835" s="92" t="str">
        <f t="shared" si="35"/>
        <v/>
      </c>
      <c r="W835" s="96"/>
      <c r="X835" s="93"/>
      <c r="Z835" s="5"/>
      <c r="AA835"/>
      <c r="AC835" s="376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/>
      <c r="O836"/>
      <c r="P836"/>
      <c r="Q836"/>
      <c r="R836" s="54"/>
      <c r="T836" s="93">
        <f t="shared" si="37"/>
        <v>0</v>
      </c>
      <c r="U836" s="96">
        <f t="shared" si="36"/>
        <v>-3</v>
      </c>
      <c r="V836" s="92" t="str">
        <f t="shared" si="35"/>
        <v/>
      </c>
      <c r="W836" s="96"/>
      <c r="X836" s="93"/>
      <c r="Z836" s="5"/>
      <c r="AA836"/>
      <c r="AC836" s="376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/>
      <c r="O837"/>
      <c r="P837"/>
      <c r="Q837"/>
      <c r="R837" s="54"/>
      <c r="T837" s="93">
        <f t="shared" si="37"/>
        <v>0</v>
      </c>
      <c r="U837" s="96">
        <f t="shared" si="36"/>
        <v>-3</v>
      </c>
      <c r="V837" s="92" t="str">
        <f t="shared" si="35"/>
        <v/>
      </c>
      <c r="W837" s="96"/>
      <c r="X837" s="93"/>
      <c r="Z837" s="5"/>
      <c r="AA837"/>
      <c r="AC837" s="376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/>
      <c r="O838"/>
      <c r="P838"/>
      <c r="Q838"/>
      <c r="R838" s="54"/>
      <c r="T838" s="93">
        <f t="shared" si="37"/>
        <v>0</v>
      </c>
      <c r="U838" s="96">
        <f t="shared" si="36"/>
        <v>-3</v>
      </c>
      <c r="V838" s="92" t="str">
        <f t="shared" si="35"/>
        <v/>
      </c>
      <c r="W838" s="96"/>
      <c r="X838" s="93"/>
      <c r="Z838" s="5"/>
      <c r="AA838"/>
      <c r="AC838" s="376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/>
      <c r="O839"/>
      <c r="P839"/>
      <c r="Q839"/>
      <c r="R839" s="54"/>
      <c r="T839" s="93">
        <f t="shared" si="37"/>
        <v>0</v>
      </c>
      <c r="U839" s="96">
        <f t="shared" si="36"/>
        <v>-3</v>
      </c>
      <c r="V839" s="92" t="str">
        <f t="shared" si="35"/>
        <v/>
      </c>
      <c r="W839" s="96"/>
      <c r="X839" s="93"/>
      <c r="Z839" s="5"/>
      <c r="AA839"/>
      <c r="AC839" s="376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/>
      <c r="O840"/>
      <c r="P840"/>
      <c r="Q840"/>
      <c r="R840" s="54"/>
      <c r="T840" s="93">
        <f t="shared" si="37"/>
        <v>0</v>
      </c>
      <c r="U840" s="96">
        <f t="shared" si="36"/>
        <v>-3</v>
      </c>
      <c r="V840" s="92" t="str">
        <f t="shared" si="35"/>
        <v/>
      </c>
      <c r="W840" s="96"/>
      <c r="X840" s="93"/>
      <c r="Z840" s="5"/>
      <c r="AA840"/>
      <c r="AC840" s="376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/>
      <c r="O841"/>
      <c r="P841"/>
      <c r="Q841"/>
      <c r="R841" s="54"/>
      <c r="T841" s="93">
        <f t="shared" si="37"/>
        <v>0</v>
      </c>
      <c r="U841" s="96">
        <f t="shared" si="36"/>
        <v>-3</v>
      </c>
      <c r="V841" s="92" t="str">
        <f t="shared" si="35"/>
        <v/>
      </c>
      <c r="W841" s="96"/>
      <c r="X841" s="93"/>
      <c r="Z841" s="5"/>
      <c r="AA841"/>
      <c r="AC841" s="376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/>
      <c r="O842"/>
      <c r="P842"/>
      <c r="Q842"/>
      <c r="R842" s="54"/>
      <c r="T842" s="93">
        <f t="shared" si="37"/>
        <v>0</v>
      </c>
      <c r="U842" s="96">
        <f t="shared" si="36"/>
        <v>-3</v>
      </c>
      <c r="V842" s="92" t="str">
        <f t="shared" si="35"/>
        <v/>
      </c>
      <c r="W842" s="96"/>
      <c r="X842" s="93"/>
      <c r="Z842" s="5"/>
      <c r="AA842"/>
      <c r="AC842" s="376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/>
      <c r="O843"/>
      <c r="P843"/>
      <c r="Q843"/>
      <c r="R843" s="54"/>
      <c r="T843" s="93">
        <f t="shared" si="37"/>
        <v>0</v>
      </c>
      <c r="U843" s="96">
        <f t="shared" si="36"/>
        <v>-3</v>
      </c>
      <c r="V843" s="92" t="str">
        <f t="shared" ref="V843:V906" si="38">IF($K843&gt;0,1,"")</f>
        <v/>
      </c>
      <c r="W843" s="96"/>
      <c r="X843" s="93"/>
      <c r="Z843" s="5"/>
      <c r="AA843"/>
      <c r="AC843" s="376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/>
      <c r="O844"/>
      <c r="P844"/>
      <c r="Q844"/>
      <c r="R844" s="54"/>
      <c r="T844" s="93">
        <f t="shared" si="37"/>
        <v>0</v>
      </c>
      <c r="U844" s="96">
        <f t="shared" si="36"/>
        <v>-3</v>
      </c>
      <c r="V844" s="92" t="str">
        <f t="shared" si="38"/>
        <v/>
      </c>
      <c r="W844" s="96"/>
      <c r="X844" s="93"/>
      <c r="Z844" s="5"/>
      <c r="AA844"/>
      <c r="AC844" s="376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/>
      <c r="O845"/>
      <c r="P845"/>
      <c r="Q845"/>
      <c r="R845" s="54"/>
      <c r="T845" s="93">
        <f t="shared" si="37"/>
        <v>0</v>
      </c>
      <c r="U845" s="96">
        <f t="shared" si="36"/>
        <v>-3</v>
      </c>
      <c r="V845" s="92" t="str">
        <f t="shared" si="38"/>
        <v/>
      </c>
      <c r="W845" s="96"/>
      <c r="X845" s="93"/>
      <c r="Z845" s="5"/>
      <c r="AA845"/>
      <c r="AC845" s="376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/>
      <c r="O846"/>
      <c r="P846"/>
      <c r="Q846"/>
      <c r="R846" s="54"/>
      <c r="T846" s="93">
        <f t="shared" si="37"/>
        <v>0</v>
      </c>
      <c r="U846" s="96">
        <f t="shared" si="36"/>
        <v>-3</v>
      </c>
      <c r="V846" s="92" t="str">
        <f t="shared" si="38"/>
        <v/>
      </c>
      <c r="W846" s="96"/>
      <c r="X846" s="93"/>
      <c r="Z846" s="5"/>
      <c r="AA846"/>
      <c r="AC846" s="376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/>
      <c r="O847"/>
      <c r="P847"/>
      <c r="Q847"/>
      <c r="R847" s="54"/>
      <c r="T847" s="93">
        <f t="shared" si="37"/>
        <v>0</v>
      </c>
      <c r="U847" s="96">
        <f t="shared" si="36"/>
        <v>-3</v>
      </c>
      <c r="V847" s="92" t="str">
        <f t="shared" si="38"/>
        <v/>
      </c>
      <c r="W847" s="96"/>
      <c r="X847" s="93"/>
      <c r="Z847" s="5"/>
      <c r="AA847"/>
      <c r="AC847" s="376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/>
      <c r="O848"/>
      <c r="P848"/>
      <c r="Q848"/>
      <c r="R848" s="54"/>
      <c r="T848" s="93">
        <f t="shared" si="37"/>
        <v>0</v>
      </c>
      <c r="U848" s="96">
        <f t="shared" ref="U848:U911" si="39">(T848-B848)-3</f>
        <v>-3</v>
      </c>
      <c r="V848" s="92" t="str">
        <f t="shared" si="38"/>
        <v/>
      </c>
      <c r="W848" s="96"/>
      <c r="X848" s="93"/>
      <c r="Z848" s="5"/>
      <c r="AA848"/>
      <c r="AC848" s="376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/>
      <c r="O849"/>
      <c r="P849"/>
      <c r="Q849"/>
      <c r="R849" s="54"/>
      <c r="T849" s="93">
        <f t="shared" si="37"/>
        <v>0</v>
      </c>
      <c r="U849" s="96">
        <f t="shared" si="39"/>
        <v>-3</v>
      </c>
      <c r="V849" s="92" t="str">
        <f t="shared" si="38"/>
        <v/>
      </c>
      <c r="W849" s="96"/>
      <c r="X849" s="93"/>
      <c r="Z849" s="5"/>
      <c r="AA849"/>
      <c r="AC849" s="376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/>
      <c r="O850"/>
      <c r="P850"/>
      <c r="Q850"/>
      <c r="R850" s="54"/>
      <c r="T850" s="93">
        <f t="shared" si="37"/>
        <v>0</v>
      </c>
      <c r="U850" s="96">
        <f t="shared" si="39"/>
        <v>-3</v>
      </c>
      <c r="V850" s="92" t="str">
        <f t="shared" si="38"/>
        <v/>
      </c>
      <c r="W850" s="96"/>
      <c r="X850" s="93"/>
      <c r="Z850" s="5"/>
      <c r="AA850"/>
      <c r="AC850" s="376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/>
      <c r="O851"/>
      <c r="P851"/>
      <c r="Q851"/>
      <c r="R851" s="54"/>
      <c r="T851" s="93">
        <f t="shared" si="37"/>
        <v>0</v>
      </c>
      <c r="U851" s="96">
        <f t="shared" si="39"/>
        <v>-3</v>
      </c>
      <c r="V851" s="92" t="str">
        <f t="shared" si="38"/>
        <v/>
      </c>
      <c r="W851" s="96"/>
      <c r="X851" s="93"/>
      <c r="Z851" s="5"/>
      <c r="AA851"/>
      <c r="AC851" s="376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/>
      <c r="O852"/>
      <c r="P852"/>
      <c r="Q852"/>
      <c r="R852" s="54"/>
      <c r="T852" s="93">
        <f t="shared" si="37"/>
        <v>0</v>
      </c>
      <c r="U852" s="96">
        <f t="shared" si="39"/>
        <v>-3</v>
      </c>
      <c r="V852" s="92" t="str">
        <f t="shared" si="38"/>
        <v/>
      </c>
      <c r="W852" s="96"/>
      <c r="X852" s="93"/>
      <c r="Z852" s="5"/>
      <c r="AA852"/>
      <c r="AC852" s="376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/>
      <c r="O853"/>
      <c r="P853"/>
      <c r="Q853"/>
      <c r="R853" s="54"/>
      <c r="T853" s="93">
        <f t="shared" si="37"/>
        <v>0</v>
      </c>
      <c r="U853" s="96">
        <f t="shared" si="39"/>
        <v>-3</v>
      </c>
      <c r="V853" s="92" t="str">
        <f t="shared" si="38"/>
        <v/>
      </c>
      <c r="W853" s="96"/>
      <c r="X853" s="93"/>
      <c r="Z853" s="5"/>
      <c r="AA853"/>
      <c r="AC853" s="376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/>
      <c r="O854"/>
      <c r="P854"/>
      <c r="Q854"/>
      <c r="R854" s="54"/>
      <c r="T854" s="93">
        <f t="shared" si="37"/>
        <v>0</v>
      </c>
      <c r="U854" s="96">
        <f t="shared" si="39"/>
        <v>-3</v>
      </c>
      <c r="V854" s="92" t="str">
        <f t="shared" si="38"/>
        <v/>
      </c>
      <c r="W854" s="96"/>
      <c r="X854" s="93"/>
      <c r="Z854" s="5"/>
      <c r="AA854"/>
      <c r="AC854" s="376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/>
      <c r="O855"/>
      <c r="P855"/>
      <c r="Q855"/>
      <c r="R855" s="54"/>
      <c r="T855" s="93">
        <f t="shared" si="37"/>
        <v>0</v>
      </c>
      <c r="U855" s="96">
        <f t="shared" si="39"/>
        <v>-3</v>
      </c>
      <c r="V855" s="92" t="str">
        <f t="shared" si="38"/>
        <v/>
      </c>
      <c r="W855" s="96"/>
      <c r="X855" s="93"/>
      <c r="Z855" s="5"/>
      <c r="AA855"/>
      <c r="AC855" s="376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/>
      <c r="O856"/>
      <c r="P856"/>
      <c r="Q856"/>
      <c r="R856" s="54"/>
      <c r="T856" s="93">
        <f t="shared" si="37"/>
        <v>0</v>
      </c>
      <c r="U856" s="96">
        <f t="shared" si="39"/>
        <v>-3</v>
      </c>
      <c r="V856" s="92" t="str">
        <f t="shared" si="38"/>
        <v/>
      </c>
      <c r="W856" s="96"/>
      <c r="X856" s="93"/>
      <c r="Z856" s="5"/>
      <c r="AA856"/>
      <c r="AC856" s="376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/>
      <c r="O857"/>
      <c r="P857"/>
      <c r="Q857"/>
      <c r="R857" s="54"/>
      <c r="T857" s="93">
        <f t="shared" si="37"/>
        <v>0</v>
      </c>
      <c r="U857" s="96">
        <f t="shared" si="39"/>
        <v>-3</v>
      </c>
      <c r="V857" s="92" t="str">
        <f t="shared" si="38"/>
        <v/>
      </c>
      <c r="W857" s="96"/>
      <c r="X857" s="93"/>
      <c r="Z857" s="5"/>
      <c r="AA857"/>
      <c r="AC857" s="376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/>
      <c r="O858"/>
      <c r="P858"/>
      <c r="Q858"/>
      <c r="R858" s="54"/>
      <c r="T858" s="93">
        <f t="shared" si="37"/>
        <v>0</v>
      </c>
      <c r="U858" s="96">
        <f t="shared" si="39"/>
        <v>-3</v>
      </c>
      <c r="V858" s="92" t="str">
        <f t="shared" si="38"/>
        <v/>
      </c>
      <c r="W858" s="96"/>
      <c r="X858" s="93"/>
      <c r="Z858" s="5"/>
      <c r="AA858"/>
      <c r="AC858" s="376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/>
      <c r="O859"/>
      <c r="P859"/>
      <c r="Q859"/>
      <c r="R859" s="54"/>
      <c r="T859" s="93">
        <f t="shared" si="37"/>
        <v>0</v>
      </c>
      <c r="U859" s="96">
        <f t="shared" si="39"/>
        <v>-3</v>
      </c>
      <c r="V859" s="92" t="str">
        <f t="shared" si="38"/>
        <v/>
      </c>
      <c r="W859" s="96"/>
      <c r="X859" s="93"/>
      <c r="Z859" s="5"/>
      <c r="AA859"/>
      <c r="AC859" s="376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/>
      <c r="O860"/>
      <c r="P860"/>
      <c r="Q860"/>
      <c r="R860" s="54"/>
      <c r="T860" s="93">
        <f t="shared" si="37"/>
        <v>0</v>
      </c>
      <c r="U860" s="96">
        <f t="shared" si="39"/>
        <v>-3</v>
      </c>
      <c r="V860" s="92" t="str">
        <f t="shared" si="38"/>
        <v/>
      </c>
      <c r="W860" s="96"/>
      <c r="X860" s="93"/>
      <c r="Z860" s="5"/>
      <c r="AA860"/>
      <c r="AC860" s="376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/>
      <c r="O861"/>
      <c r="P861"/>
      <c r="Q861"/>
      <c r="R861" s="54"/>
      <c r="T861" s="93">
        <f t="shared" si="37"/>
        <v>0</v>
      </c>
      <c r="U861" s="96">
        <f t="shared" si="39"/>
        <v>-3</v>
      </c>
      <c r="V861" s="92" t="str">
        <f t="shared" si="38"/>
        <v/>
      </c>
      <c r="W861" s="96"/>
      <c r="X861" s="93"/>
      <c r="Z861" s="5"/>
      <c r="AA861"/>
      <c r="AC861" s="376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/>
      <c r="O862"/>
      <c r="P862"/>
      <c r="Q862"/>
      <c r="R862" s="54"/>
      <c r="T862" s="93">
        <f t="shared" si="37"/>
        <v>0</v>
      </c>
      <c r="U862" s="96">
        <f t="shared" si="39"/>
        <v>-3</v>
      </c>
      <c r="V862" s="92" t="str">
        <f t="shared" si="38"/>
        <v/>
      </c>
      <c r="W862" s="96"/>
      <c r="X862" s="93"/>
      <c r="Z862" s="5"/>
      <c r="AA862"/>
      <c r="AC862" s="376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/>
      <c r="O863"/>
      <c r="P863"/>
      <c r="Q863"/>
      <c r="R863" s="54"/>
      <c r="T863" s="93">
        <f t="shared" si="37"/>
        <v>0</v>
      </c>
      <c r="U863" s="96">
        <f t="shared" si="39"/>
        <v>-3</v>
      </c>
      <c r="V863" s="92" t="str">
        <f t="shared" si="38"/>
        <v/>
      </c>
      <c r="W863" s="96"/>
      <c r="X863" s="93"/>
      <c r="Z863" s="5"/>
      <c r="AA863"/>
      <c r="AC863" s="376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/>
      <c r="O864"/>
      <c r="P864"/>
      <c r="Q864"/>
      <c r="R864" s="54"/>
      <c r="T864" s="93">
        <f t="shared" si="37"/>
        <v>0</v>
      </c>
      <c r="U864" s="96">
        <f t="shared" si="39"/>
        <v>-3</v>
      </c>
      <c r="V864" s="92" t="str">
        <f t="shared" si="38"/>
        <v/>
      </c>
      <c r="W864" s="96"/>
      <c r="X864" s="93"/>
      <c r="Z864" s="5"/>
      <c r="AA864"/>
      <c r="AC864" s="376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/>
      <c r="O865"/>
      <c r="P865"/>
      <c r="Q865"/>
      <c r="R865" s="54"/>
      <c r="T865" s="93">
        <f t="shared" si="37"/>
        <v>0</v>
      </c>
      <c r="U865" s="96">
        <f t="shared" si="39"/>
        <v>-3</v>
      </c>
      <c r="V865" s="92" t="str">
        <f t="shared" si="38"/>
        <v/>
      </c>
      <c r="W865" s="96"/>
      <c r="X865" s="93"/>
      <c r="Z865" s="5"/>
      <c r="AA865"/>
      <c r="AC865" s="376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/>
      <c r="O866"/>
      <c r="P866"/>
      <c r="Q866"/>
      <c r="R866" s="54"/>
      <c r="T866" s="93">
        <f t="shared" si="37"/>
        <v>0</v>
      </c>
      <c r="U866" s="96">
        <f t="shared" si="39"/>
        <v>-3</v>
      </c>
      <c r="V866" s="92" t="str">
        <f t="shared" si="38"/>
        <v/>
      </c>
      <c r="W866" s="96"/>
      <c r="X866" s="93"/>
      <c r="Z866" s="5"/>
      <c r="AA866"/>
      <c r="AC866" s="376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/>
      <c r="O867"/>
      <c r="P867"/>
      <c r="Q867"/>
      <c r="R867" s="54"/>
      <c r="T867" s="93">
        <f t="shared" si="37"/>
        <v>0</v>
      </c>
      <c r="U867" s="96">
        <f t="shared" si="39"/>
        <v>-3</v>
      </c>
      <c r="V867" s="92" t="str">
        <f t="shared" si="38"/>
        <v/>
      </c>
      <c r="W867" s="96"/>
      <c r="X867" s="93"/>
      <c r="Z867" s="5"/>
      <c r="AA867"/>
      <c r="AC867" s="376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/>
      <c r="O868"/>
      <c r="P868"/>
      <c r="Q868"/>
      <c r="R868" s="54"/>
      <c r="T868" s="93">
        <f t="shared" si="37"/>
        <v>0</v>
      </c>
      <c r="U868" s="96">
        <f t="shared" si="39"/>
        <v>-3</v>
      </c>
      <c r="V868" s="92" t="str">
        <f t="shared" si="38"/>
        <v/>
      </c>
      <c r="W868" s="96"/>
      <c r="X868" s="93"/>
      <c r="Z868" s="5"/>
      <c r="AA868"/>
      <c r="AC868" s="376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/>
      <c r="O869"/>
      <c r="P869"/>
      <c r="Q869"/>
      <c r="R869" s="54"/>
      <c r="T869" s="93">
        <f t="shared" si="37"/>
        <v>0</v>
      </c>
      <c r="U869" s="96">
        <f t="shared" si="39"/>
        <v>-3</v>
      </c>
      <c r="V869" s="92" t="str">
        <f t="shared" si="38"/>
        <v/>
      </c>
      <c r="W869" s="96"/>
      <c r="X869" s="93"/>
      <c r="Z869" s="5"/>
      <c r="AA869"/>
      <c r="AC869" s="376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/>
      <c r="O870"/>
      <c r="P870"/>
      <c r="Q870"/>
      <c r="R870" s="54"/>
      <c r="T870" s="93">
        <f t="shared" si="37"/>
        <v>0</v>
      </c>
      <c r="U870" s="96">
        <f t="shared" si="39"/>
        <v>-3</v>
      </c>
      <c r="V870" s="92" t="str">
        <f t="shared" si="38"/>
        <v/>
      </c>
      <c r="W870" s="96"/>
      <c r="X870" s="93"/>
      <c r="Z870" s="5"/>
      <c r="AA870"/>
      <c r="AC870" s="376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/>
      <c r="O871"/>
      <c r="P871"/>
      <c r="Q871"/>
      <c r="R871" s="54"/>
      <c r="T871" s="93">
        <f t="shared" si="37"/>
        <v>0</v>
      </c>
      <c r="U871" s="96">
        <f t="shared" si="39"/>
        <v>-3</v>
      </c>
      <c r="V871" s="92" t="str">
        <f t="shared" si="38"/>
        <v/>
      </c>
      <c r="W871" s="96"/>
      <c r="X871" s="93"/>
      <c r="Z871" s="5"/>
      <c r="AA871"/>
      <c r="AC871" s="376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/>
      <c r="O872"/>
      <c r="P872"/>
      <c r="Q872"/>
      <c r="R872" s="54"/>
      <c r="T872" s="93">
        <f t="shared" si="37"/>
        <v>0</v>
      </c>
      <c r="U872" s="96">
        <f t="shared" si="39"/>
        <v>-3</v>
      </c>
      <c r="V872" s="92" t="str">
        <f t="shared" si="38"/>
        <v/>
      </c>
      <c r="W872" s="96"/>
      <c r="X872" s="93"/>
      <c r="Z872" s="5"/>
      <c r="AA872"/>
      <c r="AC872" s="376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/>
      <c r="O873"/>
      <c r="P873"/>
      <c r="Q873"/>
      <c r="R873" s="54"/>
      <c r="T873" s="93">
        <f t="shared" si="37"/>
        <v>0</v>
      </c>
      <c r="U873" s="96">
        <f t="shared" si="39"/>
        <v>-3</v>
      </c>
      <c r="V873" s="92" t="str">
        <f t="shared" si="38"/>
        <v/>
      </c>
      <c r="W873" s="96"/>
      <c r="X873" s="93"/>
      <c r="Z873" s="5"/>
      <c r="AA873"/>
      <c r="AC873" s="376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/>
      <c r="O874"/>
      <c r="P874"/>
      <c r="Q874"/>
      <c r="R874" s="54"/>
      <c r="T874" s="93">
        <f t="shared" si="37"/>
        <v>0</v>
      </c>
      <c r="U874" s="96">
        <f t="shared" si="39"/>
        <v>-3</v>
      </c>
      <c r="V874" s="92" t="str">
        <f t="shared" si="38"/>
        <v/>
      </c>
      <c r="W874" s="96"/>
      <c r="X874" s="93"/>
      <c r="Z874" s="5"/>
      <c r="AA874"/>
      <c r="AC874" s="376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/>
      <c r="O875"/>
      <c r="P875"/>
      <c r="Q875"/>
      <c r="R875" s="54"/>
      <c r="T875" s="93">
        <f t="shared" si="37"/>
        <v>0</v>
      </c>
      <c r="U875" s="96">
        <f t="shared" si="39"/>
        <v>-3</v>
      </c>
      <c r="V875" s="92" t="str">
        <f t="shared" si="38"/>
        <v/>
      </c>
      <c r="W875" s="96"/>
      <c r="X875" s="93"/>
      <c r="Z875" s="5"/>
      <c r="AA875"/>
      <c r="AC875" s="376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/>
      <c r="O876"/>
      <c r="P876"/>
      <c r="Q876"/>
      <c r="R876" s="54"/>
      <c r="T876" s="93">
        <f t="shared" si="37"/>
        <v>0</v>
      </c>
      <c r="U876" s="96">
        <f t="shared" si="39"/>
        <v>-3</v>
      </c>
      <c r="V876" s="92" t="str">
        <f t="shared" si="38"/>
        <v/>
      </c>
      <c r="W876" s="96"/>
      <c r="X876" s="93"/>
      <c r="Z876" s="5"/>
      <c r="AA876"/>
      <c r="AC876" s="376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/>
      <c r="O877"/>
      <c r="P877"/>
      <c r="Q877"/>
      <c r="R877" s="54"/>
      <c r="T877" s="93">
        <f t="shared" si="37"/>
        <v>0</v>
      </c>
      <c r="U877" s="96">
        <f t="shared" si="39"/>
        <v>-3</v>
      </c>
      <c r="V877" s="92" t="str">
        <f t="shared" si="38"/>
        <v/>
      </c>
      <c r="W877" s="96"/>
      <c r="X877" s="93"/>
      <c r="Z877" s="5"/>
      <c r="AA877"/>
      <c r="AC877" s="376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/>
      <c r="O878"/>
      <c r="P878"/>
      <c r="Q878"/>
      <c r="R878" s="54"/>
      <c r="T878" s="93">
        <f t="shared" si="37"/>
        <v>0</v>
      </c>
      <c r="U878" s="96">
        <f t="shared" si="39"/>
        <v>-3</v>
      </c>
      <c r="V878" s="92" t="str">
        <f t="shared" si="38"/>
        <v/>
      </c>
      <c r="W878" s="96"/>
      <c r="X878" s="93"/>
      <c r="Z878" s="5"/>
      <c r="AA878"/>
      <c r="AC878" s="376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/>
      <c r="O879"/>
      <c r="P879"/>
      <c r="Q879"/>
      <c r="R879" s="54"/>
      <c r="T879" s="93">
        <f t="shared" si="37"/>
        <v>0</v>
      </c>
      <c r="U879" s="96">
        <f t="shared" si="39"/>
        <v>-3</v>
      </c>
      <c r="V879" s="92" t="str">
        <f t="shared" si="38"/>
        <v/>
      </c>
      <c r="W879" s="96"/>
      <c r="X879" s="93"/>
      <c r="Z879" s="5"/>
      <c r="AA879"/>
      <c r="AC879" s="376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/>
      <c r="O880"/>
      <c r="P880"/>
      <c r="Q880"/>
      <c r="R880" s="54"/>
      <c r="T880" s="93">
        <f t="shared" si="37"/>
        <v>0</v>
      </c>
      <c r="U880" s="96">
        <f t="shared" si="39"/>
        <v>-3</v>
      </c>
      <c r="V880" s="92" t="str">
        <f t="shared" si="38"/>
        <v/>
      </c>
      <c r="W880" s="96"/>
      <c r="X880" s="93"/>
      <c r="Z880" s="5"/>
      <c r="AA880"/>
      <c r="AC880" s="376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/>
      <c r="O881"/>
      <c r="P881"/>
      <c r="Q881"/>
      <c r="R881" s="54"/>
      <c r="T881" s="93">
        <f t="shared" si="37"/>
        <v>0</v>
      </c>
      <c r="U881" s="96">
        <f t="shared" si="39"/>
        <v>-3</v>
      </c>
      <c r="V881" s="92" t="str">
        <f t="shared" si="38"/>
        <v/>
      </c>
      <c r="W881" s="96"/>
      <c r="X881" s="93"/>
      <c r="Z881" s="5"/>
      <c r="AA881"/>
      <c r="AC881" s="376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/>
      <c r="O882"/>
      <c r="P882"/>
      <c r="Q882"/>
      <c r="R882" s="54"/>
      <c r="T882" s="93">
        <f t="shared" ref="T882:T945" si="40">MAX($P882,$Q882)</f>
        <v>0</v>
      </c>
      <c r="U882" s="96">
        <f t="shared" si="39"/>
        <v>-3</v>
      </c>
      <c r="V882" s="92" t="str">
        <f t="shared" si="38"/>
        <v/>
      </c>
      <c r="W882" s="96"/>
      <c r="X882" s="93"/>
      <c r="Z882" s="5"/>
      <c r="AA882"/>
      <c r="AC882" s="376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/>
      <c r="O883"/>
      <c r="P883"/>
      <c r="Q883"/>
      <c r="R883" s="54"/>
      <c r="T883" s="93">
        <f t="shared" si="40"/>
        <v>0</v>
      </c>
      <c r="U883" s="96">
        <f t="shared" si="39"/>
        <v>-3</v>
      </c>
      <c r="V883" s="92" t="str">
        <f t="shared" si="38"/>
        <v/>
      </c>
      <c r="W883" s="96"/>
      <c r="X883" s="93"/>
      <c r="Z883" s="5"/>
      <c r="AA883"/>
      <c r="AC883" s="376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/>
      <c r="O884"/>
      <c r="P884"/>
      <c r="Q884"/>
      <c r="R884" s="54"/>
      <c r="T884" s="93">
        <f t="shared" si="40"/>
        <v>0</v>
      </c>
      <c r="U884" s="96">
        <f t="shared" si="39"/>
        <v>-3</v>
      </c>
      <c r="V884" s="92" t="str">
        <f t="shared" si="38"/>
        <v/>
      </c>
      <c r="W884" s="96"/>
      <c r="X884" s="93"/>
      <c r="Z884" s="5"/>
      <c r="AA884"/>
      <c r="AC884" s="376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/>
      <c r="O885"/>
      <c r="P885"/>
      <c r="Q885"/>
      <c r="R885" s="54"/>
      <c r="T885" s="93">
        <f t="shared" si="40"/>
        <v>0</v>
      </c>
      <c r="U885" s="96">
        <f t="shared" si="39"/>
        <v>-3</v>
      </c>
      <c r="V885" s="92" t="str">
        <f t="shared" si="38"/>
        <v/>
      </c>
      <c r="W885" s="96"/>
      <c r="X885" s="93"/>
      <c r="Z885" s="5"/>
      <c r="AA885"/>
      <c r="AC885" s="376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/>
      <c r="O886"/>
      <c r="P886"/>
      <c r="Q886"/>
      <c r="R886" s="54"/>
      <c r="T886" s="93">
        <f t="shared" si="40"/>
        <v>0</v>
      </c>
      <c r="U886" s="96">
        <f t="shared" si="39"/>
        <v>-3</v>
      </c>
      <c r="V886" s="92" t="str">
        <f t="shared" si="38"/>
        <v/>
      </c>
      <c r="W886" s="96"/>
      <c r="X886" s="93"/>
      <c r="Z886" s="5"/>
      <c r="AA886"/>
      <c r="AC886" s="376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/>
      <c r="O887"/>
      <c r="P887"/>
      <c r="Q887"/>
      <c r="R887" s="54"/>
      <c r="T887" s="93">
        <f t="shared" si="40"/>
        <v>0</v>
      </c>
      <c r="U887" s="96">
        <f t="shared" si="39"/>
        <v>-3</v>
      </c>
      <c r="V887" s="92" t="str">
        <f t="shared" si="38"/>
        <v/>
      </c>
      <c r="W887" s="96"/>
      <c r="X887" s="93"/>
      <c r="Z887" s="5"/>
      <c r="AA887"/>
      <c r="AC887" s="376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/>
      <c r="O888"/>
      <c r="P888"/>
      <c r="Q888"/>
      <c r="R888" s="54"/>
      <c r="T888" s="93">
        <f t="shared" si="40"/>
        <v>0</v>
      </c>
      <c r="U888" s="96">
        <f t="shared" si="39"/>
        <v>-3</v>
      </c>
      <c r="V888" s="92" t="str">
        <f t="shared" si="38"/>
        <v/>
      </c>
      <c r="W888" s="96"/>
      <c r="X888" s="93"/>
      <c r="Z888" s="5"/>
      <c r="AA888"/>
      <c r="AC888" s="376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/>
      <c r="O889"/>
      <c r="P889"/>
      <c r="Q889"/>
      <c r="R889" s="54"/>
      <c r="T889" s="93">
        <f t="shared" si="40"/>
        <v>0</v>
      </c>
      <c r="U889" s="96">
        <f t="shared" si="39"/>
        <v>-3</v>
      </c>
      <c r="V889" s="92" t="str">
        <f t="shared" si="38"/>
        <v/>
      </c>
      <c r="W889" s="96"/>
      <c r="X889" s="93"/>
      <c r="Z889" s="5"/>
      <c r="AA889"/>
      <c r="AC889" s="376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/>
      <c r="O890"/>
      <c r="P890"/>
      <c r="Q890"/>
      <c r="R890" s="54"/>
      <c r="T890" s="93">
        <f t="shared" si="40"/>
        <v>0</v>
      </c>
      <c r="U890" s="96">
        <f t="shared" si="39"/>
        <v>-3</v>
      </c>
      <c r="V890" s="92" t="str">
        <f t="shared" si="38"/>
        <v/>
      </c>
      <c r="W890" s="96"/>
      <c r="X890" s="93"/>
      <c r="Z890" s="5"/>
      <c r="AA890"/>
      <c r="AC890" s="376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/>
      <c r="O891"/>
      <c r="P891"/>
      <c r="Q891"/>
      <c r="R891" s="54"/>
      <c r="T891" s="93">
        <f t="shared" si="40"/>
        <v>0</v>
      </c>
      <c r="U891" s="96">
        <f t="shared" si="39"/>
        <v>-3</v>
      </c>
      <c r="V891" s="92" t="str">
        <f t="shared" si="38"/>
        <v/>
      </c>
      <c r="W891" s="96"/>
      <c r="X891" s="93"/>
      <c r="Z891" s="5"/>
      <c r="AA891"/>
      <c r="AC891" s="376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/>
      <c r="O892"/>
      <c r="P892"/>
      <c r="Q892"/>
      <c r="R892" s="54"/>
      <c r="T892" s="93">
        <f t="shared" si="40"/>
        <v>0</v>
      </c>
      <c r="U892" s="96">
        <f t="shared" si="39"/>
        <v>-3</v>
      </c>
      <c r="V892" s="92" t="str">
        <f t="shared" si="38"/>
        <v/>
      </c>
      <c r="W892" s="96"/>
      <c r="X892" s="93"/>
      <c r="Z892" s="5"/>
      <c r="AA892"/>
      <c r="AC892" s="376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/>
      <c r="O893"/>
      <c r="P893"/>
      <c r="Q893"/>
      <c r="R893" s="54"/>
      <c r="T893" s="93">
        <f t="shared" si="40"/>
        <v>0</v>
      </c>
      <c r="U893" s="96">
        <f t="shared" si="39"/>
        <v>-3</v>
      </c>
      <c r="V893" s="92" t="str">
        <f t="shared" si="38"/>
        <v/>
      </c>
      <c r="W893" s="96"/>
      <c r="X893" s="93"/>
      <c r="Z893" s="5"/>
      <c r="AA893"/>
      <c r="AC893" s="376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/>
      <c r="O894"/>
      <c r="P894"/>
      <c r="Q894"/>
      <c r="R894" s="54"/>
      <c r="T894" s="93">
        <f t="shared" si="40"/>
        <v>0</v>
      </c>
      <c r="U894" s="96">
        <f t="shared" si="39"/>
        <v>-3</v>
      </c>
      <c r="V894" s="92" t="str">
        <f t="shared" si="38"/>
        <v/>
      </c>
      <c r="W894" s="96"/>
      <c r="X894" s="93"/>
      <c r="Z894" s="5"/>
      <c r="AA894"/>
      <c r="AC894" s="376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/>
      <c r="O895"/>
      <c r="P895"/>
      <c r="Q895"/>
      <c r="R895" s="54"/>
      <c r="T895" s="93">
        <f t="shared" si="40"/>
        <v>0</v>
      </c>
      <c r="U895" s="96">
        <f t="shared" si="39"/>
        <v>-3</v>
      </c>
      <c r="V895" s="92" t="str">
        <f t="shared" si="38"/>
        <v/>
      </c>
      <c r="W895" s="96"/>
      <c r="X895" s="93"/>
      <c r="Z895" s="5"/>
      <c r="AA895"/>
      <c r="AC895" s="376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/>
      <c r="O896"/>
      <c r="P896"/>
      <c r="Q896"/>
      <c r="R896" s="54"/>
      <c r="T896" s="93">
        <f t="shared" si="40"/>
        <v>0</v>
      </c>
      <c r="U896" s="96">
        <f t="shared" si="39"/>
        <v>-3</v>
      </c>
      <c r="V896" s="92" t="str">
        <f t="shared" si="38"/>
        <v/>
      </c>
      <c r="W896" s="96"/>
      <c r="X896" s="93"/>
      <c r="Z896" s="5"/>
      <c r="AA896"/>
      <c r="AC896" s="376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/>
      <c r="O897"/>
      <c r="P897"/>
      <c r="Q897"/>
      <c r="R897" s="54"/>
      <c r="T897" s="93">
        <f t="shared" si="40"/>
        <v>0</v>
      </c>
      <c r="U897" s="96">
        <f t="shared" si="39"/>
        <v>-3</v>
      </c>
      <c r="V897" s="92" t="str">
        <f t="shared" si="38"/>
        <v/>
      </c>
      <c r="W897" s="96"/>
      <c r="X897" s="93"/>
      <c r="Z897" s="5"/>
      <c r="AA897"/>
      <c r="AC897" s="376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/>
      <c r="O898"/>
      <c r="P898"/>
      <c r="Q898"/>
      <c r="R898" s="54"/>
      <c r="T898" s="93">
        <f t="shared" si="40"/>
        <v>0</v>
      </c>
      <c r="U898" s="96">
        <f t="shared" si="39"/>
        <v>-3</v>
      </c>
      <c r="V898" s="92" t="str">
        <f t="shared" si="38"/>
        <v/>
      </c>
      <c r="W898" s="96"/>
      <c r="X898" s="93"/>
      <c r="Z898" s="5"/>
      <c r="AA898"/>
      <c r="AC898" s="376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/>
      <c r="O899"/>
      <c r="P899"/>
      <c r="Q899"/>
      <c r="R899" s="54"/>
      <c r="T899" s="93">
        <f t="shared" si="40"/>
        <v>0</v>
      </c>
      <c r="U899" s="96">
        <f t="shared" si="39"/>
        <v>-3</v>
      </c>
      <c r="V899" s="92" t="str">
        <f t="shared" si="38"/>
        <v/>
      </c>
      <c r="W899" s="96"/>
      <c r="X899" s="93"/>
      <c r="Z899" s="5"/>
      <c r="AA899"/>
      <c r="AC899" s="376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/>
      <c r="O900"/>
      <c r="P900"/>
      <c r="Q900"/>
      <c r="R900" s="54"/>
      <c r="T900" s="93">
        <f t="shared" si="40"/>
        <v>0</v>
      </c>
      <c r="U900" s="96">
        <f t="shared" si="39"/>
        <v>-3</v>
      </c>
      <c r="V900" s="92" t="str">
        <f t="shared" si="38"/>
        <v/>
      </c>
      <c r="W900" s="96"/>
      <c r="X900" s="93"/>
      <c r="Z900" s="5"/>
      <c r="AA900"/>
      <c r="AC900" s="376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/>
      <c r="O901"/>
      <c r="P901"/>
      <c r="Q901"/>
      <c r="R901" s="54"/>
      <c r="T901" s="93">
        <f t="shared" si="40"/>
        <v>0</v>
      </c>
      <c r="U901" s="96">
        <f t="shared" si="39"/>
        <v>-3</v>
      </c>
      <c r="V901" s="92" t="str">
        <f t="shared" si="38"/>
        <v/>
      </c>
      <c r="W901" s="96"/>
      <c r="X901" s="93"/>
      <c r="Z901" s="5"/>
      <c r="AA901"/>
      <c r="AC901" s="376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/>
      <c r="O902"/>
      <c r="P902"/>
      <c r="Q902"/>
      <c r="R902" s="54"/>
      <c r="T902" s="93">
        <f t="shared" si="40"/>
        <v>0</v>
      </c>
      <c r="U902" s="96">
        <f t="shared" si="39"/>
        <v>-3</v>
      </c>
      <c r="V902" s="92" t="str">
        <f t="shared" si="38"/>
        <v/>
      </c>
      <c r="W902" s="96"/>
      <c r="X902" s="93"/>
      <c r="Z902" s="5"/>
      <c r="AA902"/>
      <c r="AC902" s="376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/>
      <c r="O903"/>
      <c r="P903"/>
      <c r="Q903"/>
      <c r="R903" s="54"/>
      <c r="T903" s="93">
        <f t="shared" si="40"/>
        <v>0</v>
      </c>
      <c r="U903" s="96">
        <f t="shared" si="39"/>
        <v>-3</v>
      </c>
      <c r="V903" s="92" t="str">
        <f t="shared" si="38"/>
        <v/>
      </c>
      <c r="W903" s="96"/>
      <c r="X903" s="93"/>
      <c r="Z903" s="5"/>
      <c r="AA903"/>
      <c r="AC903" s="376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/>
      <c r="O904"/>
      <c r="P904"/>
      <c r="Q904"/>
      <c r="R904" s="54"/>
      <c r="T904" s="93">
        <f t="shared" si="40"/>
        <v>0</v>
      </c>
      <c r="U904" s="96">
        <f t="shared" si="39"/>
        <v>-3</v>
      </c>
      <c r="V904" s="92" t="str">
        <f t="shared" si="38"/>
        <v/>
      </c>
      <c r="W904" s="96"/>
      <c r="X904" s="93"/>
      <c r="Z904" s="5"/>
      <c r="AA904"/>
      <c r="AC904" s="376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/>
      <c r="O905"/>
      <c r="P905"/>
      <c r="Q905"/>
      <c r="R905" s="54"/>
      <c r="T905" s="93">
        <f t="shared" si="40"/>
        <v>0</v>
      </c>
      <c r="U905" s="96">
        <f t="shared" si="39"/>
        <v>-3</v>
      </c>
      <c r="V905" s="92" t="str">
        <f t="shared" si="38"/>
        <v/>
      </c>
      <c r="W905" s="96"/>
      <c r="X905" s="93"/>
      <c r="Z905" s="5"/>
      <c r="AA905"/>
      <c r="AC905" s="376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/>
      <c r="O906"/>
      <c r="P906"/>
      <c r="Q906"/>
      <c r="R906" s="54"/>
      <c r="T906" s="93">
        <f t="shared" si="40"/>
        <v>0</v>
      </c>
      <c r="U906" s="96">
        <f t="shared" si="39"/>
        <v>-3</v>
      </c>
      <c r="V906" s="92" t="str">
        <f t="shared" si="38"/>
        <v/>
      </c>
      <c r="W906" s="96"/>
      <c r="X906" s="93"/>
      <c r="Z906" s="5"/>
      <c r="AA906"/>
      <c r="AC906" s="376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/>
      <c r="O907"/>
      <c r="P907"/>
      <c r="Q907"/>
      <c r="R907" s="54"/>
      <c r="T907" s="93">
        <f t="shared" si="40"/>
        <v>0</v>
      </c>
      <c r="U907" s="96">
        <f t="shared" si="39"/>
        <v>-3</v>
      </c>
      <c r="V907" s="92" t="str">
        <f t="shared" ref="V907:V970" si="41">IF($K907&gt;0,1,"")</f>
        <v/>
      </c>
      <c r="W907" s="96"/>
      <c r="X907" s="93"/>
      <c r="Z907" s="5"/>
      <c r="AA907"/>
      <c r="AC907" s="376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/>
      <c r="O908"/>
      <c r="P908"/>
      <c r="Q908"/>
      <c r="R908" s="54"/>
      <c r="T908" s="93">
        <f t="shared" si="40"/>
        <v>0</v>
      </c>
      <c r="U908" s="96">
        <f t="shared" si="39"/>
        <v>-3</v>
      </c>
      <c r="V908" s="92" t="str">
        <f t="shared" si="41"/>
        <v/>
      </c>
      <c r="W908" s="96"/>
      <c r="X908" s="93"/>
      <c r="Z908" s="5"/>
      <c r="AA908"/>
      <c r="AC908" s="376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/>
      <c r="O909"/>
      <c r="P909"/>
      <c r="Q909"/>
      <c r="R909" s="54"/>
      <c r="T909" s="93">
        <f t="shared" si="40"/>
        <v>0</v>
      </c>
      <c r="U909" s="96">
        <f t="shared" si="39"/>
        <v>-3</v>
      </c>
      <c r="V909" s="92" t="str">
        <f t="shared" si="41"/>
        <v/>
      </c>
      <c r="W909" s="96"/>
      <c r="X909" s="93"/>
      <c r="Z909" s="5"/>
      <c r="AA909"/>
      <c r="AC909" s="376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/>
      <c r="O910"/>
      <c r="P910"/>
      <c r="Q910"/>
      <c r="R910" s="54"/>
      <c r="T910" s="93">
        <f t="shared" si="40"/>
        <v>0</v>
      </c>
      <c r="U910" s="96">
        <f t="shared" si="39"/>
        <v>-3</v>
      </c>
      <c r="V910" s="92" t="str">
        <f t="shared" si="41"/>
        <v/>
      </c>
      <c r="W910" s="96"/>
      <c r="X910" s="93"/>
      <c r="Z910" s="5"/>
      <c r="AA910"/>
      <c r="AC910" s="376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/>
      <c r="O911"/>
      <c r="P911"/>
      <c r="Q911"/>
      <c r="R911" s="54"/>
      <c r="T911" s="93">
        <f t="shared" si="40"/>
        <v>0</v>
      </c>
      <c r="U911" s="96">
        <f t="shared" si="39"/>
        <v>-3</v>
      </c>
      <c r="V911" s="92" t="str">
        <f t="shared" si="41"/>
        <v/>
      </c>
      <c r="W911" s="96"/>
      <c r="X911" s="93"/>
      <c r="Z911" s="5"/>
      <c r="AA911"/>
      <c r="AC911" s="376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/>
      <c r="O912"/>
      <c r="P912"/>
      <c r="Q912"/>
      <c r="R912" s="54"/>
      <c r="T912" s="93">
        <f t="shared" si="40"/>
        <v>0</v>
      </c>
      <c r="U912" s="96">
        <f t="shared" ref="U912:U975" si="42">(T912-B912)-3</f>
        <v>-3</v>
      </c>
      <c r="V912" s="92" t="str">
        <f t="shared" si="41"/>
        <v/>
      </c>
      <c r="W912" s="96"/>
      <c r="X912" s="93"/>
      <c r="Z912" s="5"/>
      <c r="AA912"/>
      <c r="AC912" s="376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/>
      <c r="O913"/>
      <c r="P913"/>
      <c r="Q913"/>
      <c r="R913" s="54"/>
      <c r="T913" s="93">
        <f t="shared" si="40"/>
        <v>0</v>
      </c>
      <c r="U913" s="96">
        <f t="shared" si="42"/>
        <v>-3</v>
      </c>
      <c r="V913" s="92" t="str">
        <f t="shared" si="41"/>
        <v/>
      </c>
      <c r="W913" s="96"/>
      <c r="X913" s="93"/>
      <c r="Z913" s="5"/>
      <c r="AA913"/>
      <c r="AC913" s="376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/>
      <c r="O914"/>
      <c r="P914"/>
      <c r="Q914"/>
      <c r="R914" s="54"/>
      <c r="T914" s="93">
        <f t="shared" si="40"/>
        <v>0</v>
      </c>
      <c r="U914" s="96">
        <f t="shared" si="42"/>
        <v>-3</v>
      </c>
      <c r="V914" s="92" t="str">
        <f t="shared" si="41"/>
        <v/>
      </c>
      <c r="W914" s="96"/>
      <c r="X914" s="93"/>
      <c r="Z914" s="5"/>
      <c r="AA914"/>
      <c r="AC914" s="376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/>
      <c r="O915"/>
      <c r="P915"/>
      <c r="Q915"/>
      <c r="R915" s="54"/>
      <c r="T915" s="93">
        <f t="shared" si="40"/>
        <v>0</v>
      </c>
      <c r="U915" s="96">
        <f t="shared" si="42"/>
        <v>-3</v>
      </c>
      <c r="V915" s="92" t="str">
        <f t="shared" si="41"/>
        <v/>
      </c>
      <c r="W915" s="96"/>
      <c r="X915" s="93"/>
      <c r="Z915" s="5"/>
      <c r="AA915"/>
      <c r="AC915" s="376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/>
      <c r="O916"/>
      <c r="P916"/>
      <c r="Q916"/>
      <c r="R916" s="54"/>
      <c r="T916" s="93">
        <f t="shared" si="40"/>
        <v>0</v>
      </c>
      <c r="U916" s="96">
        <f t="shared" si="42"/>
        <v>-3</v>
      </c>
      <c r="V916" s="92" t="str">
        <f t="shared" si="41"/>
        <v/>
      </c>
      <c r="W916" s="96"/>
      <c r="X916" s="93"/>
      <c r="Z916" s="5"/>
      <c r="AA916"/>
      <c r="AC916" s="376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/>
      <c r="O917"/>
      <c r="P917"/>
      <c r="Q917"/>
      <c r="R917" s="54"/>
      <c r="T917" s="93">
        <f t="shared" si="40"/>
        <v>0</v>
      </c>
      <c r="U917" s="96">
        <f t="shared" si="42"/>
        <v>-3</v>
      </c>
      <c r="V917" s="92" t="str">
        <f t="shared" si="41"/>
        <v/>
      </c>
      <c r="W917" s="96"/>
      <c r="X917" s="93"/>
      <c r="Z917" s="5"/>
      <c r="AA917"/>
      <c r="AC917" s="376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/>
      <c r="O918"/>
      <c r="P918"/>
      <c r="Q918"/>
      <c r="R918" s="54"/>
      <c r="T918" s="93">
        <f t="shared" si="40"/>
        <v>0</v>
      </c>
      <c r="U918" s="96">
        <f t="shared" si="42"/>
        <v>-3</v>
      </c>
      <c r="V918" s="92" t="str">
        <f t="shared" si="41"/>
        <v/>
      </c>
      <c r="W918" s="96"/>
      <c r="X918" s="93"/>
      <c r="Z918" s="5"/>
      <c r="AA918"/>
      <c r="AC918" s="376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/>
      <c r="O919"/>
      <c r="P919"/>
      <c r="Q919"/>
      <c r="R919" s="54"/>
      <c r="T919" s="93">
        <f t="shared" si="40"/>
        <v>0</v>
      </c>
      <c r="U919" s="96">
        <f t="shared" si="42"/>
        <v>-3</v>
      </c>
      <c r="V919" s="92" t="str">
        <f t="shared" si="41"/>
        <v/>
      </c>
      <c r="W919" s="96"/>
      <c r="X919" s="93"/>
      <c r="Z919" s="5"/>
      <c r="AA919"/>
      <c r="AC919" s="376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/>
      <c r="O920"/>
      <c r="P920"/>
      <c r="Q920"/>
      <c r="R920" s="54"/>
      <c r="T920" s="93">
        <f t="shared" si="40"/>
        <v>0</v>
      </c>
      <c r="U920" s="96">
        <f t="shared" si="42"/>
        <v>-3</v>
      </c>
      <c r="V920" s="92" t="str">
        <f t="shared" si="41"/>
        <v/>
      </c>
      <c r="W920" s="96"/>
      <c r="X920" s="93"/>
      <c r="Z920" s="5"/>
      <c r="AA920"/>
      <c r="AC920" s="376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/>
      <c r="O921"/>
      <c r="P921"/>
      <c r="Q921"/>
      <c r="R921" s="54"/>
      <c r="T921" s="93">
        <f t="shared" si="40"/>
        <v>0</v>
      </c>
      <c r="U921" s="96">
        <f t="shared" si="42"/>
        <v>-3</v>
      </c>
      <c r="V921" s="92" t="str">
        <f t="shared" si="41"/>
        <v/>
      </c>
      <c r="W921" s="96"/>
      <c r="X921" s="93"/>
      <c r="Z921" s="5"/>
      <c r="AA921"/>
      <c r="AC921" s="376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/>
      <c r="O922"/>
      <c r="P922"/>
      <c r="Q922"/>
      <c r="R922" s="54"/>
      <c r="T922" s="93">
        <f t="shared" si="40"/>
        <v>0</v>
      </c>
      <c r="U922" s="96">
        <f t="shared" si="42"/>
        <v>-3</v>
      </c>
      <c r="V922" s="92" t="str">
        <f t="shared" si="41"/>
        <v/>
      </c>
      <c r="W922" s="96"/>
      <c r="X922" s="93"/>
      <c r="Z922" s="5"/>
      <c r="AA922"/>
      <c r="AC922" s="376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/>
      <c r="O923"/>
      <c r="P923"/>
      <c r="Q923"/>
      <c r="R923" s="54"/>
      <c r="T923" s="93">
        <f t="shared" si="40"/>
        <v>0</v>
      </c>
      <c r="U923" s="96">
        <f t="shared" si="42"/>
        <v>-3</v>
      </c>
      <c r="V923" s="92" t="str">
        <f t="shared" si="41"/>
        <v/>
      </c>
      <c r="W923" s="96"/>
      <c r="X923" s="93"/>
      <c r="Z923" s="5"/>
      <c r="AA923"/>
      <c r="AC923" s="376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/>
      <c r="O924"/>
      <c r="P924"/>
      <c r="Q924"/>
      <c r="R924" s="54"/>
      <c r="T924" s="93">
        <f t="shared" si="40"/>
        <v>0</v>
      </c>
      <c r="U924" s="96">
        <f t="shared" si="42"/>
        <v>-3</v>
      </c>
      <c r="V924" s="92" t="str">
        <f t="shared" si="41"/>
        <v/>
      </c>
      <c r="W924" s="96"/>
      <c r="X924" s="93"/>
      <c r="Z924" s="5"/>
      <c r="AA924"/>
      <c r="AC924" s="376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/>
      <c r="O925"/>
      <c r="P925"/>
      <c r="Q925"/>
      <c r="R925" s="54"/>
      <c r="T925" s="93">
        <f t="shared" si="40"/>
        <v>0</v>
      </c>
      <c r="U925" s="96">
        <f t="shared" si="42"/>
        <v>-3</v>
      </c>
      <c r="V925" s="92" t="str">
        <f t="shared" si="41"/>
        <v/>
      </c>
      <c r="W925" s="96"/>
      <c r="X925" s="93"/>
      <c r="Z925" s="5"/>
      <c r="AA925"/>
      <c r="AC925" s="376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/>
      <c r="O926"/>
      <c r="P926"/>
      <c r="Q926"/>
      <c r="R926" s="54"/>
      <c r="T926" s="93">
        <f t="shared" si="40"/>
        <v>0</v>
      </c>
      <c r="U926" s="96">
        <f t="shared" si="42"/>
        <v>-3</v>
      </c>
      <c r="V926" s="92" t="str">
        <f t="shared" si="41"/>
        <v/>
      </c>
      <c r="W926" s="96"/>
      <c r="X926" s="93"/>
      <c r="Z926" s="5"/>
      <c r="AA926"/>
      <c r="AC926" s="376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/>
      <c r="O927"/>
      <c r="P927"/>
      <c r="Q927"/>
      <c r="R927" s="54"/>
      <c r="T927" s="93">
        <f t="shared" si="40"/>
        <v>0</v>
      </c>
      <c r="U927" s="96">
        <f t="shared" si="42"/>
        <v>-3</v>
      </c>
      <c r="V927" s="92" t="str">
        <f t="shared" si="41"/>
        <v/>
      </c>
      <c r="W927" s="96"/>
      <c r="X927" s="93"/>
      <c r="Z927" s="5"/>
      <c r="AA927"/>
      <c r="AC927" s="376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/>
      <c r="O928"/>
      <c r="P928"/>
      <c r="Q928"/>
      <c r="R928" s="54"/>
      <c r="T928" s="93">
        <f t="shared" si="40"/>
        <v>0</v>
      </c>
      <c r="U928" s="96">
        <f t="shared" si="42"/>
        <v>-3</v>
      </c>
      <c r="V928" s="92" t="str">
        <f t="shared" si="41"/>
        <v/>
      </c>
      <c r="W928" s="96"/>
      <c r="X928" s="93"/>
      <c r="Z928" s="5"/>
      <c r="AA928"/>
      <c r="AC928" s="376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/>
      <c r="O929"/>
      <c r="P929"/>
      <c r="Q929"/>
      <c r="R929" s="54"/>
      <c r="T929" s="93">
        <f t="shared" si="40"/>
        <v>0</v>
      </c>
      <c r="U929" s="96">
        <f t="shared" si="42"/>
        <v>-3</v>
      </c>
      <c r="V929" s="92" t="str">
        <f t="shared" si="41"/>
        <v/>
      </c>
      <c r="W929" s="96"/>
      <c r="X929" s="93"/>
      <c r="Z929" s="5"/>
      <c r="AA929"/>
      <c r="AC929" s="376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/>
      <c r="O930"/>
      <c r="P930"/>
      <c r="Q930"/>
      <c r="R930" s="54"/>
      <c r="T930" s="93">
        <f t="shared" si="40"/>
        <v>0</v>
      </c>
      <c r="U930" s="96">
        <f t="shared" si="42"/>
        <v>-3</v>
      </c>
      <c r="V930" s="92" t="str">
        <f t="shared" si="41"/>
        <v/>
      </c>
      <c r="W930" s="96"/>
      <c r="X930" s="93"/>
      <c r="Z930" s="5"/>
      <c r="AA930"/>
      <c r="AC930" s="376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/>
      <c r="O931"/>
      <c r="P931"/>
      <c r="Q931"/>
      <c r="R931" s="54"/>
      <c r="T931" s="93">
        <f t="shared" si="40"/>
        <v>0</v>
      </c>
      <c r="U931" s="96">
        <f t="shared" si="42"/>
        <v>-3</v>
      </c>
      <c r="V931" s="92" t="str">
        <f t="shared" si="41"/>
        <v/>
      </c>
      <c r="W931" s="96"/>
      <c r="X931" s="93"/>
      <c r="Z931" s="5"/>
      <c r="AA931"/>
      <c r="AC931" s="376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/>
      <c r="O932"/>
      <c r="P932"/>
      <c r="Q932"/>
      <c r="R932" s="54"/>
      <c r="T932" s="93">
        <f t="shared" si="40"/>
        <v>0</v>
      </c>
      <c r="U932" s="96">
        <f t="shared" si="42"/>
        <v>-3</v>
      </c>
      <c r="V932" s="92" t="str">
        <f t="shared" si="41"/>
        <v/>
      </c>
      <c r="W932" s="96"/>
      <c r="X932" s="93"/>
      <c r="Z932" s="5"/>
      <c r="AA932"/>
      <c r="AC932" s="376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/>
      <c r="O933"/>
      <c r="P933"/>
      <c r="Q933"/>
      <c r="R933" s="54"/>
      <c r="T933" s="93">
        <f t="shared" si="40"/>
        <v>0</v>
      </c>
      <c r="U933" s="96">
        <f t="shared" si="42"/>
        <v>-3</v>
      </c>
      <c r="V933" s="92" t="str">
        <f t="shared" si="41"/>
        <v/>
      </c>
      <c r="W933" s="96"/>
      <c r="X933" s="93"/>
      <c r="Z933" s="5"/>
      <c r="AA933"/>
      <c r="AC933" s="376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/>
      <c r="O934"/>
      <c r="P934"/>
      <c r="Q934"/>
      <c r="R934" s="54"/>
      <c r="T934" s="93">
        <f t="shared" si="40"/>
        <v>0</v>
      </c>
      <c r="U934" s="96">
        <f t="shared" si="42"/>
        <v>-3</v>
      </c>
      <c r="V934" s="92" t="str">
        <f t="shared" si="41"/>
        <v/>
      </c>
      <c r="W934" s="96"/>
      <c r="X934" s="93"/>
      <c r="Z934" s="5"/>
      <c r="AA934"/>
      <c r="AC934" s="376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/>
      <c r="O935"/>
      <c r="P935"/>
      <c r="Q935"/>
      <c r="R935" s="54"/>
      <c r="T935" s="93">
        <f t="shared" si="40"/>
        <v>0</v>
      </c>
      <c r="U935" s="96">
        <f t="shared" si="42"/>
        <v>-3</v>
      </c>
      <c r="V935" s="92" t="str">
        <f t="shared" si="41"/>
        <v/>
      </c>
      <c r="W935" s="96"/>
      <c r="X935" s="93"/>
      <c r="Z935" s="5"/>
      <c r="AA935"/>
      <c r="AC935" s="376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/>
      <c r="O936"/>
      <c r="P936"/>
      <c r="Q936"/>
      <c r="R936" s="54"/>
      <c r="T936" s="93">
        <f t="shared" si="40"/>
        <v>0</v>
      </c>
      <c r="U936" s="96">
        <f t="shared" si="42"/>
        <v>-3</v>
      </c>
      <c r="V936" s="92" t="str">
        <f t="shared" si="41"/>
        <v/>
      </c>
      <c r="W936" s="96"/>
      <c r="X936" s="93"/>
      <c r="Z936" s="5"/>
      <c r="AA936"/>
      <c r="AC936" s="376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/>
      <c r="O937"/>
      <c r="P937"/>
      <c r="Q937"/>
      <c r="R937" s="54"/>
      <c r="T937" s="93">
        <f t="shared" si="40"/>
        <v>0</v>
      </c>
      <c r="U937" s="96">
        <f t="shared" si="42"/>
        <v>-3</v>
      </c>
      <c r="V937" s="92" t="str">
        <f t="shared" si="41"/>
        <v/>
      </c>
      <c r="W937" s="96"/>
      <c r="X937" s="93"/>
      <c r="Z937" s="5"/>
      <c r="AA937"/>
      <c r="AC937" s="376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/>
      <c r="O938"/>
      <c r="P938"/>
      <c r="Q938"/>
      <c r="R938" s="54"/>
      <c r="T938" s="93">
        <f t="shared" si="40"/>
        <v>0</v>
      </c>
      <c r="U938" s="96">
        <f t="shared" si="42"/>
        <v>-3</v>
      </c>
      <c r="V938" s="92" t="str">
        <f t="shared" si="41"/>
        <v/>
      </c>
      <c r="W938" s="96"/>
      <c r="X938" s="93"/>
      <c r="Z938" s="5"/>
      <c r="AA938"/>
      <c r="AC938" s="376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/>
      <c r="O939"/>
      <c r="P939"/>
      <c r="Q939"/>
      <c r="R939" s="54"/>
      <c r="T939" s="93">
        <f t="shared" si="40"/>
        <v>0</v>
      </c>
      <c r="U939" s="96">
        <f t="shared" si="42"/>
        <v>-3</v>
      </c>
      <c r="V939" s="92" t="str">
        <f t="shared" si="41"/>
        <v/>
      </c>
      <c r="W939" s="96"/>
      <c r="X939" s="93"/>
      <c r="Z939" s="5"/>
      <c r="AA939"/>
      <c r="AC939" s="376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/>
      <c r="O940"/>
      <c r="P940"/>
      <c r="Q940"/>
      <c r="R940" s="54"/>
      <c r="T940" s="93">
        <f t="shared" si="40"/>
        <v>0</v>
      </c>
      <c r="U940" s="96">
        <f t="shared" si="42"/>
        <v>-3</v>
      </c>
      <c r="V940" s="92" t="str">
        <f t="shared" si="41"/>
        <v/>
      </c>
      <c r="W940" s="96"/>
      <c r="X940" s="93"/>
      <c r="Z940" s="5"/>
      <c r="AA940"/>
      <c r="AC940" s="376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/>
      <c r="O941"/>
      <c r="P941"/>
      <c r="Q941"/>
      <c r="R941" s="54"/>
      <c r="T941" s="93">
        <f t="shared" si="40"/>
        <v>0</v>
      </c>
      <c r="U941" s="96">
        <f t="shared" si="42"/>
        <v>-3</v>
      </c>
      <c r="V941" s="92" t="str">
        <f t="shared" si="41"/>
        <v/>
      </c>
      <c r="W941" s="96"/>
      <c r="X941" s="93"/>
      <c r="Z941" s="5"/>
      <c r="AA941"/>
      <c r="AC941" s="376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/>
      <c r="O942"/>
      <c r="P942"/>
      <c r="Q942"/>
      <c r="R942" s="54"/>
      <c r="T942" s="93">
        <f t="shared" si="40"/>
        <v>0</v>
      </c>
      <c r="U942" s="96">
        <f t="shared" si="42"/>
        <v>-3</v>
      </c>
      <c r="V942" s="92" t="str">
        <f t="shared" si="41"/>
        <v/>
      </c>
      <c r="W942" s="96"/>
      <c r="X942" s="93"/>
      <c r="Z942" s="5"/>
      <c r="AA942"/>
      <c r="AC942" s="376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/>
      <c r="O943"/>
      <c r="P943"/>
      <c r="Q943"/>
      <c r="R943" s="54"/>
      <c r="T943" s="93">
        <f t="shared" si="40"/>
        <v>0</v>
      </c>
      <c r="U943" s="96">
        <f t="shared" si="42"/>
        <v>-3</v>
      </c>
      <c r="V943" s="92" t="str">
        <f t="shared" si="41"/>
        <v/>
      </c>
      <c r="W943" s="96"/>
      <c r="X943" s="93"/>
      <c r="Z943" s="5"/>
      <c r="AA943"/>
      <c r="AC943" s="376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/>
      <c r="O944"/>
      <c r="P944"/>
      <c r="Q944"/>
      <c r="R944" s="54"/>
      <c r="T944" s="93">
        <f t="shared" si="40"/>
        <v>0</v>
      </c>
      <c r="U944" s="96">
        <f t="shared" si="42"/>
        <v>-3</v>
      </c>
      <c r="V944" s="92" t="str">
        <f t="shared" si="41"/>
        <v/>
      </c>
      <c r="W944" s="96"/>
      <c r="X944" s="93"/>
      <c r="Z944" s="5"/>
      <c r="AA944"/>
      <c r="AC944" s="376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/>
      <c r="O945"/>
      <c r="P945"/>
      <c r="Q945"/>
      <c r="R945" s="54"/>
      <c r="T945" s="93">
        <f t="shared" si="40"/>
        <v>0</v>
      </c>
      <c r="U945" s="96">
        <f t="shared" si="42"/>
        <v>-3</v>
      </c>
      <c r="V945" s="92" t="str">
        <f t="shared" si="41"/>
        <v/>
      </c>
      <c r="W945" s="96"/>
      <c r="X945" s="93"/>
      <c r="Z945" s="5"/>
      <c r="AA945"/>
      <c r="AC945" s="376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/>
      <c r="O946"/>
      <c r="P946"/>
      <c r="Q946"/>
      <c r="R946" s="54"/>
      <c r="T946" s="93">
        <f t="shared" ref="T946:T1009" si="43">MAX($P946,$Q946)</f>
        <v>0</v>
      </c>
      <c r="U946" s="96">
        <f t="shared" si="42"/>
        <v>-3</v>
      </c>
      <c r="V946" s="92" t="str">
        <f t="shared" si="41"/>
        <v/>
      </c>
      <c r="W946" s="96"/>
      <c r="X946" s="93"/>
      <c r="Z946" s="5"/>
      <c r="AA946"/>
      <c r="AC946" s="376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/>
      <c r="O947"/>
      <c r="P947"/>
      <c r="Q947"/>
      <c r="R947" s="54"/>
      <c r="T947" s="93">
        <f t="shared" si="43"/>
        <v>0</v>
      </c>
      <c r="U947" s="96">
        <f t="shared" si="42"/>
        <v>-3</v>
      </c>
      <c r="V947" s="92" t="str">
        <f t="shared" si="41"/>
        <v/>
      </c>
      <c r="W947" s="96"/>
      <c r="X947" s="93"/>
      <c r="Z947" s="5"/>
      <c r="AA947"/>
      <c r="AC947" s="376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/>
      <c r="O948"/>
      <c r="P948"/>
      <c r="Q948"/>
      <c r="R948" s="54"/>
      <c r="T948" s="93">
        <f t="shared" si="43"/>
        <v>0</v>
      </c>
      <c r="U948" s="96">
        <f t="shared" si="42"/>
        <v>-3</v>
      </c>
      <c r="V948" s="92" t="str">
        <f t="shared" si="41"/>
        <v/>
      </c>
      <c r="W948" s="96"/>
      <c r="X948" s="93"/>
      <c r="Z948" s="5"/>
      <c r="AA948"/>
      <c r="AC948" s="376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/>
      <c r="O949"/>
      <c r="P949"/>
      <c r="Q949"/>
      <c r="R949" s="54"/>
      <c r="T949" s="93">
        <f t="shared" si="43"/>
        <v>0</v>
      </c>
      <c r="U949" s="96">
        <f t="shared" si="42"/>
        <v>-3</v>
      </c>
      <c r="V949" s="92" t="str">
        <f t="shared" si="41"/>
        <v/>
      </c>
      <c r="W949" s="96"/>
      <c r="X949" s="93"/>
      <c r="Z949" s="5"/>
      <c r="AA949"/>
      <c r="AC949" s="376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/>
      <c r="O950"/>
      <c r="P950"/>
      <c r="Q950"/>
      <c r="R950" s="54"/>
      <c r="T950" s="93">
        <f t="shared" si="43"/>
        <v>0</v>
      </c>
      <c r="U950" s="96">
        <f t="shared" si="42"/>
        <v>-3</v>
      </c>
      <c r="V950" s="92" t="str">
        <f t="shared" si="41"/>
        <v/>
      </c>
      <c r="W950" s="96"/>
      <c r="X950" s="93"/>
      <c r="Z950" s="5"/>
      <c r="AA950"/>
      <c r="AC950" s="376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/>
      <c r="O951"/>
      <c r="P951"/>
      <c r="Q951"/>
      <c r="R951" s="54"/>
      <c r="T951" s="93">
        <f t="shared" si="43"/>
        <v>0</v>
      </c>
      <c r="U951" s="96">
        <f t="shared" si="42"/>
        <v>-3</v>
      </c>
      <c r="V951" s="92" t="str">
        <f t="shared" si="41"/>
        <v/>
      </c>
      <c r="W951" s="96"/>
      <c r="X951" s="93"/>
      <c r="Z951" s="5"/>
      <c r="AA951"/>
      <c r="AC951" s="376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/>
      <c r="O952"/>
      <c r="P952"/>
      <c r="Q952"/>
      <c r="R952" s="54"/>
      <c r="T952" s="93">
        <f t="shared" si="43"/>
        <v>0</v>
      </c>
      <c r="U952" s="96">
        <f t="shared" si="42"/>
        <v>-3</v>
      </c>
      <c r="V952" s="92" t="str">
        <f t="shared" si="41"/>
        <v/>
      </c>
      <c r="W952" s="96"/>
      <c r="X952" s="93"/>
      <c r="Z952" s="5"/>
      <c r="AA952"/>
      <c r="AC952" s="376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/>
      <c r="O953"/>
      <c r="P953"/>
      <c r="Q953"/>
      <c r="R953" s="54"/>
      <c r="T953" s="93">
        <f t="shared" si="43"/>
        <v>0</v>
      </c>
      <c r="U953" s="96">
        <f t="shared" si="42"/>
        <v>-3</v>
      </c>
      <c r="V953" s="92" t="str">
        <f t="shared" si="41"/>
        <v/>
      </c>
      <c r="W953" s="96"/>
      <c r="X953" s="93"/>
      <c r="Z953" s="5"/>
      <c r="AA953"/>
      <c r="AC953" s="376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/>
      <c r="O954"/>
      <c r="P954"/>
      <c r="Q954"/>
      <c r="R954" s="54"/>
      <c r="T954" s="93">
        <f t="shared" si="43"/>
        <v>0</v>
      </c>
      <c r="U954" s="96">
        <f t="shared" si="42"/>
        <v>-3</v>
      </c>
      <c r="V954" s="92" t="str">
        <f t="shared" si="41"/>
        <v/>
      </c>
      <c r="W954" s="96"/>
      <c r="X954" s="93"/>
      <c r="Z954" s="5"/>
      <c r="AA954"/>
      <c r="AC954" s="376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/>
      <c r="O955"/>
      <c r="P955"/>
      <c r="Q955"/>
      <c r="R955" s="54"/>
      <c r="T955" s="93">
        <f t="shared" si="43"/>
        <v>0</v>
      </c>
      <c r="U955" s="96">
        <f t="shared" si="42"/>
        <v>-3</v>
      </c>
      <c r="V955" s="92" t="str">
        <f t="shared" si="41"/>
        <v/>
      </c>
      <c r="W955" s="96"/>
      <c r="X955" s="93"/>
      <c r="Z955" s="5"/>
      <c r="AA955"/>
      <c r="AC955" s="376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/>
      <c r="O956"/>
      <c r="P956"/>
      <c r="Q956"/>
      <c r="R956" s="54"/>
      <c r="T956" s="93">
        <f t="shared" si="43"/>
        <v>0</v>
      </c>
      <c r="U956" s="96">
        <f t="shared" si="42"/>
        <v>-3</v>
      </c>
      <c r="V956" s="92" t="str">
        <f t="shared" si="41"/>
        <v/>
      </c>
      <c r="W956" s="96"/>
      <c r="X956" s="93"/>
      <c r="Z956" s="5"/>
      <c r="AA956"/>
      <c r="AC956" s="376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/>
      <c r="O957"/>
      <c r="P957"/>
      <c r="Q957"/>
      <c r="R957" s="54"/>
      <c r="T957" s="93">
        <f t="shared" si="43"/>
        <v>0</v>
      </c>
      <c r="U957" s="96">
        <f t="shared" si="42"/>
        <v>-3</v>
      </c>
      <c r="V957" s="92" t="str">
        <f t="shared" si="41"/>
        <v/>
      </c>
      <c r="W957" s="96"/>
      <c r="X957" s="93"/>
      <c r="Z957" s="5"/>
      <c r="AA957"/>
      <c r="AC957" s="376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/>
      <c r="O958"/>
      <c r="P958"/>
      <c r="Q958"/>
      <c r="R958" s="54"/>
      <c r="T958" s="93">
        <f t="shared" si="43"/>
        <v>0</v>
      </c>
      <c r="U958" s="96">
        <f t="shared" si="42"/>
        <v>-3</v>
      </c>
      <c r="V958" s="92" t="str">
        <f t="shared" si="41"/>
        <v/>
      </c>
      <c r="W958" s="96"/>
      <c r="X958" s="93"/>
      <c r="Z958" s="5"/>
      <c r="AA958"/>
      <c r="AC958" s="376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/>
      <c r="O959"/>
      <c r="P959"/>
      <c r="Q959"/>
      <c r="R959" s="54"/>
      <c r="T959" s="93">
        <f t="shared" si="43"/>
        <v>0</v>
      </c>
      <c r="U959" s="96">
        <f t="shared" si="42"/>
        <v>-3</v>
      </c>
      <c r="V959" s="92" t="str">
        <f t="shared" si="41"/>
        <v/>
      </c>
      <c r="W959" s="96"/>
      <c r="X959" s="93"/>
      <c r="Z959" s="5"/>
      <c r="AA959"/>
      <c r="AC959" s="376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/>
      <c r="O960"/>
      <c r="P960"/>
      <c r="Q960"/>
      <c r="R960" s="54"/>
      <c r="T960" s="93">
        <f t="shared" si="43"/>
        <v>0</v>
      </c>
      <c r="U960" s="96">
        <f t="shared" si="42"/>
        <v>-3</v>
      </c>
      <c r="V960" s="92" t="str">
        <f t="shared" si="41"/>
        <v/>
      </c>
      <c r="W960" s="96"/>
      <c r="X960" s="93"/>
      <c r="Z960" s="5"/>
      <c r="AA960"/>
      <c r="AC960" s="376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/>
      <c r="O961"/>
      <c r="P961"/>
      <c r="Q961"/>
      <c r="R961" s="54"/>
      <c r="T961" s="93">
        <f t="shared" si="43"/>
        <v>0</v>
      </c>
      <c r="U961" s="96">
        <f t="shared" si="42"/>
        <v>-3</v>
      </c>
      <c r="V961" s="92" t="str">
        <f t="shared" si="41"/>
        <v/>
      </c>
      <c r="W961" s="96"/>
      <c r="X961" s="93"/>
      <c r="Z961" s="5"/>
      <c r="AA961"/>
      <c r="AC961" s="376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/>
      <c r="O962"/>
      <c r="P962"/>
      <c r="Q962"/>
      <c r="R962" s="54"/>
      <c r="T962" s="93">
        <f t="shared" si="43"/>
        <v>0</v>
      </c>
      <c r="U962" s="96">
        <f t="shared" si="42"/>
        <v>-3</v>
      </c>
      <c r="V962" s="92" t="str">
        <f t="shared" si="41"/>
        <v/>
      </c>
      <c r="W962" s="96"/>
      <c r="X962" s="93"/>
      <c r="Z962" s="5"/>
      <c r="AA962"/>
      <c r="AC962" s="376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/>
      <c r="O963"/>
      <c r="P963"/>
      <c r="Q963"/>
      <c r="R963" s="54"/>
      <c r="T963" s="93">
        <f t="shared" si="43"/>
        <v>0</v>
      </c>
      <c r="U963" s="96">
        <f t="shared" si="42"/>
        <v>-3</v>
      </c>
      <c r="V963" s="92" t="str">
        <f t="shared" si="41"/>
        <v/>
      </c>
      <c r="W963" s="96"/>
      <c r="X963" s="93"/>
      <c r="Z963" s="5"/>
      <c r="AA963"/>
      <c r="AC963" s="376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/>
      <c r="O964"/>
      <c r="P964"/>
      <c r="Q964"/>
      <c r="R964" s="54"/>
      <c r="T964" s="93">
        <f t="shared" si="43"/>
        <v>0</v>
      </c>
      <c r="U964" s="96">
        <f t="shared" si="42"/>
        <v>-3</v>
      </c>
      <c r="V964" s="92" t="str">
        <f t="shared" si="41"/>
        <v/>
      </c>
      <c r="W964" s="96"/>
      <c r="X964" s="93"/>
      <c r="Z964" s="5"/>
      <c r="AA964"/>
      <c r="AC964" s="376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/>
      <c r="O965"/>
      <c r="P965"/>
      <c r="Q965"/>
      <c r="R965" s="54"/>
      <c r="T965" s="93">
        <f t="shared" si="43"/>
        <v>0</v>
      </c>
      <c r="U965" s="96">
        <f t="shared" si="42"/>
        <v>-3</v>
      </c>
      <c r="V965" s="92" t="str">
        <f t="shared" si="41"/>
        <v/>
      </c>
      <c r="W965" s="96"/>
      <c r="X965" s="93"/>
      <c r="Z965" s="5"/>
      <c r="AA965"/>
      <c r="AC965" s="376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/>
      <c r="O966"/>
      <c r="P966"/>
      <c r="Q966"/>
      <c r="R966" s="54"/>
      <c r="T966" s="93">
        <f t="shared" si="43"/>
        <v>0</v>
      </c>
      <c r="U966" s="96">
        <f t="shared" si="42"/>
        <v>-3</v>
      </c>
      <c r="V966" s="92" t="str">
        <f t="shared" si="41"/>
        <v/>
      </c>
      <c r="W966" s="96"/>
      <c r="X966" s="93"/>
      <c r="Z966" s="5"/>
      <c r="AA966"/>
      <c r="AC966" s="376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/>
      <c r="O967"/>
      <c r="P967"/>
      <c r="Q967"/>
      <c r="R967" s="54"/>
      <c r="T967" s="93">
        <f t="shared" si="43"/>
        <v>0</v>
      </c>
      <c r="U967" s="96">
        <f t="shared" si="42"/>
        <v>-3</v>
      </c>
      <c r="V967" s="92" t="str">
        <f t="shared" si="41"/>
        <v/>
      </c>
      <c r="W967" s="96"/>
      <c r="X967" s="93"/>
      <c r="Z967" s="5"/>
      <c r="AA967"/>
      <c r="AC967" s="376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/>
      <c r="O968"/>
      <c r="P968"/>
      <c r="Q968"/>
      <c r="R968" s="54"/>
      <c r="T968" s="93">
        <f t="shared" si="43"/>
        <v>0</v>
      </c>
      <c r="U968" s="96">
        <f t="shared" si="42"/>
        <v>-3</v>
      </c>
      <c r="V968" s="92" t="str">
        <f t="shared" si="41"/>
        <v/>
      </c>
      <c r="W968" s="96"/>
      <c r="X968" s="93"/>
      <c r="Z968" s="5"/>
      <c r="AA968"/>
      <c r="AC968" s="376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4"/>
      <c r="T969" s="93">
        <f t="shared" si="43"/>
        <v>0</v>
      </c>
      <c r="U969" s="96">
        <f t="shared" si="42"/>
        <v>-3</v>
      </c>
      <c r="V969" s="92" t="str">
        <f t="shared" si="41"/>
        <v/>
      </c>
      <c r="W969" s="96"/>
      <c r="X969" s="93"/>
      <c r="Z969" s="5"/>
      <c r="AA969"/>
      <c r="AC969" s="376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4"/>
      <c r="T970" s="93">
        <f t="shared" si="43"/>
        <v>0</v>
      </c>
      <c r="U970" s="96">
        <f t="shared" si="42"/>
        <v>-3</v>
      </c>
      <c r="V970" s="92" t="str">
        <f t="shared" si="41"/>
        <v/>
      </c>
      <c r="W970" s="96"/>
      <c r="X970" s="93"/>
      <c r="Z970" s="5"/>
      <c r="AA970"/>
      <c r="AC970" s="376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4"/>
      <c r="T971" s="93">
        <f t="shared" si="43"/>
        <v>0</v>
      </c>
      <c r="U971" s="96">
        <f t="shared" si="42"/>
        <v>-3</v>
      </c>
      <c r="V971" s="92" t="str">
        <f t="shared" ref="V971:V1034" si="44">IF($K971&gt;0,1,"")</f>
        <v/>
      </c>
      <c r="W971" s="96"/>
      <c r="X971" s="93"/>
      <c r="Z971" s="5"/>
      <c r="AA971"/>
      <c r="AC971" s="376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4"/>
      <c r="T972" s="93">
        <f t="shared" si="43"/>
        <v>0</v>
      </c>
      <c r="U972" s="96">
        <f t="shared" si="42"/>
        <v>-3</v>
      </c>
      <c r="V972" s="92" t="str">
        <f t="shared" si="44"/>
        <v/>
      </c>
      <c r="W972" s="96"/>
      <c r="X972" s="93"/>
      <c r="Z972" s="5"/>
      <c r="AA972"/>
      <c r="AC972" s="376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4"/>
      <c r="T973" s="93">
        <f t="shared" si="43"/>
        <v>0</v>
      </c>
      <c r="U973" s="96">
        <f t="shared" si="42"/>
        <v>-3</v>
      </c>
      <c r="V973" s="92" t="str">
        <f t="shared" si="44"/>
        <v/>
      </c>
      <c r="W973" s="96"/>
      <c r="X973" s="93"/>
      <c r="Z973" s="5"/>
      <c r="AA973"/>
      <c r="AC973" s="376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4"/>
      <c r="T974" s="93">
        <f t="shared" si="43"/>
        <v>0</v>
      </c>
      <c r="U974" s="96">
        <f t="shared" si="42"/>
        <v>-3</v>
      </c>
      <c r="V974" s="92" t="str">
        <f t="shared" si="44"/>
        <v/>
      </c>
      <c r="W974" s="96"/>
      <c r="X974" s="93"/>
      <c r="Z974" s="5"/>
      <c r="AA974"/>
      <c r="AC974" s="376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4"/>
      <c r="T975" s="93">
        <f t="shared" si="43"/>
        <v>0</v>
      </c>
      <c r="U975" s="96">
        <f t="shared" si="42"/>
        <v>-3</v>
      </c>
      <c r="V975" s="92" t="str">
        <f t="shared" si="44"/>
        <v/>
      </c>
      <c r="W975" s="96"/>
      <c r="X975" s="93"/>
      <c r="Z975" s="5"/>
      <c r="AA975"/>
      <c r="AC975" s="376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4"/>
      <c r="T976" s="93">
        <f t="shared" si="43"/>
        <v>0</v>
      </c>
      <c r="U976" s="96">
        <f t="shared" ref="U976:U1039" si="45">(T976-B976)-3</f>
        <v>-3</v>
      </c>
      <c r="V976" s="92" t="str">
        <f t="shared" si="44"/>
        <v/>
      </c>
      <c r="W976" s="96"/>
      <c r="X976" s="93"/>
      <c r="Z976" s="5"/>
      <c r="AA976"/>
      <c r="AC976" s="376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4"/>
      <c r="T977" s="93">
        <f t="shared" si="43"/>
        <v>0</v>
      </c>
      <c r="U977" s="96">
        <f t="shared" si="45"/>
        <v>-3</v>
      </c>
      <c r="V977" s="92" t="str">
        <f t="shared" si="44"/>
        <v/>
      </c>
      <c r="W977" s="96"/>
      <c r="X977" s="93"/>
      <c r="Z977" s="5"/>
      <c r="AA977"/>
      <c r="AC977" s="376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4"/>
      <c r="T978" s="93">
        <f t="shared" si="43"/>
        <v>0</v>
      </c>
      <c r="U978" s="96">
        <f t="shared" si="45"/>
        <v>-3</v>
      </c>
      <c r="V978" s="92" t="str">
        <f t="shared" si="44"/>
        <v/>
      </c>
      <c r="W978" s="96"/>
      <c r="X978" s="93"/>
      <c r="Z978" s="5"/>
      <c r="AA978"/>
      <c r="AC978" s="376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4"/>
      <c r="T979" s="93">
        <f t="shared" si="43"/>
        <v>0</v>
      </c>
      <c r="U979" s="96">
        <f t="shared" si="45"/>
        <v>-3</v>
      </c>
      <c r="V979" s="92" t="str">
        <f t="shared" si="44"/>
        <v/>
      </c>
      <c r="W979" s="96"/>
      <c r="X979" s="93"/>
      <c r="Z979" s="5"/>
      <c r="AA979"/>
      <c r="AC979" s="376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4"/>
      <c r="T980" s="93">
        <f t="shared" si="43"/>
        <v>0</v>
      </c>
      <c r="U980" s="96">
        <f t="shared" si="45"/>
        <v>-3</v>
      </c>
      <c r="V980" s="92" t="str">
        <f t="shared" si="44"/>
        <v/>
      </c>
      <c r="W980" s="96"/>
      <c r="X980" s="93"/>
      <c r="Z980" s="5"/>
      <c r="AA980"/>
      <c r="AC980" s="376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4"/>
      <c r="T981" s="93">
        <f t="shared" si="43"/>
        <v>0</v>
      </c>
      <c r="U981" s="96">
        <f t="shared" si="45"/>
        <v>-3</v>
      </c>
      <c r="V981" s="92" t="str">
        <f t="shared" si="44"/>
        <v/>
      </c>
      <c r="W981" s="96"/>
      <c r="X981" s="93"/>
      <c r="Z981" s="5"/>
      <c r="AA981"/>
      <c r="AC981" s="376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4"/>
      <c r="T982" s="93">
        <f t="shared" si="43"/>
        <v>0</v>
      </c>
      <c r="U982" s="96">
        <f t="shared" si="45"/>
        <v>-3</v>
      </c>
      <c r="V982" s="92" t="str">
        <f t="shared" si="44"/>
        <v/>
      </c>
      <c r="W982" s="96"/>
      <c r="X982" s="93"/>
      <c r="Z982" s="5"/>
      <c r="AA982"/>
      <c r="AC982" s="376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4"/>
      <c r="T983" s="93">
        <f t="shared" si="43"/>
        <v>0</v>
      </c>
      <c r="U983" s="96">
        <f t="shared" si="45"/>
        <v>-3</v>
      </c>
      <c r="V983" s="92" t="str">
        <f t="shared" si="44"/>
        <v/>
      </c>
      <c r="W983" s="96"/>
      <c r="X983" s="93"/>
      <c r="Z983" s="5"/>
      <c r="AA983"/>
      <c r="AC983" s="376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4"/>
      <c r="T984" s="93">
        <f t="shared" si="43"/>
        <v>0</v>
      </c>
      <c r="U984" s="96">
        <f t="shared" si="45"/>
        <v>-3</v>
      </c>
      <c r="V984" s="92" t="str">
        <f t="shared" si="44"/>
        <v/>
      </c>
      <c r="W984" s="96"/>
      <c r="X984" s="93"/>
      <c r="Z984" s="5"/>
      <c r="AA984"/>
      <c r="AC984" s="376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4"/>
      <c r="T985" s="93">
        <f t="shared" si="43"/>
        <v>0</v>
      </c>
      <c r="U985" s="96">
        <f t="shared" si="45"/>
        <v>-3</v>
      </c>
      <c r="V985" s="92" t="str">
        <f t="shared" si="44"/>
        <v/>
      </c>
      <c r="W985" s="96"/>
      <c r="X985" s="93"/>
      <c r="Z985" s="5"/>
      <c r="AA985"/>
      <c r="AC985" s="376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4"/>
      <c r="T986" s="93">
        <f t="shared" si="43"/>
        <v>0</v>
      </c>
      <c r="U986" s="96">
        <f t="shared" si="45"/>
        <v>-3</v>
      </c>
      <c r="V986" s="92" t="str">
        <f t="shared" si="44"/>
        <v/>
      </c>
      <c r="W986" s="96"/>
      <c r="X986" s="93"/>
      <c r="Z986" s="5"/>
      <c r="AA986"/>
      <c r="AC986" s="376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4"/>
      <c r="T987" s="93">
        <f t="shared" si="43"/>
        <v>0</v>
      </c>
      <c r="U987" s="96">
        <f t="shared" si="45"/>
        <v>-3</v>
      </c>
      <c r="V987" s="92" t="str">
        <f t="shared" si="44"/>
        <v/>
      </c>
      <c r="W987" s="96"/>
      <c r="X987" s="93"/>
      <c r="Z987" s="5"/>
      <c r="AA987"/>
      <c r="AC987" s="376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4"/>
      <c r="T988" s="93">
        <f t="shared" si="43"/>
        <v>0</v>
      </c>
      <c r="U988" s="96">
        <f t="shared" si="45"/>
        <v>-3</v>
      </c>
      <c r="V988" s="92" t="str">
        <f t="shared" si="44"/>
        <v/>
      </c>
      <c r="W988" s="96"/>
      <c r="X988" s="93"/>
      <c r="Z988" s="5"/>
      <c r="AA988"/>
      <c r="AC988" s="376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4"/>
      <c r="T989" s="93">
        <f t="shared" si="43"/>
        <v>0</v>
      </c>
      <c r="U989" s="96">
        <f t="shared" si="45"/>
        <v>-3</v>
      </c>
      <c r="V989" s="92" t="str">
        <f t="shared" si="44"/>
        <v/>
      </c>
      <c r="W989" s="96"/>
      <c r="X989" s="93"/>
      <c r="Z989" s="5"/>
      <c r="AA989"/>
      <c r="AC989" s="376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4"/>
      <c r="T990" s="93">
        <f t="shared" si="43"/>
        <v>0</v>
      </c>
      <c r="U990" s="96">
        <f t="shared" si="45"/>
        <v>-3</v>
      </c>
      <c r="V990" s="92" t="str">
        <f t="shared" si="44"/>
        <v/>
      </c>
      <c r="W990" s="96"/>
      <c r="X990" s="93"/>
      <c r="Z990" s="5"/>
      <c r="AA990"/>
      <c r="AC990" s="376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4"/>
      <c r="T991" s="93">
        <f t="shared" si="43"/>
        <v>0</v>
      </c>
      <c r="U991" s="96">
        <f t="shared" si="45"/>
        <v>-3</v>
      </c>
      <c r="V991" s="92" t="str">
        <f t="shared" si="44"/>
        <v/>
      </c>
      <c r="W991" s="96"/>
      <c r="X991" s="93"/>
      <c r="Z991" s="5"/>
      <c r="AA991"/>
      <c r="AC991" s="376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4"/>
      <c r="T992" s="93">
        <f t="shared" si="43"/>
        <v>0</v>
      </c>
      <c r="U992" s="96">
        <f t="shared" si="45"/>
        <v>-3</v>
      </c>
      <c r="V992" s="92" t="str">
        <f t="shared" si="44"/>
        <v/>
      </c>
      <c r="W992" s="96"/>
      <c r="X992" s="93"/>
      <c r="Z992" s="5"/>
      <c r="AA992"/>
      <c r="AC992" s="376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4"/>
      <c r="T993" s="93">
        <f t="shared" si="43"/>
        <v>0</v>
      </c>
      <c r="U993" s="96">
        <f t="shared" si="45"/>
        <v>-3</v>
      </c>
      <c r="V993" s="92" t="str">
        <f t="shared" si="44"/>
        <v/>
      </c>
      <c r="W993" s="96"/>
      <c r="X993" s="93"/>
      <c r="Z993" s="5"/>
      <c r="AA993"/>
      <c r="AC993" s="376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4"/>
      <c r="T994" s="93">
        <f t="shared" si="43"/>
        <v>0</v>
      </c>
      <c r="U994" s="96">
        <f t="shared" si="45"/>
        <v>-3</v>
      </c>
      <c r="V994" s="92" t="str">
        <f t="shared" si="44"/>
        <v/>
      </c>
      <c r="W994" s="96"/>
      <c r="X994" s="93"/>
      <c r="Z994" s="5"/>
      <c r="AA994"/>
      <c r="AC994" s="376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4"/>
      <c r="T995" s="93">
        <f t="shared" si="43"/>
        <v>0</v>
      </c>
      <c r="U995" s="96">
        <f t="shared" si="45"/>
        <v>-3</v>
      </c>
      <c r="V995" s="92" t="str">
        <f t="shared" si="44"/>
        <v/>
      </c>
      <c r="W995" s="96"/>
      <c r="X995" s="93"/>
      <c r="Z995" s="5"/>
      <c r="AA995"/>
      <c r="AC995" s="376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4"/>
      <c r="T996" s="93">
        <f t="shared" si="43"/>
        <v>0</v>
      </c>
      <c r="U996" s="96">
        <f t="shared" si="45"/>
        <v>-3</v>
      </c>
      <c r="V996" s="92" t="str">
        <f t="shared" si="44"/>
        <v/>
      </c>
      <c r="W996" s="96"/>
      <c r="X996" s="93"/>
      <c r="Z996" s="5"/>
      <c r="AA996"/>
      <c r="AC996" s="376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4"/>
      <c r="T997" s="93">
        <f t="shared" si="43"/>
        <v>0</v>
      </c>
      <c r="U997" s="96">
        <f t="shared" si="45"/>
        <v>-3</v>
      </c>
      <c r="V997" s="92" t="str">
        <f t="shared" si="44"/>
        <v/>
      </c>
      <c r="W997" s="96"/>
      <c r="X997" s="93"/>
      <c r="Z997" s="5"/>
      <c r="AA997"/>
      <c r="AC997" s="376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4"/>
      <c r="T998" s="93">
        <f t="shared" si="43"/>
        <v>0</v>
      </c>
      <c r="U998" s="96">
        <f t="shared" si="45"/>
        <v>-3</v>
      </c>
      <c r="V998" s="92" t="str">
        <f t="shared" si="44"/>
        <v/>
      </c>
      <c r="W998" s="96"/>
      <c r="X998" s="93"/>
      <c r="Z998" s="5"/>
      <c r="AA998"/>
      <c r="AC998" s="376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4"/>
      <c r="T999" s="93">
        <f t="shared" si="43"/>
        <v>0</v>
      </c>
      <c r="U999" s="96">
        <f t="shared" si="45"/>
        <v>-3</v>
      </c>
      <c r="V999" s="92" t="str">
        <f t="shared" si="44"/>
        <v/>
      </c>
      <c r="W999" s="96"/>
      <c r="X999" s="93"/>
      <c r="Z999" s="5"/>
      <c r="AA999"/>
      <c r="AC999" s="376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4"/>
      <c r="T1000" s="93">
        <f t="shared" si="43"/>
        <v>0</v>
      </c>
      <c r="U1000" s="96">
        <f t="shared" si="45"/>
        <v>-3</v>
      </c>
      <c r="V1000" s="92" t="str">
        <f t="shared" si="44"/>
        <v/>
      </c>
      <c r="W1000" s="96"/>
      <c r="X1000" s="93"/>
      <c r="Z1000" s="5"/>
      <c r="AA1000"/>
      <c r="AC1000" s="376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4"/>
      <c r="T1001" s="93">
        <f t="shared" si="43"/>
        <v>0</v>
      </c>
      <c r="U1001" s="96">
        <f t="shared" si="45"/>
        <v>-3</v>
      </c>
      <c r="V1001" s="92" t="str">
        <f t="shared" si="44"/>
        <v/>
      </c>
      <c r="W1001" s="96"/>
      <c r="X1001" s="93"/>
      <c r="Z1001" s="5"/>
      <c r="AA1001"/>
      <c r="AC1001" s="376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4"/>
      <c r="T1002" s="93">
        <f t="shared" si="43"/>
        <v>0</v>
      </c>
      <c r="U1002" s="96">
        <f t="shared" si="45"/>
        <v>-3</v>
      </c>
      <c r="V1002" s="92" t="str">
        <f t="shared" si="44"/>
        <v/>
      </c>
      <c r="W1002" s="96"/>
      <c r="X1002" s="93"/>
      <c r="Z1002" s="5"/>
      <c r="AA1002"/>
      <c r="AC1002" s="376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4"/>
      <c r="T1003" s="93">
        <f t="shared" si="43"/>
        <v>0</v>
      </c>
      <c r="U1003" s="96">
        <f t="shared" si="45"/>
        <v>-3</v>
      </c>
      <c r="V1003" s="92" t="str">
        <f t="shared" si="44"/>
        <v/>
      </c>
      <c r="W1003" s="96"/>
      <c r="X1003" s="93"/>
      <c r="Z1003" s="5"/>
      <c r="AA1003"/>
      <c r="AC1003" s="376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4"/>
      <c r="T1004" s="93">
        <f t="shared" si="43"/>
        <v>0</v>
      </c>
      <c r="U1004" s="96">
        <f t="shared" si="45"/>
        <v>-3</v>
      </c>
      <c r="V1004" s="92" t="str">
        <f t="shared" si="44"/>
        <v/>
      </c>
      <c r="W1004" s="96"/>
      <c r="X1004" s="93"/>
      <c r="Z1004" s="5"/>
      <c r="AA1004"/>
      <c r="AC1004" s="376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4"/>
      <c r="T1005" s="93">
        <f t="shared" si="43"/>
        <v>0</v>
      </c>
      <c r="U1005" s="96">
        <f t="shared" si="45"/>
        <v>-3</v>
      </c>
      <c r="V1005" s="92" t="str">
        <f t="shared" si="44"/>
        <v/>
      </c>
      <c r="W1005" s="96"/>
      <c r="X1005" s="93"/>
      <c r="Z1005" s="5"/>
      <c r="AA1005"/>
      <c r="AC1005" s="376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4"/>
      <c r="T1006" s="93">
        <f t="shared" si="43"/>
        <v>0</v>
      </c>
      <c r="U1006" s="96">
        <f t="shared" si="45"/>
        <v>-3</v>
      </c>
      <c r="V1006" s="92" t="str">
        <f t="shared" si="44"/>
        <v/>
      </c>
      <c r="W1006" s="96"/>
      <c r="X1006" s="93"/>
      <c r="Z1006" s="5"/>
      <c r="AA1006"/>
      <c r="AC1006" s="376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4"/>
      <c r="T1007" s="93">
        <f t="shared" si="43"/>
        <v>0</v>
      </c>
      <c r="U1007" s="96">
        <f t="shared" si="45"/>
        <v>-3</v>
      </c>
      <c r="V1007" s="92" t="str">
        <f t="shared" si="44"/>
        <v/>
      </c>
      <c r="W1007" s="96"/>
      <c r="X1007" s="93"/>
      <c r="Z1007" s="5"/>
      <c r="AA1007"/>
      <c r="AC1007" s="376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4"/>
      <c r="T1008" s="93">
        <f t="shared" si="43"/>
        <v>0</v>
      </c>
      <c r="U1008" s="96">
        <f t="shared" si="45"/>
        <v>-3</v>
      </c>
      <c r="V1008" s="92" t="str">
        <f t="shared" si="44"/>
        <v/>
      </c>
      <c r="W1008" s="96"/>
      <c r="X1008" s="93"/>
      <c r="Z1008" s="5"/>
      <c r="AA1008"/>
      <c r="AC1008" s="376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4"/>
      <c r="T1009" s="93">
        <f t="shared" si="43"/>
        <v>0</v>
      </c>
      <c r="U1009" s="96">
        <f t="shared" si="45"/>
        <v>-3</v>
      </c>
      <c r="V1009" s="92" t="str">
        <f t="shared" si="44"/>
        <v/>
      </c>
      <c r="W1009" s="96"/>
      <c r="X1009" s="93"/>
      <c r="Z1009" s="5"/>
      <c r="AA1009"/>
      <c r="AC1009" s="376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4"/>
      <c r="T1010" s="93">
        <f t="shared" ref="T1010:T1073" si="46">MAX($P1010,$Q1010)</f>
        <v>0</v>
      </c>
      <c r="U1010" s="96">
        <f t="shared" si="45"/>
        <v>-3</v>
      </c>
      <c r="V1010" s="92" t="str">
        <f t="shared" si="44"/>
        <v/>
      </c>
      <c r="W1010" s="96"/>
      <c r="X1010" s="93"/>
      <c r="Z1010" s="5"/>
      <c r="AA1010"/>
      <c r="AC1010" s="376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4"/>
      <c r="T1011" s="93">
        <f t="shared" si="46"/>
        <v>0</v>
      </c>
      <c r="U1011" s="96">
        <f t="shared" si="45"/>
        <v>-3</v>
      </c>
      <c r="V1011" s="92" t="str">
        <f t="shared" si="44"/>
        <v/>
      </c>
      <c r="W1011" s="96"/>
      <c r="X1011" s="93"/>
      <c r="Z1011" s="5"/>
      <c r="AA1011"/>
      <c r="AC1011" s="376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4"/>
      <c r="T1012" s="93">
        <f t="shared" si="46"/>
        <v>0</v>
      </c>
      <c r="U1012" s="96">
        <f t="shared" si="45"/>
        <v>-3</v>
      </c>
      <c r="V1012" s="92" t="str">
        <f t="shared" si="44"/>
        <v/>
      </c>
      <c r="W1012" s="96"/>
      <c r="X1012" s="93"/>
      <c r="Z1012" s="5"/>
      <c r="AA1012"/>
      <c r="AC1012" s="376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4"/>
      <c r="T1013" s="93">
        <f t="shared" si="46"/>
        <v>0</v>
      </c>
      <c r="U1013" s="96">
        <f t="shared" si="45"/>
        <v>-3</v>
      </c>
      <c r="V1013" s="92" t="str">
        <f t="shared" si="44"/>
        <v/>
      </c>
      <c r="W1013" s="96"/>
      <c r="X1013" s="93"/>
      <c r="Z1013" s="5"/>
      <c r="AA1013"/>
      <c r="AC1013" s="376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4"/>
      <c r="T1014" s="93">
        <f t="shared" si="46"/>
        <v>0</v>
      </c>
      <c r="U1014" s="96">
        <f t="shared" si="45"/>
        <v>-3</v>
      </c>
      <c r="V1014" s="92" t="str">
        <f t="shared" si="44"/>
        <v/>
      </c>
      <c r="W1014" s="96"/>
      <c r="X1014" s="93"/>
      <c r="Z1014" s="5"/>
      <c r="AA1014"/>
      <c r="AC1014" s="376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4"/>
      <c r="T1015" s="93">
        <f t="shared" si="46"/>
        <v>0</v>
      </c>
      <c r="U1015" s="96">
        <f t="shared" si="45"/>
        <v>-3</v>
      </c>
      <c r="V1015" s="92" t="str">
        <f t="shared" si="44"/>
        <v/>
      </c>
      <c r="W1015" s="96"/>
      <c r="X1015" s="93"/>
      <c r="Z1015" s="5"/>
      <c r="AA1015"/>
      <c r="AC1015" s="376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4"/>
      <c r="T1016" s="93">
        <f t="shared" si="46"/>
        <v>0</v>
      </c>
      <c r="U1016" s="96">
        <f t="shared" si="45"/>
        <v>-3</v>
      </c>
      <c r="V1016" s="92" t="str">
        <f t="shared" si="44"/>
        <v/>
      </c>
      <c r="W1016" s="96"/>
      <c r="X1016" s="93"/>
      <c r="Z1016" s="5"/>
      <c r="AA1016"/>
      <c r="AC1016" s="376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4"/>
      <c r="T1017" s="93">
        <f t="shared" si="46"/>
        <v>0</v>
      </c>
      <c r="U1017" s="96">
        <f t="shared" si="45"/>
        <v>-3</v>
      </c>
      <c r="V1017" s="92" t="str">
        <f t="shared" si="44"/>
        <v/>
      </c>
      <c r="W1017" s="96"/>
      <c r="X1017" s="93"/>
      <c r="Z1017" s="5"/>
      <c r="AA1017"/>
      <c r="AC1017" s="376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4"/>
      <c r="T1018" s="93">
        <f t="shared" si="46"/>
        <v>0</v>
      </c>
      <c r="U1018" s="96">
        <f t="shared" si="45"/>
        <v>-3</v>
      </c>
      <c r="V1018" s="92" t="str">
        <f t="shared" si="44"/>
        <v/>
      </c>
      <c r="W1018" s="96"/>
      <c r="X1018" s="93"/>
      <c r="Z1018" s="5"/>
      <c r="AA1018"/>
      <c r="AC1018" s="376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4"/>
      <c r="T1019" s="93">
        <f t="shared" si="46"/>
        <v>0</v>
      </c>
      <c r="U1019" s="96">
        <f t="shared" si="45"/>
        <v>-3</v>
      </c>
      <c r="V1019" s="92" t="str">
        <f t="shared" si="44"/>
        <v/>
      </c>
      <c r="W1019" s="96"/>
      <c r="X1019" s="93"/>
      <c r="Z1019" s="5"/>
      <c r="AA1019"/>
      <c r="AC1019" s="376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4"/>
      <c r="T1020" s="93">
        <f t="shared" si="46"/>
        <v>0</v>
      </c>
      <c r="U1020" s="96">
        <f t="shared" si="45"/>
        <v>-3</v>
      </c>
      <c r="V1020" s="92" t="str">
        <f t="shared" si="44"/>
        <v/>
      </c>
      <c r="W1020" s="96"/>
      <c r="X1020" s="93"/>
      <c r="Z1020" s="5"/>
      <c r="AA1020"/>
      <c r="AC1020" s="376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4"/>
      <c r="T1021" s="93">
        <f t="shared" si="46"/>
        <v>0</v>
      </c>
      <c r="U1021" s="96">
        <f t="shared" si="45"/>
        <v>-3</v>
      </c>
      <c r="V1021" s="92" t="str">
        <f t="shared" si="44"/>
        <v/>
      </c>
      <c r="W1021" s="96"/>
      <c r="X1021" s="93"/>
      <c r="Z1021" s="5"/>
      <c r="AA1021"/>
      <c r="AC1021" s="376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4"/>
      <c r="T1022" s="93">
        <f t="shared" si="46"/>
        <v>0</v>
      </c>
      <c r="U1022" s="96">
        <f t="shared" si="45"/>
        <v>-3</v>
      </c>
      <c r="V1022" s="92" t="str">
        <f t="shared" si="44"/>
        <v/>
      </c>
      <c r="W1022" s="96"/>
      <c r="X1022" s="93"/>
      <c r="Z1022" s="5"/>
      <c r="AA1022"/>
      <c r="AC1022" s="376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4"/>
      <c r="T1023" s="93">
        <f t="shared" si="46"/>
        <v>0</v>
      </c>
      <c r="U1023" s="96">
        <f t="shared" si="45"/>
        <v>-3</v>
      </c>
      <c r="V1023" s="92" t="str">
        <f t="shared" si="44"/>
        <v/>
      </c>
      <c r="W1023" s="96"/>
      <c r="X1023" s="93"/>
      <c r="Z1023" s="5"/>
      <c r="AA1023"/>
      <c r="AC1023" s="376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4"/>
      <c r="T1024" s="93">
        <f t="shared" si="46"/>
        <v>0</v>
      </c>
      <c r="U1024" s="96">
        <f t="shared" si="45"/>
        <v>-3</v>
      </c>
      <c r="V1024" s="92" t="str">
        <f t="shared" si="44"/>
        <v/>
      </c>
      <c r="W1024" s="96"/>
      <c r="X1024" s="93"/>
      <c r="Z1024" s="5"/>
      <c r="AA1024"/>
      <c r="AC1024" s="376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4"/>
      <c r="T1025" s="93">
        <f t="shared" si="46"/>
        <v>0</v>
      </c>
      <c r="U1025" s="96">
        <f t="shared" si="45"/>
        <v>-3</v>
      </c>
      <c r="V1025" s="92" t="str">
        <f t="shared" si="44"/>
        <v/>
      </c>
      <c r="W1025" s="96"/>
      <c r="X1025" s="93"/>
      <c r="Z1025" s="5"/>
      <c r="AA1025"/>
      <c r="AC1025" s="376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4"/>
      <c r="T1026" s="93">
        <f t="shared" si="46"/>
        <v>0</v>
      </c>
      <c r="U1026" s="96">
        <f t="shared" si="45"/>
        <v>-3</v>
      </c>
      <c r="V1026" s="92" t="str">
        <f t="shared" si="44"/>
        <v/>
      </c>
      <c r="W1026" s="96"/>
      <c r="X1026" s="93"/>
      <c r="Z1026" s="5"/>
      <c r="AA1026"/>
      <c r="AC1026" s="376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4"/>
      <c r="T1027" s="93">
        <f t="shared" si="46"/>
        <v>0</v>
      </c>
      <c r="U1027" s="96">
        <f t="shared" si="45"/>
        <v>-3</v>
      </c>
      <c r="V1027" s="92" t="str">
        <f t="shared" si="44"/>
        <v/>
      </c>
      <c r="W1027" s="96"/>
      <c r="X1027" s="93"/>
      <c r="Z1027" s="5"/>
      <c r="AA1027"/>
      <c r="AC1027" s="376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4"/>
      <c r="T1028" s="93">
        <f t="shared" si="46"/>
        <v>0</v>
      </c>
      <c r="U1028" s="96">
        <f t="shared" si="45"/>
        <v>-3</v>
      </c>
      <c r="V1028" s="92" t="str">
        <f t="shared" si="44"/>
        <v/>
      </c>
      <c r="W1028" s="96"/>
      <c r="X1028" s="93"/>
      <c r="Z1028" s="5"/>
      <c r="AA1028"/>
      <c r="AC1028" s="376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4"/>
      <c r="T1029" s="93">
        <f t="shared" si="46"/>
        <v>0</v>
      </c>
      <c r="U1029" s="96">
        <f t="shared" si="45"/>
        <v>-3</v>
      </c>
      <c r="V1029" s="92" t="str">
        <f t="shared" si="44"/>
        <v/>
      </c>
      <c r="W1029" s="96"/>
      <c r="X1029" s="93"/>
      <c r="Z1029" s="5"/>
      <c r="AA1029"/>
      <c r="AC1029" s="376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4"/>
      <c r="T1030" s="93">
        <f t="shared" si="46"/>
        <v>0</v>
      </c>
      <c r="U1030" s="96">
        <f t="shared" si="45"/>
        <v>-3</v>
      </c>
      <c r="V1030" s="92" t="str">
        <f t="shared" si="44"/>
        <v/>
      </c>
      <c r="W1030" s="96"/>
      <c r="X1030" s="93"/>
      <c r="Z1030" s="5"/>
      <c r="AA1030"/>
      <c r="AC1030" s="376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4"/>
      <c r="T1031" s="93">
        <f t="shared" si="46"/>
        <v>0</v>
      </c>
      <c r="U1031" s="96">
        <f t="shared" si="45"/>
        <v>-3</v>
      </c>
      <c r="V1031" s="92" t="str">
        <f t="shared" si="44"/>
        <v/>
      </c>
      <c r="W1031" s="96"/>
      <c r="X1031" s="93"/>
      <c r="Z1031" s="5"/>
      <c r="AA1031"/>
      <c r="AC1031" s="376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4"/>
      <c r="T1032" s="93">
        <f t="shared" si="46"/>
        <v>0</v>
      </c>
      <c r="U1032" s="96">
        <f t="shared" si="45"/>
        <v>-3</v>
      </c>
      <c r="V1032" s="92" t="str">
        <f t="shared" si="44"/>
        <v/>
      </c>
      <c r="W1032" s="96"/>
      <c r="X1032" s="93"/>
      <c r="Z1032" s="5"/>
      <c r="AA1032"/>
      <c r="AC1032" s="376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4"/>
      <c r="T1033" s="93">
        <f t="shared" si="46"/>
        <v>0</v>
      </c>
      <c r="U1033" s="96">
        <f t="shared" si="45"/>
        <v>-3</v>
      </c>
      <c r="V1033" s="92" t="str">
        <f t="shared" si="44"/>
        <v/>
      </c>
      <c r="W1033" s="96"/>
      <c r="X1033" s="93"/>
      <c r="Z1033" s="5"/>
      <c r="AA1033"/>
      <c r="AC1033" s="376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4"/>
      <c r="T1034" s="93">
        <f t="shared" si="46"/>
        <v>0</v>
      </c>
      <c r="U1034" s="96">
        <f t="shared" si="45"/>
        <v>-3</v>
      </c>
      <c r="V1034" s="92" t="str">
        <f t="shared" si="44"/>
        <v/>
      </c>
      <c r="W1034" s="96"/>
      <c r="X1034" s="93"/>
      <c r="Z1034" s="5"/>
      <c r="AA1034"/>
      <c r="AC1034" s="376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4"/>
      <c r="T1035" s="93">
        <f t="shared" si="46"/>
        <v>0</v>
      </c>
      <c r="U1035" s="96">
        <f t="shared" si="45"/>
        <v>-3</v>
      </c>
      <c r="V1035" s="92" t="str">
        <f t="shared" ref="V1035:V1098" si="47">IF($K1035&gt;0,1,"")</f>
        <v/>
      </c>
      <c r="W1035" s="96"/>
      <c r="X1035" s="93"/>
      <c r="Z1035" s="5"/>
      <c r="AA1035"/>
      <c r="AC1035" s="376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4"/>
      <c r="T1036" s="93">
        <f t="shared" si="46"/>
        <v>0</v>
      </c>
      <c r="U1036" s="96">
        <f t="shared" si="45"/>
        <v>-3</v>
      </c>
      <c r="V1036" s="92" t="str">
        <f t="shared" si="47"/>
        <v/>
      </c>
      <c r="W1036" s="96"/>
      <c r="X1036" s="93"/>
      <c r="Z1036" s="5"/>
      <c r="AA1036"/>
      <c r="AC1036" s="376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4"/>
      <c r="T1037" s="93">
        <f t="shared" si="46"/>
        <v>0</v>
      </c>
      <c r="U1037" s="96">
        <f t="shared" si="45"/>
        <v>-3</v>
      </c>
      <c r="V1037" s="92" t="str">
        <f t="shared" si="47"/>
        <v/>
      </c>
      <c r="W1037" s="96"/>
      <c r="X1037" s="93"/>
      <c r="Z1037" s="5"/>
      <c r="AA1037"/>
      <c r="AC1037" s="376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4"/>
      <c r="T1038" s="93">
        <f t="shared" si="46"/>
        <v>0</v>
      </c>
      <c r="U1038" s="96">
        <f t="shared" si="45"/>
        <v>-3</v>
      </c>
      <c r="V1038" s="92" t="str">
        <f t="shared" si="47"/>
        <v/>
      </c>
      <c r="W1038" s="96"/>
      <c r="X1038" s="93"/>
      <c r="Z1038" s="5"/>
      <c r="AA1038"/>
      <c r="AC1038" s="376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4"/>
      <c r="T1039" s="93">
        <f t="shared" si="46"/>
        <v>0</v>
      </c>
      <c r="U1039" s="96">
        <f t="shared" si="45"/>
        <v>-3</v>
      </c>
      <c r="V1039" s="92" t="str">
        <f t="shared" si="47"/>
        <v/>
      </c>
      <c r="W1039" s="96"/>
      <c r="X1039" s="93"/>
      <c r="Z1039" s="5"/>
      <c r="AA1039"/>
      <c r="AC1039" s="376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4"/>
      <c r="T1040" s="93">
        <f t="shared" si="46"/>
        <v>0</v>
      </c>
      <c r="U1040" s="96">
        <f t="shared" ref="U1040:U1103" si="48">(T1040-B1040)-3</f>
        <v>-3</v>
      </c>
      <c r="V1040" s="92" t="str">
        <f t="shared" si="47"/>
        <v/>
      </c>
      <c r="W1040" s="96"/>
      <c r="X1040" s="93"/>
      <c r="Z1040" s="5"/>
      <c r="AA1040"/>
      <c r="AC1040" s="376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4"/>
      <c r="T1041" s="93">
        <f t="shared" si="46"/>
        <v>0</v>
      </c>
      <c r="U1041" s="96">
        <f t="shared" si="48"/>
        <v>-3</v>
      </c>
      <c r="V1041" s="92" t="str">
        <f t="shared" si="47"/>
        <v/>
      </c>
      <c r="W1041" s="96"/>
      <c r="X1041" s="93"/>
      <c r="Z1041" s="5"/>
      <c r="AA1041"/>
      <c r="AC1041" s="376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4"/>
      <c r="T1042" s="93">
        <f t="shared" si="46"/>
        <v>0</v>
      </c>
      <c r="U1042" s="96">
        <f t="shared" si="48"/>
        <v>-3</v>
      </c>
      <c r="V1042" s="92" t="str">
        <f t="shared" si="47"/>
        <v/>
      </c>
      <c r="W1042" s="96"/>
      <c r="X1042" s="93"/>
      <c r="Z1042" s="5"/>
      <c r="AA1042"/>
      <c r="AC1042" s="376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4"/>
      <c r="T1043" s="93">
        <f t="shared" si="46"/>
        <v>0</v>
      </c>
      <c r="U1043" s="96">
        <f t="shared" si="48"/>
        <v>-3</v>
      </c>
      <c r="V1043" s="92" t="str">
        <f t="shared" si="47"/>
        <v/>
      </c>
      <c r="W1043" s="96"/>
      <c r="X1043" s="93"/>
      <c r="Z1043" s="5"/>
      <c r="AA1043"/>
      <c r="AC1043" s="376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4"/>
      <c r="T1044" s="93">
        <f t="shared" si="46"/>
        <v>0</v>
      </c>
      <c r="U1044" s="96">
        <f t="shared" si="48"/>
        <v>-3</v>
      </c>
      <c r="V1044" s="92" t="str">
        <f t="shared" si="47"/>
        <v/>
      </c>
      <c r="W1044" s="96"/>
      <c r="X1044" s="93"/>
      <c r="Z1044" s="5"/>
      <c r="AA1044"/>
      <c r="AC1044" s="376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4"/>
      <c r="T1045" s="93">
        <f t="shared" si="46"/>
        <v>0</v>
      </c>
      <c r="U1045" s="96">
        <f t="shared" si="48"/>
        <v>-3</v>
      </c>
      <c r="V1045" s="92" t="str">
        <f t="shared" si="47"/>
        <v/>
      </c>
      <c r="W1045" s="96"/>
      <c r="X1045" s="93"/>
      <c r="Z1045" s="5"/>
      <c r="AA1045"/>
      <c r="AC1045" s="376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4"/>
      <c r="T1046" s="93">
        <f t="shared" si="46"/>
        <v>0</v>
      </c>
      <c r="U1046" s="96">
        <f t="shared" si="48"/>
        <v>-3</v>
      </c>
      <c r="V1046" s="92" t="str">
        <f t="shared" si="47"/>
        <v/>
      </c>
      <c r="W1046" s="96"/>
      <c r="X1046" s="93"/>
      <c r="Z1046" s="5"/>
      <c r="AA1046"/>
      <c r="AC1046" s="376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4"/>
      <c r="T1047" s="93">
        <f t="shared" si="46"/>
        <v>0</v>
      </c>
      <c r="U1047" s="96">
        <f t="shared" si="48"/>
        <v>-3</v>
      </c>
      <c r="V1047" s="92" t="str">
        <f t="shared" si="47"/>
        <v/>
      </c>
      <c r="W1047" s="96"/>
      <c r="X1047" s="93"/>
      <c r="Z1047" s="5"/>
      <c r="AA1047"/>
      <c r="AC1047" s="376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4"/>
      <c r="T1048" s="93">
        <f t="shared" si="46"/>
        <v>0</v>
      </c>
      <c r="U1048" s="96">
        <f t="shared" si="48"/>
        <v>-3</v>
      </c>
      <c r="V1048" s="92" t="str">
        <f t="shared" si="47"/>
        <v/>
      </c>
      <c r="W1048" s="96"/>
      <c r="X1048" s="93"/>
      <c r="Z1048" s="5"/>
      <c r="AA1048"/>
      <c r="AC1048" s="376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4"/>
      <c r="T1049" s="93">
        <f t="shared" si="46"/>
        <v>0</v>
      </c>
      <c r="U1049" s="96">
        <f t="shared" si="48"/>
        <v>-3</v>
      </c>
      <c r="V1049" s="92" t="str">
        <f t="shared" si="47"/>
        <v/>
      </c>
      <c r="W1049" s="96"/>
      <c r="X1049" s="93"/>
      <c r="Z1049" s="5"/>
      <c r="AA1049"/>
      <c r="AC1049" s="376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4"/>
      <c r="T1050" s="93">
        <f t="shared" si="46"/>
        <v>0</v>
      </c>
      <c r="U1050" s="96">
        <f t="shared" si="48"/>
        <v>-3</v>
      </c>
      <c r="V1050" s="92" t="str">
        <f t="shared" si="47"/>
        <v/>
      </c>
      <c r="W1050" s="96"/>
      <c r="X1050" s="93"/>
      <c r="Z1050" s="5"/>
      <c r="AA1050"/>
      <c r="AC1050" s="376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4"/>
      <c r="T1051" s="93">
        <f t="shared" si="46"/>
        <v>0</v>
      </c>
      <c r="U1051" s="96">
        <f t="shared" si="48"/>
        <v>-3</v>
      </c>
      <c r="V1051" s="92" t="str">
        <f t="shared" si="47"/>
        <v/>
      </c>
      <c r="W1051" s="96"/>
      <c r="X1051" s="93"/>
      <c r="Z1051" s="5"/>
      <c r="AA1051"/>
      <c r="AC1051" s="376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4"/>
      <c r="T1052" s="93">
        <f t="shared" si="46"/>
        <v>0</v>
      </c>
      <c r="U1052" s="96">
        <f t="shared" si="48"/>
        <v>-3</v>
      </c>
      <c r="V1052" s="92" t="str">
        <f t="shared" si="47"/>
        <v/>
      </c>
      <c r="W1052" s="96"/>
      <c r="X1052" s="93"/>
      <c r="Z1052" s="5"/>
      <c r="AA1052"/>
      <c r="AC1052" s="376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4"/>
      <c r="T1053" s="93">
        <f t="shared" si="46"/>
        <v>0</v>
      </c>
      <c r="U1053" s="96">
        <f t="shared" si="48"/>
        <v>-3</v>
      </c>
      <c r="V1053" s="92" t="str">
        <f t="shared" si="47"/>
        <v/>
      </c>
      <c r="W1053" s="96"/>
      <c r="X1053" s="93"/>
      <c r="Z1053" s="5"/>
      <c r="AA1053"/>
      <c r="AC1053" s="376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4"/>
      <c r="T1054" s="93">
        <f t="shared" si="46"/>
        <v>0</v>
      </c>
      <c r="U1054" s="96">
        <f t="shared" si="48"/>
        <v>-3</v>
      </c>
      <c r="V1054" s="92" t="str">
        <f t="shared" si="47"/>
        <v/>
      </c>
      <c r="W1054" s="96"/>
      <c r="X1054" s="93"/>
      <c r="Z1054" s="5"/>
      <c r="AA1054"/>
      <c r="AC1054" s="376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4"/>
      <c r="T1055" s="93">
        <f t="shared" si="46"/>
        <v>0</v>
      </c>
      <c r="U1055" s="96">
        <f t="shared" si="48"/>
        <v>-3</v>
      </c>
      <c r="V1055" s="92" t="str">
        <f t="shared" si="47"/>
        <v/>
      </c>
      <c r="W1055" s="96"/>
      <c r="X1055" s="93"/>
      <c r="Z1055" s="5"/>
      <c r="AA1055"/>
      <c r="AC1055" s="376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4"/>
      <c r="T1056" s="93">
        <f t="shared" si="46"/>
        <v>0</v>
      </c>
      <c r="U1056" s="96">
        <f t="shared" si="48"/>
        <v>-3</v>
      </c>
      <c r="V1056" s="92" t="str">
        <f t="shared" si="47"/>
        <v/>
      </c>
      <c r="W1056" s="96"/>
      <c r="X1056" s="93"/>
      <c r="Z1056" s="5"/>
      <c r="AA1056"/>
      <c r="AC1056" s="376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4"/>
      <c r="T1057" s="93">
        <f t="shared" si="46"/>
        <v>0</v>
      </c>
      <c r="U1057" s="96">
        <f t="shared" si="48"/>
        <v>-3</v>
      </c>
      <c r="V1057" s="92" t="str">
        <f t="shared" si="47"/>
        <v/>
      </c>
      <c r="W1057" s="96"/>
      <c r="X1057" s="93"/>
      <c r="Z1057" s="5"/>
      <c r="AA1057"/>
      <c r="AC1057" s="376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4"/>
      <c r="T1058" s="93">
        <f t="shared" si="46"/>
        <v>0</v>
      </c>
      <c r="U1058" s="96">
        <f t="shared" si="48"/>
        <v>-3</v>
      </c>
      <c r="V1058" s="92" t="str">
        <f t="shared" si="47"/>
        <v/>
      </c>
      <c r="W1058" s="96"/>
      <c r="X1058" s="93"/>
      <c r="Z1058" s="5"/>
      <c r="AA1058"/>
      <c r="AC1058" s="376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4"/>
      <c r="T1059" s="93">
        <f t="shared" si="46"/>
        <v>0</v>
      </c>
      <c r="U1059" s="96">
        <f t="shared" si="48"/>
        <v>-3</v>
      </c>
      <c r="V1059" s="92" t="str">
        <f t="shared" si="47"/>
        <v/>
      </c>
      <c r="W1059" s="96"/>
      <c r="X1059" s="93"/>
      <c r="Z1059" s="5"/>
      <c r="AA1059"/>
      <c r="AC1059" s="376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4"/>
      <c r="T1060" s="93">
        <f t="shared" si="46"/>
        <v>0</v>
      </c>
      <c r="U1060" s="96">
        <f t="shared" si="48"/>
        <v>-3</v>
      </c>
      <c r="V1060" s="92" t="str">
        <f t="shared" si="47"/>
        <v/>
      </c>
      <c r="W1060" s="96"/>
      <c r="X1060" s="93"/>
      <c r="Z1060" s="5"/>
      <c r="AA1060"/>
      <c r="AC1060" s="376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4"/>
      <c r="T1061" s="93">
        <f t="shared" si="46"/>
        <v>0</v>
      </c>
      <c r="U1061" s="96">
        <f t="shared" si="48"/>
        <v>-3</v>
      </c>
      <c r="V1061" s="92" t="str">
        <f t="shared" si="47"/>
        <v/>
      </c>
      <c r="W1061" s="96"/>
      <c r="X1061" s="93"/>
      <c r="Z1061" s="5"/>
      <c r="AA1061"/>
      <c r="AC1061" s="376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4"/>
      <c r="T1062" s="93">
        <f t="shared" si="46"/>
        <v>0</v>
      </c>
      <c r="U1062" s="96">
        <f t="shared" si="48"/>
        <v>-3</v>
      </c>
      <c r="V1062" s="92" t="str">
        <f t="shared" si="47"/>
        <v/>
      </c>
      <c r="W1062" s="96"/>
      <c r="X1062" s="93"/>
      <c r="Z1062" s="5"/>
      <c r="AA1062"/>
      <c r="AC1062" s="376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4"/>
      <c r="T1063" s="93">
        <f t="shared" si="46"/>
        <v>0</v>
      </c>
      <c r="U1063" s="96">
        <f t="shared" si="48"/>
        <v>-3</v>
      </c>
      <c r="V1063" s="92" t="str">
        <f t="shared" si="47"/>
        <v/>
      </c>
      <c r="W1063" s="96"/>
      <c r="X1063" s="93"/>
      <c r="Z1063" s="5"/>
      <c r="AA1063"/>
      <c r="AC1063" s="376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4"/>
      <c r="T1064" s="93">
        <f t="shared" si="46"/>
        <v>0</v>
      </c>
      <c r="U1064" s="96">
        <f t="shared" si="48"/>
        <v>-3</v>
      </c>
      <c r="V1064" s="92" t="str">
        <f t="shared" si="47"/>
        <v/>
      </c>
      <c r="W1064" s="96"/>
      <c r="X1064" s="93"/>
      <c r="Z1064" s="5"/>
      <c r="AA1064"/>
      <c r="AC1064" s="376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4"/>
      <c r="T1065" s="93">
        <f t="shared" si="46"/>
        <v>0</v>
      </c>
      <c r="U1065" s="96">
        <f t="shared" si="48"/>
        <v>-3</v>
      </c>
      <c r="V1065" s="92" t="str">
        <f t="shared" si="47"/>
        <v/>
      </c>
      <c r="W1065" s="96"/>
      <c r="X1065" s="93"/>
      <c r="Z1065" s="5"/>
      <c r="AA1065"/>
      <c r="AC1065" s="376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4"/>
      <c r="T1066" s="93">
        <f t="shared" si="46"/>
        <v>0</v>
      </c>
      <c r="U1066" s="96">
        <f t="shared" si="48"/>
        <v>-3</v>
      </c>
      <c r="V1066" s="92" t="str">
        <f t="shared" si="47"/>
        <v/>
      </c>
      <c r="W1066" s="96"/>
      <c r="X1066" s="93"/>
      <c r="Z1066" s="5"/>
      <c r="AA1066"/>
      <c r="AC1066" s="376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4"/>
      <c r="T1067" s="93">
        <f t="shared" si="46"/>
        <v>0</v>
      </c>
      <c r="U1067" s="96">
        <f t="shared" si="48"/>
        <v>-3</v>
      </c>
      <c r="V1067" s="92" t="str">
        <f t="shared" si="47"/>
        <v/>
      </c>
      <c r="W1067" s="96"/>
      <c r="X1067" s="93"/>
      <c r="Z1067" s="5"/>
      <c r="AA1067"/>
      <c r="AC1067" s="376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4"/>
      <c r="T1068" s="93">
        <f t="shared" si="46"/>
        <v>0</v>
      </c>
      <c r="U1068" s="96">
        <f t="shared" si="48"/>
        <v>-3</v>
      </c>
      <c r="V1068" s="92" t="str">
        <f t="shared" si="47"/>
        <v/>
      </c>
      <c r="W1068" s="96"/>
      <c r="X1068" s="93"/>
      <c r="Z1068" s="5"/>
      <c r="AA1068"/>
      <c r="AC1068" s="376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4"/>
      <c r="T1069" s="93">
        <f t="shared" si="46"/>
        <v>0</v>
      </c>
      <c r="U1069" s="96">
        <f t="shared" si="48"/>
        <v>-3</v>
      </c>
      <c r="V1069" s="92" t="str">
        <f t="shared" si="47"/>
        <v/>
      </c>
      <c r="W1069" s="96"/>
      <c r="X1069" s="93"/>
      <c r="Z1069" s="5"/>
      <c r="AA1069"/>
      <c r="AC1069" s="376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4"/>
      <c r="T1070" s="93">
        <f t="shared" si="46"/>
        <v>0</v>
      </c>
      <c r="U1070" s="96">
        <f t="shared" si="48"/>
        <v>-3</v>
      </c>
      <c r="V1070" s="92" t="str">
        <f t="shared" si="47"/>
        <v/>
      </c>
      <c r="W1070" s="96"/>
      <c r="X1070" s="93"/>
      <c r="Z1070" s="5"/>
      <c r="AA1070"/>
      <c r="AC1070" s="376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4"/>
      <c r="T1071" s="93">
        <f t="shared" si="46"/>
        <v>0</v>
      </c>
      <c r="U1071" s="96">
        <f t="shared" si="48"/>
        <v>-3</v>
      </c>
      <c r="V1071" s="92" t="str">
        <f t="shared" si="47"/>
        <v/>
      </c>
      <c r="W1071" s="96"/>
      <c r="X1071" s="93"/>
      <c r="Z1071" s="5"/>
      <c r="AA1071"/>
      <c r="AC1071" s="376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4"/>
      <c r="T1072" s="93">
        <f t="shared" si="46"/>
        <v>0</v>
      </c>
      <c r="U1072" s="96">
        <f t="shared" si="48"/>
        <v>-3</v>
      </c>
      <c r="V1072" s="92" t="str">
        <f t="shared" si="47"/>
        <v/>
      </c>
      <c r="W1072" s="96"/>
      <c r="X1072" s="93"/>
      <c r="Z1072" s="5"/>
      <c r="AA1072"/>
      <c r="AC1072" s="376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4"/>
      <c r="T1073" s="93">
        <f t="shared" si="46"/>
        <v>0</v>
      </c>
      <c r="U1073" s="96">
        <f t="shared" si="48"/>
        <v>-3</v>
      </c>
      <c r="V1073" s="92" t="str">
        <f t="shared" si="47"/>
        <v/>
      </c>
      <c r="W1073" s="96"/>
      <c r="X1073" s="93"/>
      <c r="Z1073" s="5"/>
      <c r="AA1073"/>
      <c r="AC1073" s="376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4"/>
      <c r="T1074" s="93">
        <f t="shared" ref="T1074:T1137" si="49">MAX($P1074,$Q1074)</f>
        <v>0</v>
      </c>
      <c r="U1074" s="96">
        <f t="shared" si="48"/>
        <v>-3</v>
      </c>
      <c r="V1074" s="92" t="str">
        <f t="shared" si="47"/>
        <v/>
      </c>
      <c r="W1074" s="96"/>
      <c r="X1074" s="93"/>
      <c r="Z1074" s="5"/>
      <c r="AA1074"/>
      <c r="AC1074" s="376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4"/>
      <c r="T1075" s="93">
        <f t="shared" si="49"/>
        <v>0</v>
      </c>
      <c r="U1075" s="96">
        <f t="shared" si="48"/>
        <v>-3</v>
      </c>
      <c r="V1075" s="92" t="str">
        <f t="shared" si="47"/>
        <v/>
      </c>
      <c r="W1075" s="96"/>
      <c r="X1075" s="93"/>
      <c r="Z1075" s="5"/>
      <c r="AA1075"/>
      <c r="AC1075" s="376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4"/>
      <c r="T1076" s="93">
        <f t="shared" si="49"/>
        <v>0</v>
      </c>
      <c r="U1076" s="96">
        <f t="shared" si="48"/>
        <v>-3</v>
      </c>
      <c r="V1076" s="92" t="str">
        <f t="shared" si="47"/>
        <v/>
      </c>
      <c r="W1076" s="96"/>
      <c r="X1076" s="93"/>
      <c r="Z1076" s="5"/>
      <c r="AA1076"/>
      <c r="AC1076" s="376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4"/>
      <c r="T1077" s="93">
        <f t="shared" si="49"/>
        <v>0</v>
      </c>
      <c r="U1077" s="96">
        <f t="shared" si="48"/>
        <v>-3</v>
      </c>
      <c r="V1077" s="92" t="str">
        <f t="shared" si="47"/>
        <v/>
      </c>
      <c r="W1077" s="96"/>
      <c r="X1077" s="93"/>
      <c r="Z1077" s="5"/>
      <c r="AA1077"/>
      <c r="AC1077" s="376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4"/>
      <c r="T1078" s="93">
        <f t="shared" si="49"/>
        <v>0</v>
      </c>
      <c r="U1078" s="96">
        <f t="shared" si="48"/>
        <v>-3</v>
      </c>
      <c r="V1078" s="92" t="str">
        <f t="shared" si="47"/>
        <v/>
      </c>
      <c r="W1078" s="96"/>
      <c r="X1078" s="93"/>
      <c r="Z1078" s="5"/>
      <c r="AA1078"/>
      <c r="AC1078" s="376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4"/>
      <c r="T1079" s="93">
        <f t="shared" si="49"/>
        <v>0</v>
      </c>
      <c r="U1079" s="96">
        <f t="shared" si="48"/>
        <v>-3</v>
      </c>
      <c r="V1079" s="92" t="str">
        <f t="shared" si="47"/>
        <v/>
      </c>
      <c r="W1079" s="96"/>
      <c r="X1079" s="93"/>
      <c r="Z1079" s="5"/>
      <c r="AA1079"/>
      <c r="AC1079" s="376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4"/>
      <c r="T1080" s="93">
        <f t="shared" si="49"/>
        <v>0</v>
      </c>
      <c r="U1080" s="96">
        <f t="shared" si="48"/>
        <v>-3</v>
      </c>
      <c r="V1080" s="92" t="str">
        <f t="shared" si="47"/>
        <v/>
      </c>
      <c r="W1080" s="96"/>
      <c r="X1080" s="93"/>
      <c r="Z1080" s="5"/>
      <c r="AA1080"/>
      <c r="AC1080" s="376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4"/>
      <c r="T1081" s="93">
        <f t="shared" si="49"/>
        <v>0</v>
      </c>
      <c r="U1081" s="96">
        <f t="shared" si="48"/>
        <v>-3</v>
      </c>
      <c r="V1081" s="92" t="str">
        <f t="shared" si="47"/>
        <v/>
      </c>
      <c r="W1081" s="96"/>
      <c r="X1081" s="93"/>
      <c r="Z1081" s="5"/>
      <c r="AA1081"/>
      <c r="AC1081" s="376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4"/>
      <c r="T1082" s="93">
        <f t="shared" si="49"/>
        <v>0</v>
      </c>
      <c r="U1082" s="96">
        <f t="shared" si="48"/>
        <v>-3</v>
      </c>
      <c r="V1082" s="92" t="str">
        <f t="shared" si="47"/>
        <v/>
      </c>
      <c r="W1082" s="96"/>
      <c r="X1082" s="93"/>
      <c r="Z1082" s="5"/>
      <c r="AA1082"/>
      <c r="AC1082" s="376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4"/>
      <c r="T1083" s="93">
        <f t="shared" si="49"/>
        <v>0</v>
      </c>
      <c r="U1083" s="96">
        <f t="shared" si="48"/>
        <v>-3</v>
      </c>
      <c r="V1083" s="92" t="str">
        <f t="shared" si="47"/>
        <v/>
      </c>
      <c r="W1083" s="96"/>
      <c r="X1083" s="93"/>
      <c r="Z1083" s="5"/>
      <c r="AA1083"/>
      <c r="AC1083" s="376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4"/>
      <c r="T1084" s="93">
        <f t="shared" si="49"/>
        <v>0</v>
      </c>
      <c r="U1084" s="96">
        <f t="shared" si="48"/>
        <v>-3</v>
      </c>
      <c r="V1084" s="92" t="str">
        <f t="shared" si="47"/>
        <v/>
      </c>
      <c r="W1084" s="96"/>
      <c r="X1084" s="93"/>
      <c r="Z1084" s="5"/>
      <c r="AA1084"/>
      <c r="AC1084" s="376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4"/>
      <c r="T1085" s="93">
        <f t="shared" si="49"/>
        <v>0</v>
      </c>
      <c r="U1085" s="96">
        <f t="shared" si="48"/>
        <v>-3</v>
      </c>
      <c r="V1085" s="92" t="str">
        <f t="shared" si="47"/>
        <v/>
      </c>
      <c r="W1085" s="96"/>
      <c r="X1085" s="93"/>
      <c r="Z1085" s="5"/>
      <c r="AA1085"/>
      <c r="AC1085" s="376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4"/>
      <c r="T1086" s="93">
        <f t="shared" si="49"/>
        <v>0</v>
      </c>
      <c r="U1086" s="96">
        <f t="shared" si="48"/>
        <v>-3</v>
      </c>
      <c r="V1086" s="92" t="str">
        <f t="shared" si="47"/>
        <v/>
      </c>
      <c r="W1086" s="96"/>
      <c r="X1086" s="93"/>
      <c r="Z1086" s="5"/>
      <c r="AA1086"/>
      <c r="AC1086" s="376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4"/>
      <c r="T1087" s="93">
        <f t="shared" si="49"/>
        <v>0</v>
      </c>
      <c r="U1087" s="96">
        <f t="shared" si="48"/>
        <v>-3</v>
      </c>
      <c r="V1087" s="92" t="str">
        <f t="shared" si="47"/>
        <v/>
      </c>
      <c r="W1087" s="96"/>
      <c r="X1087" s="93"/>
      <c r="Z1087" s="5"/>
      <c r="AA1087"/>
      <c r="AC1087" s="376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4"/>
      <c r="T1088" s="93">
        <f t="shared" si="49"/>
        <v>0</v>
      </c>
      <c r="U1088" s="96">
        <f t="shared" si="48"/>
        <v>-3</v>
      </c>
      <c r="V1088" s="92" t="str">
        <f t="shared" si="47"/>
        <v/>
      </c>
      <c r="W1088" s="96"/>
      <c r="X1088" s="93"/>
      <c r="Z1088" s="5"/>
      <c r="AA1088"/>
      <c r="AC1088" s="376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4"/>
      <c r="T1089" s="93">
        <f t="shared" si="49"/>
        <v>0</v>
      </c>
      <c r="U1089" s="96">
        <f t="shared" si="48"/>
        <v>-3</v>
      </c>
      <c r="V1089" s="92" t="str">
        <f t="shared" si="47"/>
        <v/>
      </c>
      <c r="W1089" s="96"/>
      <c r="X1089" s="93"/>
      <c r="Z1089" s="5"/>
      <c r="AA1089"/>
      <c r="AC1089" s="376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4"/>
      <c r="T1090" s="93">
        <f t="shared" si="49"/>
        <v>0</v>
      </c>
      <c r="U1090" s="96">
        <f t="shared" si="48"/>
        <v>-3</v>
      </c>
      <c r="V1090" s="92" t="str">
        <f t="shared" si="47"/>
        <v/>
      </c>
      <c r="W1090" s="96"/>
      <c r="X1090" s="93"/>
      <c r="Z1090" s="5"/>
      <c r="AA1090"/>
      <c r="AC1090" s="376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4"/>
      <c r="T1091" s="93">
        <f t="shared" si="49"/>
        <v>0</v>
      </c>
      <c r="U1091" s="96">
        <f t="shared" si="48"/>
        <v>-3</v>
      </c>
      <c r="V1091" s="92" t="str">
        <f t="shared" si="47"/>
        <v/>
      </c>
      <c r="W1091" s="96"/>
      <c r="X1091" s="93"/>
      <c r="Z1091" s="5"/>
      <c r="AA1091"/>
      <c r="AC1091" s="376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4"/>
      <c r="T1092" s="93">
        <f t="shared" si="49"/>
        <v>0</v>
      </c>
      <c r="U1092" s="96">
        <f t="shared" si="48"/>
        <v>-3</v>
      </c>
      <c r="V1092" s="92" t="str">
        <f t="shared" si="47"/>
        <v/>
      </c>
      <c r="W1092" s="96"/>
      <c r="X1092" s="93"/>
      <c r="Z1092" s="5"/>
      <c r="AA1092"/>
      <c r="AC1092" s="376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4"/>
      <c r="T1093" s="93">
        <f t="shared" si="49"/>
        <v>0</v>
      </c>
      <c r="U1093" s="96">
        <f t="shared" si="48"/>
        <v>-3</v>
      </c>
      <c r="V1093" s="92" t="str">
        <f t="shared" si="47"/>
        <v/>
      </c>
      <c r="W1093" s="96"/>
      <c r="X1093" s="93"/>
      <c r="Z1093" s="5"/>
      <c r="AA1093"/>
      <c r="AC1093" s="376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4"/>
      <c r="T1094" s="93">
        <f t="shared" si="49"/>
        <v>0</v>
      </c>
      <c r="U1094" s="96">
        <f t="shared" si="48"/>
        <v>-3</v>
      </c>
      <c r="V1094" s="92" t="str">
        <f t="shared" si="47"/>
        <v/>
      </c>
      <c r="W1094" s="96"/>
      <c r="X1094" s="93"/>
      <c r="Z1094" s="5"/>
      <c r="AA1094"/>
      <c r="AC1094" s="376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4"/>
      <c r="T1095" s="93">
        <f t="shared" si="49"/>
        <v>0</v>
      </c>
      <c r="U1095" s="96">
        <f t="shared" si="48"/>
        <v>-3</v>
      </c>
      <c r="V1095" s="92" t="str">
        <f t="shared" si="47"/>
        <v/>
      </c>
      <c r="W1095" s="96"/>
      <c r="X1095" s="93"/>
      <c r="Z1095" s="5"/>
      <c r="AA1095"/>
      <c r="AC1095" s="376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4"/>
      <c r="T1096" s="93">
        <f t="shared" si="49"/>
        <v>0</v>
      </c>
      <c r="U1096" s="96">
        <f t="shared" si="48"/>
        <v>-3</v>
      </c>
      <c r="V1096" s="92" t="str">
        <f t="shared" si="47"/>
        <v/>
      </c>
      <c r="W1096" s="96"/>
      <c r="X1096" s="93"/>
      <c r="Z1096" s="5"/>
      <c r="AA1096"/>
      <c r="AC1096" s="376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4"/>
      <c r="T1097" s="93">
        <f t="shared" si="49"/>
        <v>0</v>
      </c>
      <c r="U1097" s="96">
        <f t="shared" si="48"/>
        <v>-3</v>
      </c>
      <c r="V1097" s="92" t="str">
        <f t="shared" si="47"/>
        <v/>
      </c>
      <c r="W1097" s="96"/>
      <c r="X1097" s="93"/>
      <c r="Z1097" s="5"/>
      <c r="AA1097"/>
      <c r="AC1097" s="376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4"/>
      <c r="T1098" s="93">
        <f t="shared" si="49"/>
        <v>0</v>
      </c>
      <c r="U1098" s="96">
        <f t="shared" si="48"/>
        <v>-3</v>
      </c>
      <c r="V1098" s="92" t="str">
        <f t="shared" si="47"/>
        <v/>
      </c>
      <c r="W1098" s="96"/>
      <c r="X1098" s="93"/>
      <c r="Z1098" s="5"/>
      <c r="AA1098"/>
      <c r="AC1098" s="376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4"/>
      <c r="T1099" s="93">
        <f t="shared" si="49"/>
        <v>0</v>
      </c>
      <c r="U1099" s="96">
        <f t="shared" si="48"/>
        <v>-3</v>
      </c>
      <c r="V1099" s="92" t="str">
        <f t="shared" ref="V1099:V1162" si="50">IF($K1099&gt;0,1,"")</f>
        <v/>
      </c>
      <c r="W1099" s="96"/>
      <c r="X1099" s="93"/>
      <c r="Z1099" s="5"/>
      <c r="AA1099"/>
      <c r="AC1099" s="376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4"/>
      <c r="T1100" s="93">
        <f t="shared" si="49"/>
        <v>0</v>
      </c>
      <c r="U1100" s="96">
        <f t="shared" si="48"/>
        <v>-3</v>
      </c>
      <c r="V1100" s="92" t="str">
        <f t="shared" si="50"/>
        <v/>
      </c>
      <c r="W1100" s="96"/>
      <c r="X1100" s="93"/>
      <c r="Z1100" s="5"/>
      <c r="AA1100"/>
      <c r="AC1100" s="376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4"/>
      <c r="T1101" s="93">
        <f t="shared" si="49"/>
        <v>0</v>
      </c>
      <c r="U1101" s="96">
        <f t="shared" si="48"/>
        <v>-3</v>
      </c>
      <c r="V1101" s="92" t="str">
        <f t="shared" si="50"/>
        <v/>
      </c>
      <c r="W1101" s="96"/>
      <c r="X1101" s="93"/>
      <c r="Z1101" s="5"/>
      <c r="AA1101"/>
      <c r="AC1101" s="376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4"/>
      <c r="T1102" s="93">
        <f t="shared" si="49"/>
        <v>0</v>
      </c>
      <c r="U1102" s="96">
        <f t="shared" si="48"/>
        <v>-3</v>
      </c>
      <c r="V1102" s="92" t="str">
        <f t="shared" si="50"/>
        <v/>
      </c>
      <c r="W1102" s="96"/>
      <c r="X1102" s="93"/>
      <c r="Z1102" s="5"/>
      <c r="AA1102"/>
      <c r="AC1102" s="376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4"/>
      <c r="T1103" s="93">
        <f t="shared" si="49"/>
        <v>0</v>
      </c>
      <c r="U1103" s="96">
        <f t="shared" si="48"/>
        <v>-3</v>
      </c>
      <c r="V1103" s="92" t="str">
        <f t="shared" si="50"/>
        <v/>
      </c>
      <c r="W1103" s="96"/>
      <c r="X1103" s="93"/>
      <c r="Z1103" s="5"/>
      <c r="AA1103"/>
      <c r="AC1103" s="376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4"/>
      <c r="T1104" s="93">
        <f t="shared" si="49"/>
        <v>0</v>
      </c>
      <c r="U1104" s="96">
        <f t="shared" ref="U1104:U1167" si="51">(T1104-B1104)-3</f>
        <v>-3</v>
      </c>
      <c r="V1104" s="92" t="str">
        <f t="shared" si="50"/>
        <v/>
      </c>
      <c r="W1104" s="96"/>
      <c r="X1104" s="93"/>
      <c r="Z1104" s="5"/>
      <c r="AA1104"/>
      <c r="AC1104" s="376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4"/>
      <c r="T1105" s="93">
        <f t="shared" si="49"/>
        <v>0</v>
      </c>
      <c r="U1105" s="96">
        <f t="shared" si="51"/>
        <v>-3</v>
      </c>
      <c r="V1105" s="92" t="str">
        <f t="shared" si="50"/>
        <v/>
      </c>
      <c r="W1105" s="96"/>
      <c r="X1105" s="93"/>
      <c r="Z1105" s="5"/>
      <c r="AA1105"/>
      <c r="AC1105" s="376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4"/>
      <c r="T1106" s="93">
        <f t="shared" si="49"/>
        <v>0</v>
      </c>
      <c r="U1106" s="96">
        <f t="shared" si="51"/>
        <v>-3</v>
      </c>
      <c r="V1106" s="92" t="str">
        <f t="shared" si="50"/>
        <v/>
      </c>
      <c r="W1106" s="96"/>
      <c r="X1106" s="93"/>
      <c r="Z1106" s="5"/>
      <c r="AA1106"/>
      <c r="AC1106" s="376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4"/>
      <c r="T1107" s="93">
        <f t="shared" si="49"/>
        <v>0</v>
      </c>
      <c r="U1107" s="96">
        <f t="shared" si="51"/>
        <v>-3</v>
      </c>
      <c r="V1107" s="92" t="str">
        <f t="shared" si="50"/>
        <v/>
      </c>
      <c r="W1107" s="96"/>
      <c r="X1107" s="93"/>
      <c r="Z1107" s="5"/>
      <c r="AA1107"/>
      <c r="AC1107" s="376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4"/>
      <c r="T1108" s="93">
        <f t="shared" si="49"/>
        <v>0</v>
      </c>
      <c r="U1108" s="96">
        <f t="shared" si="51"/>
        <v>-3</v>
      </c>
      <c r="V1108" s="92" t="str">
        <f t="shared" si="50"/>
        <v/>
      </c>
      <c r="W1108" s="96"/>
      <c r="X1108" s="93"/>
      <c r="Z1108" s="5"/>
      <c r="AA1108"/>
      <c r="AC1108" s="376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4"/>
      <c r="T1109" s="93">
        <f>MAX($P1109,$Q1109)</f>
        <v>0</v>
      </c>
      <c r="U1109" s="96">
        <f t="shared" si="51"/>
        <v>-3</v>
      </c>
      <c r="V1109" s="92" t="str">
        <f t="shared" si="50"/>
        <v/>
      </c>
      <c r="W1109" s="96"/>
      <c r="X1109" s="93"/>
      <c r="Z1109" s="5"/>
      <c r="AA1109"/>
      <c r="AC1109" s="376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4"/>
      <c r="T1110" s="93">
        <f t="shared" si="49"/>
        <v>0</v>
      </c>
      <c r="U1110" s="96">
        <f t="shared" si="51"/>
        <v>-3</v>
      </c>
      <c r="V1110" s="92" t="str">
        <f t="shared" si="50"/>
        <v/>
      </c>
      <c r="W1110" s="96"/>
      <c r="X1110" s="93"/>
      <c r="Z1110" s="5"/>
      <c r="AA1110"/>
      <c r="AC1110" s="376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4"/>
      <c r="T1111" s="93">
        <f t="shared" si="49"/>
        <v>0</v>
      </c>
      <c r="U1111" s="96">
        <f t="shared" si="51"/>
        <v>-3</v>
      </c>
      <c r="V1111" s="92" t="str">
        <f t="shared" si="50"/>
        <v/>
      </c>
      <c r="W1111" s="96"/>
      <c r="X1111" s="93"/>
      <c r="Z1111" s="5"/>
      <c r="AA1111"/>
      <c r="AC1111" s="376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4"/>
      <c r="T1112" s="93">
        <f t="shared" si="49"/>
        <v>0</v>
      </c>
      <c r="U1112" s="96">
        <f t="shared" si="51"/>
        <v>-3</v>
      </c>
      <c r="V1112" s="92" t="str">
        <f t="shared" si="50"/>
        <v/>
      </c>
      <c r="W1112" s="96"/>
      <c r="X1112" s="93"/>
      <c r="Z1112" s="5"/>
      <c r="AA1112"/>
      <c r="AC1112" s="376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4"/>
      <c r="T1113" s="93">
        <f t="shared" si="49"/>
        <v>0</v>
      </c>
      <c r="U1113" s="96">
        <f t="shared" si="51"/>
        <v>-3</v>
      </c>
      <c r="V1113" s="92" t="str">
        <f t="shared" si="50"/>
        <v/>
      </c>
      <c r="W1113" s="96"/>
      <c r="X1113" s="93"/>
      <c r="Z1113" s="5"/>
      <c r="AA1113"/>
      <c r="AC1113" s="376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4"/>
      <c r="T1114" s="93">
        <f t="shared" si="49"/>
        <v>0</v>
      </c>
      <c r="U1114" s="96">
        <f t="shared" si="51"/>
        <v>-3</v>
      </c>
      <c r="V1114" s="92" t="str">
        <f t="shared" si="50"/>
        <v/>
      </c>
      <c r="W1114" s="96"/>
      <c r="X1114" s="93"/>
      <c r="Z1114" s="5"/>
      <c r="AA1114"/>
      <c r="AC1114" s="376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4"/>
      <c r="T1115" s="93">
        <f t="shared" si="49"/>
        <v>0</v>
      </c>
      <c r="U1115" s="96">
        <f t="shared" si="51"/>
        <v>-3</v>
      </c>
      <c r="V1115" s="92" t="str">
        <f t="shared" si="50"/>
        <v/>
      </c>
      <c r="W1115" s="96"/>
      <c r="X1115" s="93"/>
      <c r="Z1115" s="5"/>
      <c r="AA1115"/>
      <c r="AC1115" s="376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4"/>
      <c r="T1116" s="93">
        <f t="shared" si="49"/>
        <v>0</v>
      </c>
      <c r="U1116" s="96">
        <f t="shared" si="51"/>
        <v>-3</v>
      </c>
      <c r="V1116" s="92" t="str">
        <f t="shared" si="50"/>
        <v/>
      </c>
      <c r="W1116" s="96"/>
      <c r="X1116" s="93"/>
      <c r="Z1116" s="5"/>
      <c r="AA1116"/>
      <c r="AC1116" s="376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4"/>
      <c r="T1117" s="93">
        <f t="shared" si="49"/>
        <v>0</v>
      </c>
      <c r="U1117" s="96">
        <f t="shared" si="51"/>
        <v>-3</v>
      </c>
      <c r="V1117" s="92" t="str">
        <f t="shared" si="50"/>
        <v/>
      </c>
      <c r="W1117" s="96"/>
      <c r="X1117" s="93"/>
      <c r="Z1117" s="5"/>
      <c r="AA1117"/>
      <c r="AC1117" s="376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4"/>
      <c r="T1118" s="93">
        <f t="shared" si="49"/>
        <v>0</v>
      </c>
      <c r="U1118" s="96">
        <f t="shared" si="51"/>
        <v>-3</v>
      </c>
      <c r="V1118" s="92" t="str">
        <f t="shared" si="50"/>
        <v/>
      </c>
      <c r="W1118" s="96"/>
      <c r="X1118" s="93"/>
      <c r="Z1118" s="5"/>
      <c r="AA1118"/>
      <c r="AC1118" s="376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4"/>
      <c r="T1119" s="93">
        <f t="shared" si="49"/>
        <v>0</v>
      </c>
      <c r="U1119" s="96">
        <f t="shared" si="51"/>
        <v>-3</v>
      </c>
      <c r="V1119" s="92" t="str">
        <f t="shared" si="50"/>
        <v/>
      </c>
      <c r="W1119" s="96"/>
      <c r="X1119" s="93"/>
      <c r="Z1119" s="5"/>
      <c r="AA1119"/>
      <c r="AC1119" s="376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4"/>
      <c r="T1120" s="93">
        <f t="shared" si="49"/>
        <v>0</v>
      </c>
      <c r="U1120" s="96">
        <f t="shared" si="51"/>
        <v>-3</v>
      </c>
      <c r="V1120" s="92" t="str">
        <f t="shared" si="50"/>
        <v/>
      </c>
      <c r="W1120" s="96"/>
      <c r="X1120" s="93"/>
      <c r="Z1120" s="5"/>
      <c r="AA1120"/>
      <c r="AC1120" s="376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4"/>
      <c r="T1121" s="93">
        <f t="shared" si="49"/>
        <v>0</v>
      </c>
      <c r="U1121" s="96">
        <f t="shared" si="51"/>
        <v>-3</v>
      </c>
      <c r="V1121" s="92" t="str">
        <f t="shared" si="50"/>
        <v/>
      </c>
      <c r="W1121" s="96"/>
      <c r="X1121" s="93"/>
      <c r="Z1121" s="5"/>
      <c r="AA1121"/>
      <c r="AC1121" s="376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4"/>
      <c r="T1122" s="93">
        <f t="shared" si="49"/>
        <v>0</v>
      </c>
      <c r="U1122" s="96">
        <f t="shared" si="51"/>
        <v>-3</v>
      </c>
      <c r="V1122" s="92" t="str">
        <f t="shared" si="50"/>
        <v/>
      </c>
      <c r="W1122" s="96"/>
      <c r="X1122" s="93"/>
      <c r="Z1122" s="5"/>
      <c r="AA1122"/>
      <c r="AC1122" s="376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4"/>
      <c r="T1123" s="93">
        <f t="shared" si="49"/>
        <v>0</v>
      </c>
      <c r="U1123" s="96">
        <f t="shared" si="51"/>
        <v>-3</v>
      </c>
      <c r="V1123" s="92" t="str">
        <f t="shared" si="50"/>
        <v/>
      </c>
      <c r="W1123" s="96"/>
      <c r="X1123" s="93"/>
      <c r="Z1123" s="5"/>
      <c r="AA1123"/>
      <c r="AC1123" s="376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4"/>
      <c r="T1124" s="93">
        <f t="shared" si="49"/>
        <v>0</v>
      </c>
      <c r="U1124" s="96">
        <f t="shared" si="51"/>
        <v>-3</v>
      </c>
      <c r="V1124" s="92" t="str">
        <f t="shared" si="50"/>
        <v/>
      </c>
      <c r="W1124" s="96"/>
      <c r="X1124" s="93"/>
      <c r="Z1124" s="5"/>
      <c r="AA1124"/>
      <c r="AC1124" s="376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4"/>
      <c r="T1125" s="93">
        <f t="shared" si="49"/>
        <v>0</v>
      </c>
      <c r="U1125" s="96">
        <f t="shared" si="51"/>
        <v>-3</v>
      </c>
      <c r="V1125" s="92" t="str">
        <f t="shared" si="50"/>
        <v/>
      </c>
      <c r="W1125" s="96"/>
      <c r="X1125" s="93"/>
      <c r="Z1125" s="5"/>
      <c r="AA1125"/>
      <c r="AC1125" s="376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4"/>
      <c r="T1126" s="93">
        <f t="shared" si="49"/>
        <v>0</v>
      </c>
      <c r="U1126" s="96">
        <f t="shared" si="51"/>
        <v>-3</v>
      </c>
      <c r="V1126" s="92" t="str">
        <f t="shared" si="50"/>
        <v/>
      </c>
      <c r="W1126" s="96"/>
      <c r="X1126" s="93"/>
      <c r="Z1126" s="5"/>
      <c r="AA1126"/>
      <c r="AC1126" s="376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4"/>
      <c r="T1127" s="93">
        <f t="shared" si="49"/>
        <v>0</v>
      </c>
      <c r="U1127" s="96">
        <f t="shared" si="51"/>
        <v>-3</v>
      </c>
      <c r="V1127" s="92" t="str">
        <f t="shared" si="50"/>
        <v/>
      </c>
      <c r="W1127" s="96"/>
      <c r="X1127" s="93"/>
      <c r="Z1127" s="5"/>
      <c r="AA1127"/>
      <c r="AC1127" s="376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4"/>
      <c r="T1128" s="93">
        <f t="shared" si="49"/>
        <v>0</v>
      </c>
      <c r="U1128" s="96">
        <f t="shared" si="51"/>
        <v>-3</v>
      </c>
      <c r="V1128" s="92" t="str">
        <f t="shared" si="50"/>
        <v/>
      </c>
      <c r="W1128" s="96"/>
      <c r="X1128" s="93"/>
      <c r="Z1128" s="5"/>
      <c r="AA1128"/>
      <c r="AC1128" s="376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4"/>
      <c r="T1129" s="93">
        <f t="shared" si="49"/>
        <v>0</v>
      </c>
      <c r="U1129" s="96">
        <f t="shared" si="51"/>
        <v>-3</v>
      </c>
      <c r="V1129" s="92" t="str">
        <f t="shared" si="50"/>
        <v/>
      </c>
      <c r="W1129" s="96"/>
      <c r="X1129" s="93"/>
      <c r="Z1129" s="5"/>
      <c r="AA1129"/>
      <c r="AC1129" s="376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4"/>
      <c r="T1130" s="93">
        <f t="shared" si="49"/>
        <v>0</v>
      </c>
      <c r="U1130" s="96">
        <f t="shared" si="51"/>
        <v>-3</v>
      </c>
      <c r="V1130" s="92" t="str">
        <f t="shared" si="50"/>
        <v/>
      </c>
      <c r="W1130" s="96"/>
      <c r="X1130" s="93"/>
      <c r="Z1130" s="5"/>
      <c r="AA1130"/>
      <c r="AC1130" s="376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4"/>
      <c r="T1131" s="93">
        <f t="shared" si="49"/>
        <v>0</v>
      </c>
      <c r="U1131" s="96">
        <f t="shared" si="51"/>
        <v>-3</v>
      </c>
      <c r="V1131" s="92" t="str">
        <f t="shared" si="50"/>
        <v/>
      </c>
      <c r="W1131" s="96"/>
      <c r="X1131" s="93"/>
      <c r="Z1131" s="5"/>
      <c r="AA1131"/>
      <c r="AC1131" s="376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4"/>
      <c r="T1132" s="93">
        <f t="shared" si="49"/>
        <v>0</v>
      </c>
      <c r="U1132" s="96">
        <f t="shared" si="51"/>
        <v>-3</v>
      </c>
      <c r="V1132" s="92" t="str">
        <f t="shared" si="50"/>
        <v/>
      </c>
      <c r="W1132" s="96"/>
      <c r="X1132" s="93"/>
      <c r="Z1132" s="5"/>
      <c r="AA1132"/>
      <c r="AC1132" s="376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4"/>
      <c r="T1133" s="93">
        <f t="shared" si="49"/>
        <v>0</v>
      </c>
      <c r="U1133" s="96">
        <f t="shared" si="51"/>
        <v>-3</v>
      </c>
      <c r="V1133" s="92" t="str">
        <f t="shared" si="50"/>
        <v/>
      </c>
      <c r="W1133" s="96"/>
      <c r="X1133" s="93"/>
      <c r="Z1133" s="5"/>
      <c r="AA1133"/>
      <c r="AC1133" s="376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4"/>
      <c r="T1134" s="93">
        <f t="shared" si="49"/>
        <v>0</v>
      </c>
      <c r="U1134" s="96">
        <f t="shared" si="51"/>
        <v>-3</v>
      </c>
      <c r="V1134" s="92" t="str">
        <f t="shared" si="50"/>
        <v/>
      </c>
      <c r="W1134" s="96"/>
      <c r="X1134" s="93"/>
      <c r="Z1134" s="5"/>
      <c r="AA1134"/>
      <c r="AC1134" s="376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4"/>
      <c r="T1135" s="93">
        <f t="shared" si="49"/>
        <v>0</v>
      </c>
      <c r="U1135" s="96">
        <f t="shared" si="51"/>
        <v>-3</v>
      </c>
      <c r="V1135" s="92" t="str">
        <f t="shared" si="50"/>
        <v/>
      </c>
      <c r="W1135" s="96"/>
      <c r="X1135" s="93"/>
      <c r="Z1135" s="5"/>
      <c r="AA1135"/>
      <c r="AC1135" s="376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4"/>
      <c r="T1136" s="93">
        <f t="shared" si="49"/>
        <v>0</v>
      </c>
      <c r="U1136" s="96">
        <f t="shared" si="51"/>
        <v>-3</v>
      </c>
      <c r="V1136" s="92" t="str">
        <f t="shared" si="50"/>
        <v/>
      </c>
      <c r="W1136" s="96"/>
      <c r="X1136" s="93"/>
      <c r="Z1136" s="5"/>
      <c r="AA1136"/>
      <c r="AC1136" s="376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4"/>
      <c r="T1137" s="93">
        <f t="shared" si="49"/>
        <v>0</v>
      </c>
      <c r="U1137" s="96">
        <f t="shared" si="51"/>
        <v>-3</v>
      </c>
      <c r="V1137" s="92" t="str">
        <f t="shared" si="50"/>
        <v/>
      </c>
      <c r="W1137" s="96"/>
      <c r="X1137" s="93"/>
      <c r="Z1137" s="5"/>
      <c r="AA1137"/>
      <c r="AC1137" s="376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4"/>
      <c r="T1138" s="93">
        <f t="shared" ref="T1138:T1201" si="52">MAX($P1138,$Q1138)</f>
        <v>0</v>
      </c>
      <c r="U1138" s="96">
        <f t="shared" si="51"/>
        <v>-3</v>
      </c>
      <c r="V1138" s="92" t="str">
        <f t="shared" si="50"/>
        <v/>
      </c>
      <c r="W1138" s="96"/>
      <c r="X1138" s="93"/>
      <c r="Z1138" s="5"/>
      <c r="AA1138"/>
      <c r="AC1138" s="376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4"/>
      <c r="T1139" s="93">
        <f t="shared" si="52"/>
        <v>0</v>
      </c>
      <c r="U1139" s="96">
        <f t="shared" si="51"/>
        <v>-3</v>
      </c>
      <c r="V1139" s="92" t="str">
        <f t="shared" si="50"/>
        <v/>
      </c>
      <c r="W1139" s="96"/>
      <c r="X1139" s="93"/>
      <c r="Z1139" s="5"/>
      <c r="AA1139"/>
      <c r="AC1139" s="376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4"/>
      <c r="T1140" s="93">
        <f t="shared" si="52"/>
        <v>0</v>
      </c>
      <c r="U1140" s="96">
        <f t="shared" si="51"/>
        <v>-3</v>
      </c>
      <c r="V1140" s="92" t="str">
        <f t="shared" si="50"/>
        <v/>
      </c>
      <c r="W1140" s="96"/>
      <c r="X1140" s="93"/>
      <c r="Z1140" s="5"/>
      <c r="AA1140"/>
      <c r="AC1140" s="376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4"/>
      <c r="T1141" s="93">
        <f t="shared" si="52"/>
        <v>0</v>
      </c>
      <c r="U1141" s="96">
        <f t="shared" si="51"/>
        <v>-3</v>
      </c>
      <c r="V1141" s="92" t="str">
        <f t="shared" si="50"/>
        <v/>
      </c>
      <c r="W1141" s="96"/>
      <c r="X1141" s="93"/>
      <c r="Z1141" s="5"/>
      <c r="AA1141"/>
      <c r="AC1141" s="376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4"/>
      <c r="T1142" s="93">
        <f t="shared" si="52"/>
        <v>0</v>
      </c>
      <c r="U1142" s="96">
        <f t="shared" si="51"/>
        <v>-3</v>
      </c>
      <c r="V1142" s="92" t="str">
        <f t="shared" si="50"/>
        <v/>
      </c>
      <c r="W1142" s="96"/>
      <c r="X1142" s="93"/>
      <c r="Z1142" s="5"/>
      <c r="AA1142"/>
      <c r="AC1142" s="376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4"/>
      <c r="T1143" s="93">
        <f t="shared" si="52"/>
        <v>0</v>
      </c>
      <c r="U1143" s="96">
        <f t="shared" si="51"/>
        <v>-3</v>
      </c>
      <c r="V1143" s="92" t="str">
        <f t="shared" si="50"/>
        <v/>
      </c>
      <c r="W1143" s="96"/>
      <c r="X1143" s="93"/>
      <c r="Z1143" s="5"/>
      <c r="AA1143"/>
      <c r="AC1143" s="376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4"/>
      <c r="T1144" s="93">
        <f t="shared" si="52"/>
        <v>0</v>
      </c>
      <c r="U1144" s="96">
        <f t="shared" si="51"/>
        <v>-3</v>
      </c>
      <c r="V1144" s="92" t="str">
        <f t="shared" si="50"/>
        <v/>
      </c>
      <c r="W1144" s="96"/>
      <c r="X1144" s="93"/>
      <c r="Z1144" s="5"/>
      <c r="AA1144"/>
      <c r="AC1144" s="376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4"/>
      <c r="T1145" s="93">
        <f t="shared" si="52"/>
        <v>0</v>
      </c>
      <c r="U1145" s="96">
        <f t="shared" si="51"/>
        <v>-3</v>
      </c>
      <c r="V1145" s="92" t="str">
        <f t="shared" si="50"/>
        <v/>
      </c>
      <c r="W1145" s="96"/>
      <c r="X1145" s="93"/>
      <c r="Z1145" s="5"/>
      <c r="AA1145"/>
      <c r="AC1145" s="376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4"/>
      <c r="T1146" s="93">
        <f t="shared" si="52"/>
        <v>0</v>
      </c>
      <c r="U1146" s="96">
        <f t="shared" si="51"/>
        <v>-3</v>
      </c>
      <c r="V1146" s="92" t="str">
        <f t="shared" si="50"/>
        <v/>
      </c>
      <c r="W1146" s="96"/>
      <c r="X1146" s="93"/>
      <c r="Z1146" s="5"/>
      <c r="AA1146"/>
      <c r="AC1146" s="376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4"/>
      <c r="T1147" s="93">
        <f t="shared" si="52"/>
        <v>0</v>
      </c>
      <c r="U1147" s="96">
        <f t="shared" si="51"/>
        <v>-3</v>
      </c>
      <c r="V1147" s="92" t="str">
        <f t="shared" si="50"/>
        <v/>
      </c>
      <c r="W1147" s="96"/>
      <c r="X1147" s="93"/>
      <c r="Z1147" s="5"/>
      <c r="AA1147"/>
      <c r="AC1147" s="376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4"/>
      <c r="T1148" s="93">
        <f t="shared" si="52"/>
        <v>0</v>
      </c>
      <c r="U1148" s="96">
        <f t="shared" si="51"/>
        <v>-3</v>
      </c>
      <c r="V1148" s="92" t="str">
        <f t="shared" si="50"/>
        <v/>
      </c>
      <c r="W1148" s="96"/>
      <c r="X1148" s="93"/>
      <c r="Z1148" s="5"/>
      <c r="AA1148"/>
      <c r="AC1148" s="376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4"/>
      <c r="T1149" s="93">
        <f t="shared" si="52"/>
        <v>0</v>
      </c>
      <c r="U1149" s="96">
        <f t="shared" si="51"/>
        <v>-3</v>
      </c>
      <c r="V1149" s="92" t="str">
        <f t="shared" si="50"/>
        <v/>
      </c>
      <c r="W1149" s="96"/>
      <c r="X1149" s="93"/>
      <c r="Z1149" s="5"/>
      <c r="AA1149"/>
      <c r="AC1149" s="376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4"/>
      <c r="T1150" s="93">
        <f t="shared" si="52"/>
        <v>0</v>
      </c>
      <c r="U1150" s="96">
        <f t="shared" si="51"/>
        <v>-3</v>
      </c>
      <c r="V1150" s="92" t="str">
        <f t="shared" si="50"/>
        <v/>
      </c>
      <c r="W1150" s="96"/>
      <c r="X1150" s="93"/>
      <c r="Z1150" s="5"/>
      <c r="AA1150"/>
      <c r="AC1150" s="376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4"/>
      <c r="T1151" s="93">
        <f t="shared" si="52"/>
        <v>0</v>
      </c>
      <c r="U1151" s="96">
        <f t="shared" si="51"/>
        <v>-3</v>
      </c>
      <c r="V1151" s="92" t="str">
        <f t="shared" si="50"/>
        <v/>
      </c>
      <c r="W1151" s="96"/>
      <c r="X1151" s="93"/>
      <c r="Z1151" s="5"/>
      <c r="AA1151"/>
      <c r="AC1151" s="376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4"/>
      <c r="T1152" s="93">
        <f t="shared" si="52"/>
        <v>0</v>
      </c>
      <c r="U1152" s="96">
        <f t="shared" si="51"/>
        <v>-3</v>
      </c>
      <c r="V1152" s="92" t="str">
        <f t="shared" si="50"/>
        <v/>
      </c>
      <c r="W1152" s="96"/>
      <c r="X1152" s="93"/>
      <c r="Z1152" s="5"/>
      <c r="AA1152"/>
      <c r="AC1152" s="376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4"/>
      <c r="T1153" s="93">
        <f t="shared" si="52"/>
        <v>0</v>
      </c>
      <c r="U1153" s="96">
        <f t="shared" si="51"/>
        <v>-3</v>
      </c>
      <c r="V1153" s="92" t="str">
        <f t="shared" si="50"/>
        <v/>
      </c>
      <c r="W1153" s="96"/>
      <c r="X1153" s="93"/>
      <c r="Z1153" s="5"/>
      <c r="AA1153"/>
      <c r="AC1153" s="376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4"/>
      <c r="T1154" s="93">
        <f t="shared" si="52"/>
        <v>0</v>
      </c>
      <c r="U1154" s="96">
        <f t="shared" si="51"/>
        <v>-3</v>
      </c>
      <c r="V1154" s="92" t="str">
        <f t="shared" si="50"/>
        <v/>
      </c>
      <c r="W1154" s="96"/>
      <c r="X1154" s="93"/>
      <c r="Z1154" s="5"/>
      <c r="AA1154"/>
      <c r="AC1154" s="376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4"/>
      <c r="T1155" s="93">
        <f t="shared" si="52"/>
        <v>0</v>
      </c>
      <c r="U1155" s="96">
        <f t="shared" si="51"/>
        <v>-3</v>
      </c>
      <c r="V1155" s="92" t="str">
        <f t="shared" si="50"/>
        <v/>
      </c>
      <c r="W1155" s="96"/>
      <c r="X1155" s="93"/>
      <c r="Z1155" s="5"/>
      <c r="AA1155"/>
      <c r="AC1155" s="376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4"/>
      <c r="T1156" s="93">
        <f t="shared" si="52"/>
        <v>0</v>
      </c>
      <c r="U1156" s="96">
        <f t="shared" si="51"/>
        <v>-3</v>
      </c>
      <c r="V1156" s="92" t="str">
        <f t="shared" si="50"/>
        <v/>
      </c>
      <c r="W1156" s="96"/>
      <c r="X1156" s="93"/>
      <c r="Z1156" s="5"/>
      <c r="AA1156"/>
      <c r="AC1156" s="376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4"/>
      <c r="T1157" s="93">
        <f t="shared" si="52"/>
        <v>0</v>
      </c>
      <c r="U1157" s="96">
        <f t="shared" si="51"/>
        <v>-3</v>
      </c>
      <c r="V1157" s="92" t="str">
        <f t="shared" si="50"/>
        <v/>
      </c>
      <c r="W1157" s="96"/>
      <c r="X1157" s="93"/>
      <c r="Z1157" s="5"/>
      <c r="AA1157"/>
      <c r="AC1157" s="376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3">
        <f t="shared" si="52"/>
        <v>0</v>
      </c>
      <c r="U1158" s="96">
        <f t="shared" si="51"/>
        <v>-3</v>
      </c>
      <c r="V1158" s="92" t="str">
        <f t="shared" si="50"/>
        <v/>
      </c>
      <c r="W1158" s="96"/>
      <c r="X1158" s="93"/>
      <c r="Z1158" s="5"/>
      <c r="AA1158"/>
      <c r="AC1158" s="376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3">
        <f t="shared" si="52"/>
        <v>0</v>
      </c>
      <c r="U1159" s="96">
        <f t="shared" si="51"/>
        <v>-3</v>
      </c>
      <c r="V1159" s="92" t="str">
        <f t="shared" si="50"/>
        <v/>
      </c>
      <c r="W1159" s="96"/>
      <c r="X1159" s="93"/>
      <c r="Z1159" s="5"/>
      <c r="AA1159"/>
      <c r="AC1159" s="376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3">
        <f t="shared" si="52"/>
        <v>0</v>
      </c>
      <c r="U1160" s="96">
        <f t="shared" si="51"/>
        <v>-3</v>
      </c>
      <c r="V1160" s="92" t="str">
        <f t="shared" si="50"/>
        <v/>
      </c>
      <c r="W1160" s="96"/>
      <c r="X1160" s="93"/>
      <c r="Z1160" s="5"/>
      <c r="AA1160"/>
      <c r="AC1160" s="376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3">
        <f t="shared" si="52"/>
        <v>0</v>
      </c>
      <c r="U1161" s="96">
        <f t="shared" si="51"/>
        <v>-3</v>
      </c>
      <c r="V1161" s="92" t="str">
        <f t="shared" si="50"/>
        <v/>
      </c>
      <c r="W1161" s="96"/>
      <c r="X1161" s="93"/>
      <c r="Z1161" s="5"/>
      <c r="AA1161"/>
      <c r="AC1161" s="376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3">
        <f t="shared" si="52"/>
        <v>0</v>
      </c>
      <c r="U1162" s="96">
        <f t="shared" si="51"/>
        <v>-3</v>
      </c>
      <c r="V1162" s="92" t="str">
        <f t="shared" si="50"/>
        <v/>
      </c>
      <c r="W1162" s="96"/>
      <c r="X1162" s="93"/>
      <c r="Z1162" s="5"/>
      <c r="AA1162"/>
      <c r="AC1162" s="376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3">
        <f t="shared" si="52"/>
        <v>0</v>
      </c>
      <c r="U1163" s="96">
        <f t="shared" si="51"/>
        <v>-3</v>
      </c>
      <c r="V1163" s="92" t="str">
        <f t="shared" ref="V1163:V1226" si="53">IF($K1163&gt;0,1,"")</f>
        <v/>
      </c>
      <c r="W1163" s="96"/>
      <c r="X1163" s="93"/>
      <c r="Z1163" s="5"/>
      <c r="AA1163"/>
      <c r="AC1163" s="376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3">
        <f t="shared" si="52"/>
        <v>0</v>
      </c>
      <c r="U1164" s="96">
        <f t="shared" si="51"/>
        <v>-3</v>
      </c>
      <c r="V1164" s="92" t="str">
        <f t="shared" si="53"/>
        <v/>
      </c>
      <c r="W1164" s="96"/>
      <c r="X1164" s="93"/>
      <c r="Z1164" s="5"/>
      <c r="AA1164"/>
      <c r="AC1164" s="376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3">
        <f t="shared" si="52"/>
        <v>0</v>
      </c>
      <c r="U1165" s="96">
        <f t="shared" si="51"/>
        <v>-3</v>
      </c>
      <c r="V1165" s="92" t="str">
        <f t="shared" si="53"/>
        <v/>
      </c>
      <c r="W1165" s="96"/>
      <c r="X1165" s="93"/>
      <c r="Z1165" s="5"/>
      <c r="AA1165"/>
      <c r="AC1165" s="376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3">
        <f t="shared" si="52"/>
        <v>0</v>
      </c>
      <c r="U1166" s="96">
        <f t="shared" si="51"/>
        <v>-3</v>
      </c>
      <c r="V1166" s="92" t="str">
        <f t="shared" si="53"/>
        <v/>
      </c>
      <c r="W1166" s="96"/>
      <c r="X1166" s="93"/>
      <c r="Z1166" s="5"/>
      <c r="AA1166"/>
      <c r="AC1166" s="376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3">
        <f t="shared" si="52"/>
        <v>0</v>
      </c>
      <c r="U1167" s="96">
        <f t="shared" si="51"/>
        <v>-3</v>
      </c>
      <c r="V1167" s="92" t="str">
        <f t="shared" si="53"/>
        <v/>
      </c>
      <c r="W1167" s="96"/>
      <c r="X1167" s="93"/>
      <c r="Z1167" s="5"/>
      <c r="AA1167"/>
      <c r="AC1167" s="376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3">
        <f t="shared" si="52"/>
        <v>0</v>
      </c>
      <c r="U1168" s="96">
        <f t="shared" ref="U1168:U1231" si="54">(T1168-B1168)-3</f>
        <v>-3</v>
      </c>
      <c r="V1168" s="92" t="str">
        <f t="shared" si="53"/>
        <v/>
      </c>
      <c r="W1168" s="96"/>
      <c r="X1168" s="93"/>
      <c r="Z1168" s="5"/>
      <c r="AA1168"/>
      <c r="AC1168" s="376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3">
        <f t="shared" si="52"/>
        <v>0</v>
      </c>
      <c r="U1169" s="96">
        <f t="shared" si="54"/>
        <v>-3</v>
      </c>
      <c r="V1169" s="92" t="str">
        <f t="shared" si="53"/>
        <v/>
      </c>
      <c r="W1169" s="96"/>
      <c r="X1169" s="93"/>
      <c r="Z1169" s="5"/>
      <c r="AA1169"/>
      <c r="AC1169" s="376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3">
        <f t="shared" si="52"/>
        <v>0</v>
      </c>
      <c r="U1170" s="96">
        <f t="shared" si="54"/>
        <v>-3</v>
      </c>
      <c r="V1170" s="92" t="str">
        <f t="shared" si="53"/>
        <v/>
      </c>
      <c r="W1170" s="96"/>
      <c r="X1170" s="93"/>
      <c r="Z1170" s="5"/>
      <c r="AA1170"/>
      <c r="AC1170" s="376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3">
        <f t="shared" si="52"/>
        <v>0</v>
      </c>
      <c r="U1171" s="96">
        <f t="shared" si="54"/>
        <v>-3</v>
      </c>
      <c r="V1171" s="92" t="str">
        <f t="shared" si="53"/>
        <v/>
      </c>
      <c r="W1171" s="96"/>
      <c r="X1171" s="93"/>
      <c r="Z1171" s="5"/>
      <c r="AA1171"/>
      <c r="AC1171" s="376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3">
        <f t="shared" si="52"/>
        <v>0</v>
      </c>
      <c r="U1172" s="96">
        <f t="shared" si="54"/>
        <v>-3</v>
      </c>
      <c r="V1172" s="92" t="str">
        <f t="shared" si="53"/>
        <v/>
      </c>
      <c r="W1172" s="96"/>
      <c r="X1172" s="93"/>
      <c r="Z1172" s="5"/>
      <c r="AA1172"/>
      <c r="AC1172" s="376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3">
        <f t="shared" si="52"/>
        <v>0</v>
      </c>
      <c r="U1173" s="96">
        <f t="shared" si="54"/>
        <v>-3</v>
      </c>
      <c r="V1173" s="92" t="str">
        <f t="shared" si="53"/>
        <v/>
      </c>
      <c r="W1173" s="96"/>
      <c r="X1173" s="93"/>
      <c r="Z1173" s="5"/>
      <c r="AA1173"/>
      <c r="AC1173" s="376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3">
        <f t="shared" si="52"/>
        <v>0</v>
      </c>
      <c r="U1174" s="96">
        <f t="shared" si="54"/>
        <v>-3</v>
      </c>
      <c r="V1174" s="92" t="str">
        <f t="shared" si="53"/>
        <v/>
      </c>
      <c r="W1174" s="96"/>
      <c r="X1174" s="93"/>
      <c r="Z1174" s="5"/>
      <c r="AA1174"/>
      <c r="AC1174" s="376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3">
        <f t="shared" si="52"/>
        <v>0</v>
      </c>
      <c r="U1175" s="96">
        <f t="shared" si="54"/>
        <v>-3</v>
      </c>
      <c r="V1175" s="92" t="str">
        <f t="shared" si="53"/>
        <v/>
      </c>
      <c r="W1175" s="96"/>
      <c r="X1175" s="93"/>
      <c r="Z1175" s="5"/>
      <c r="AA1175"/>
      <c r="AC1175" s="376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3">
        <f t="shared" si="52"/>
        <v>0</v>
      </c>
      <c r="U1176" s="96">
        <f t="shared" si="54"/>
        <v>-3</v>
      </c>
      <c r="V1176" s="92" t="str">
        <f t="shared" si="53"/>
        <v/>
      </c>
      <c r="W1176" s="96"/>
      <c r="X1176" s="93"/>
      <c r="Z1176" s="5"/>
      <c r="AA1176"/>
      <c r="AC1176" s="376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3">
        <f t="shared" si="52"/>
        <v>0</v>
      </c>
      <c r="U1177" s="96">
        <f t="shared" si="54"/>
        <v>-3</v>
      </c>
      <c r="V1177" s="92" t="str">
        <f t="shared" si="53"/>
        <v/>
      </c>
      <c r="W1177" s="96"/>
      <c r="X1177" s="93"/>
      <c r="Z1177" s="5"/>
      <c r="AA1177"/>
      <c r="AC1177" s="376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3">
        <f t="shared" si="52"/>
        <v>0</v>
      </c>
      <c r="U1178" s="96">
        <f t="shared" si="54"/>
        <v>-3</v>
      </c>
      <c r="V1178" s="92" t="str">
        <f t="shared" si="53"/>
        <v/>
      </c>
      <c r="W1178" s="96"/>
      <c r="X1178" s="93"/>
      <c r="Z1178" s="5"/>
      <c r="AA1178"/>
      <c r="AB1178" s="376"/>
      <c r="AC1178" s="376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3">
        <f t="shared" si="52"/>
        <v>0</v>
      </c>
      <c r="U1179" s="96">
        <f t="shared" si="54"/>
        <v>-3</v>
      </c>
      <c r="V1179" s="92" t="str">
        <f t="shared" si="53"/>
        <v/>
      </c>
      <c r="W1179" s="96"/>
      <c r="X1179" s="93"/>
      <c r="Z1179" s="5"/>
      <c r="AA1179"/>
      <c r="AB1179" s="376"/>
      <c r="AC1179" s="376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3">
        <f t="shared" si="52"/>
        <v>0</v>
      </c>
      <c r="U1180" s="96">
        <f t="shared" si="54"/>
        <v>-3</v>
      </c>
      <c r="V1180" s="92" t="str">
        <f t="shared" si="53"/>
        <v/>
      </c>
      <c r="W1180" s="96"/>
      <c r="X1180" s="93"/>
      <c r="Z1180" s="5"/>
      <c r="AA1180"/>
      <c r="AB1180" s="376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3">
        <f t="shared" si="52"/>
        <v>0</v>
      </c>
      <c r="U1181" s="96">
        <f t="shared" si="54"/>
        <v>-3</v>
      </c>
      <c r="V1181" s="92" t="str">
        <f t="shared" si="53"/>
        <v/>
      </c>
      <c r="W1181" s="96"/>
      <c r="X1181" s="93"/>
      <c r="Z1181" s="5"/>
      <c r="AA1181"/>
      <c r="AB1181" s="376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3">
        <f t="shared" si="52"/>
        <v>0</v>
      </c>
      <c r="U1182" s="96">
        <f t="shared" si="54"/>
        <v>-3</v>
      </c>
      <c r="V1182" s="92" t="str">
        <f t="shared" si="53"/>
        <v/>
      </c>
      <c r="W1182" s="96"/>
      <c r="X1182" s="93"/>
      <c r="Z1182" s="5"/>
      <c r="AA1182"/>
      <c r="AB1182" s="376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3">
        <f t="shared" si="52"/>
        <v>0</v>
      </c>
      <c r="U1183" s="96">
        <f t="shared" si="54"/>
        <v>-3</v>
      </c>
      <c r="V1183" s="92" t="str">
        <f t="shared" si="53"/>
        <v/>
      </c>
      <c r="W1183" s="96"/>
      <c r="X1183" s="93"/>
      <c r="Z1183" s="5"/>
      <c r="AA1183"/>
      <c r="AB1183" s="376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3">
        <f t="shared" si="52"/>
        <v>0</v>
      </c>
      <c r="U1184" s="96">
        <f t="shared" si="54"/>
        <v>-3</v>
      </c>
      <c r="V1184" s="92" t="str">
        <f t="shared" si="53"/>
        <v/>
      </c>
      <c r="W1184" s="96"/>
      <c r="X1184" s="93"/>
      <c r="Z1184" s="5"/>
      <c r="AA1184"/>
      <c r="AB1184" s="376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3">
        <f t="shared" si="52"/>
        <v>0</v>
      </c>
      <c r="U1185" s="96">
        <f t="shared" si="54"/>
        <v>-3</v>
      </c>
      <c r="V1185" s="92" t="str">
        <f t="shared" si="53"/>
        <v/>
      </c>
      <c r="W1185" s="96"/>
      <c r="X1185" s="93"/>
      <c r="Z1185" s="5"/>
      <c r="AA1185"/>
      <c r="AB1185" s="376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3">
        <f t="shared" si="52"/>
        <v>0</v>
      </c>
      <c r="U1186" s="96">
        <f t="shared" si="54"/>
        <v>-3</v>
      </c>
      <c r="V1186" s="92" t="str">
        <f t="shared" si="53"/>
        <v/>
      </c>
      <c r="W1186" s="96"/>
      <c r="X1186" s="93"/>
      <c r="Z1186" s="5"/>
      <c r="AA1186"/>
      <c r="AB1186" s="376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3">
        <f t="shared" si="52"/>
        <v>0</v>
      </c>
      <c r="U1187" s="96">
        <f t="shared" si="54"/>
        <v>-3</v>
      </c>
      <c r="V1187" s="92" t="str">
        <f t="shared" si="53"/>
        <v/>
      </c>
      <c r="W1187" s="96"/>
      <c r="X1187" s="93"/>
      <c r="Z1187" s="5"/>
      <c r="AA1187"/>
      <c r="AB1187" s="376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3">
        <f t="shared" si="52"/>
        <v>0</v>
      </c>
      <c r="U1188" s="96">
        <f t="shared" si="54"/>
        <v>-3</v>
      </c>
      <c r="V1188" s="92" t="str">
        <f t="shared" si="53"/>
        <v/>
      </c>
      <c r="W1188" s="96"/>
      <c r="X1188" s="93"/>
      <c r="Z1188" s="5"/>
      <c r="AA1188"/>
      <c r="AB1188" s="376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3">
        <f t="shared" si="52"/>
        <v>0</v>
      </c>
      <c r="U1189" s="96">
        <f t="shared" si="54"/>
        <v>-3</v>
      </c>
      <c r="V1189" s="92" t="str">
        <f t="shared" si="53"/>
        <v/>
      </c>
      <c r="W1189" s="96"/>
      <c r="X1189" s="93"/>
      <c r="Z1189" s="5"/>
      <c r="AA1189"/>
      <c r="AB1189" s="376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3">
        <f t="shared" si="52"/>
        <v>0</v>
      </c>
      <c r="U1190" s="96">
        <f t="shared" si="54"/>
        <v>-3</v>
      </c>
      <c r="V1190" s="92" t="str">
        <f t="shared" si="53"/>
        <v/>
      </c>
      <c r="W1190" s="96"/>
      <c r="X1190" s="93"/>
      <c r="Z1190" s="5"/>
      <c r="AA1190"/>
      <c r="AB1190" s="376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3">
        <f t="shared" si="52"/>
        <v>0</v>
      </c>
      <c r="U1191" s="96">
        <f t="shared" si="54"/>
        <v>-3</v>
      </c>
      <c r="V1191" s="92" t="str">
        <f t="shared" si="53"/>
        <v/>
      </c>
      <c r="W1191" s="96"/>
      <c r="X1191" s="93"/>
      <c r="Z1191" s="5"/>
      <c r="AA1191"/>
      <c r="AB1191" s="376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3">
        <f t="shared" si="52"/>
        <v>0</v>
      </c>
      <c r="U1192" s="96">
        <f t="shared" si="54"/>
        <v>-3</v>
      </c>
      <c r="V1192" s="92" t="str">
        <f t="shared" si="53"/>
        <v/>
      </c>
      <c r="W1192" s="96"/>
      <c r="X1192" s="93"/>
      <c r="Z1192" s="5"/>
      <c r="AA1192"/>
      <c r="AB1192" s="376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3">
        <f t="shared" si="52"/>
        <v>0</v>
      </c>
      <c r="U1193" s="96">
        <f t="shared" si="54"/>
        <v>-3</v>
      </c>
      <c r="V1193" s="92" t="str">
        <f t="shared" si="53"/>
        <v/>
      </c>
      <c r="W1193" s="96"/>
      <c r="X1193" s="93"/>
      <c r="Z1193" s="5"/>
      <c r="AA1193"/>
      <c r="AB1193" s="376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3">
        <f t="shared" si="52"/>
        <v>0</v>
      </c>
      <c r="U1194" s="96">
        <f t="shared" si="54"/>
        <v>-3</v>
      </c>
      <c r="V1194" s="92" t="str">
        <f t="shared" si="53"/>
        <v/>
      </c>
      <c r="W1194" s="96"/>
      <c r="X1194" s="93"/>
      <c r="Z1194" s="5"/>
      <c r="AA1194"/>
      <c r="AB1194" s="376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3">
        <f t="shared" si="52"/>
        <v>0</v>
      </c>
      <c r="U1195" s="96">
        <f t="shared" si="54"/>
        <v>-3</v>
      </c>
      <c r="V1195" s="92" t="str">
        <f t="shared" si="53"/>
        <v/>
      </c>
      <c r="W1195" s="96"/>
      <c r="X1195" s="93"/>
      <c r="Z1195" s="5"/>
      <c r="AA1195"/>
      <c r="AB1195" s="376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3">
        <f t="shared" si="52"/>
        <v>0</v>
      </c>
      <c r="U1196" s="96">
        <f t="shared" si="54"/>
        <v>-3</v>
      </c>
      <c r="V1196" s="92" t="str">
        <f t="shared" si="53"/>
        <v/>
      </c>
      <c r="W1196" s="96"/>
      <c r="X1196" s="93"/>
      <c r="Z1196" s="5"/>
      <c r="AA1196"/>
      <c r="AB1196" s="376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3">
        <f t="shared" si="52"/>
        <v>0</v>
      </c>
      <c r="U1197" s="96">
        <f t="shared" si="54"/>
        <v>-3</v>
      </c>
      <c r="V1197" s="92" t="str">
        <f t="shared" si="53"/>
        <v/>
      </c>
      <c r="W1197" s="96"/>
      <c r="X1197" s="93"/>
      <c r="Z1197" s="5"/>
      <c r="AA1197"/>
      <c r="AB1197" s="376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3">
        <f t="shared" si="52"/>
        <v>0</v>
      </c>
      <c r="U1198" s="96">
        <f t="shared" si="54"/>
        <v>-3</v>
      </c>
      <c r="V1198" s="92" t="str">
        <f t="shared" si="53"/>
        <v/>
      </c>
      <c r="W1198" s="96"/>
      <c r="X1198" s="93"/>
      <c r="Z1198" s="5"/>
      <c r="AA1198"/>
      <c r="AB1198" s="376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3">
        <f t="shared" si="52"/>
        <v>0</v>
      </c>
      <c r="U1199" s="96">
        <f t="shared" si="54"/>
        <v>-3</v>
      </c>
      <c r="V1199" s="92" t="str">
        <f t="shared" si="53"/>
        <v/>
      </c>
      <c r="W1199" s="96"/>
      <c r="X1199" s="93"/>
      <c r="Z1199" s="5"/>
      <c r="AA1199"/>
      <c r="AB1199" s="376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3">
        <f t="shared" si="52"/>
        <v>0</v>
      </c>
      <c r="U1200" s="96">
        <f t="shared" si="54"/>
        <v>-3</v>
      </c>
      <c r="V1200" s="92"/>
      <c r="W1200" s="96"/>
      <c r="X1200" s="93"/>
      <c r="Z1200" s="5"/>
      <c r="AA1200"/>
      <c r="AB1200" s="376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3">
        <f t="shared" si="52"/>
        <v>0</v>
      </c>
      <c r="U1201" s="96">
        <f t="shared" si="54"/>
        <v>-3</v>
      </c>
      <c r="V1201" s="92" t="str">
        <f t="shared" si="53"/>
        <v/>
      </c>
      <c r="W1201" s="96"/>
      <c r="X1201" s="93"/>
      <c r="Z1201" s="5"/>
      <c r="AA1201"/>
      <c r="AB1201" s="376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3">
        <f t="shared" ref="T1202:T1265" si="55">MAX($P1202,$Q1202)</f>
        <v>0</v>
      </c>
      <c r="U1202" s="96">
        <f t="shared" si="54"/>
        <v>-3</v>
      </c>
      <c r="V1202" s="92" t="str">
        <f t="shared" si="53"/>
        <v/>
      </c>
      <c r="W1202" s="96"/>
      <c r="X1202" s="93"/>
      <c r="Z1202" s="5"/>
      <c r="AA1202"/>
      <c r="AB1202" s="376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3">
        <f t="shared" si="55"/>
        <v>0</v>
      </c>
      <c r="U1203" s="96">
        <f t="shared" si="54"/>
        <v>-3</v>
      </c>
      <c r="V1203" s="92" t="str">
        <f t="shared" si="53"/>
        <v/>
      </c>
      <c r="W1203" s="96"/>
      <c r="X1203" s="93"/>
      <c r="Z1203" s="5"/>
      <c r="AA1203"/>
      <c r="AB1203" s="376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3">
        <f t="shared" si="55"/>
        <v>0</v>
      </c>
      <c r="U1204" s="96">
        <f t="shared" si="54"/>
        <v>-3</v>
      </c>
      <c r="V1204" s="92" t="str">
        <f t="shared" si="53"/>
        <v/>
      </c>
      <c r="W1204" s="96"/>
      <c r="X1204" s="93"/>
      <c r="Z1204" s="5"/>
      <c r="AA1204"/>
      <c r="AB1204" s="376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3">
        <f t="shared" si="55"/>
        <v>0</v>
      </c>
      <c r="U1205" s="96">
        <f t="shared" si="54"/>
        <v>-3</v>
      </c>
      <c r="V1205" s="92" t="str">
        <f t="shared" si="53"/>
        <v/>
      </c>
      <c r="W1205" s="96"/>
      <c r="X1205" s="93"/>
      <c r="Z1205" s="5"/>
      <c r="AA1205"/>
      <c r="AB1205" s="376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3">
        <f t="shared" si="55"/>
        <v>0</v>
      </c>
      <c r="U1206" s="96">
        <f t="shared" si="54"/>
        <v>-3</v>
      </c>
      <c r="V1206" s="92" t="str">
        <f t="shared" si="53"/>
        <v/>
      </c>
      <c r="W1206" s="96"/>
      <c r="X1206" s="93"/>
      <c r="Z1206" s="5"/>
      <c r="AA1206"/>
      <c r="AB1206" s="376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3">
        <f t="shared" si="55"/>
        <v>0</v>
      </c>
      <c r="U1207" s="96">
        <f t="shared" si="54"/>
        <v>-3</v>
      </c>
      <c r="V1207" s="92" t="str">
        <f t="shared" si="53"/>
        <v/>
      </c>
      <c r="W1207" s="96"/>
      <c r="X1207" s="93"/>
      <c r="Z1207" s="5"/>
      <c r="AA1207"/>
      <c r="AB1207" s="376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3">
        <f t="shared" si="55"/>
        <v>0</v>
      </c>
      <c r="U1208" s="96">
        <f t="shared" si="54"/>
        <v>-3</v>
      </c>
      <c r="V1208" s="92" t="str">
        <f t="shared" si="53"/>
        <v/>
      </c>
      <c r="W1208" s="96"/>
      <c r="X1208" s="93"/>
      <c r="Z1208" s="5"/>
      <c r="AA1208"/>
      <c r="AB1208" s="376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3">
        <f t="shared" si="55"/>
        <v>0</v>
      </c>
      <c r="U1209" s="96">
        <f t="shared" si="54"/>
        <v>-3</v>
      </c>
      <c r="V1209" s="92" t="str">
        <f t="shared" si="53"/>
        <v/>
      </c>
      <c r="W1209" s="96"/>
      <c r="X1209" s="93"/>
      <c r="Z1209" s="5"/>
      <c r="AA1209"/>
      <c r="AB1209" s="376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3">
        <f t="shared" si="55"/>
        <v>0</v>
      </c>
      <c r="U1210" s="96">
        <f t="shared" si="54"/>
        <v>-3</v>
      </c>
      <c r="V1210" s="92" t="str">
        <f t="shared" si="53"/>
        <v/>
      </c>
      <c r="W1210" s="96"/>
      <c r="X1210" s="93"/>
      <c r="Z1210" s="5"/>
      <c r="AA1210"/>
      <c r="AB1210" s="376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3">
        <f t="shared" si="55"/>
        <v>0</v>
      </c>
      <c r="U1211" s="96">
        <f t="shared" si="54"/>
        <v>-3</v>
      </c>
      <c r="V1211" s="92" t="str">
        <f t="shared" si="53"/>
        <v/>
      </c>
      <c r="W1211" s="96"/>
      <c r="X1211" s="93"/>
      <c r="Z1211" s="5"/>
      <c r="AA1211"/>
      <c r="AB1211" s="376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3">
        <f t="shared" si="55"/>
        <v>0</v>
      </c>
      <c r="U1212" s="96">
        <f t="shared" si="54"/>
        <v>-3</v>
      </c>
      <c r="V1212" s="92" t="str">
        <f t="shared" si="53"/>
        <v/>
      </c>
      <c r="W1212" s="96"/>
      <c r="X1212" s="93"/>
      <c r="Z1212" s="5"/>
      <c r="AA1212"/>
      <c r="AB1212" s="376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55"/>
        <v>0</v>
      </c>
      <c r="U1213" s="96">
        <f t="shared" si="54"/>
        <v>-3</v>
      </c>
      <c r="V1213" s="92" t="str">
        <f t="shared" si="53"/>
        <v/>
      </c>
      <c r="W1213" s="96"/>
      <c r="X1213" s="93"/>
      <c r="Z1213" s="5"/>
      <c r="AA1213"/>
      <c r="AB1213" s="376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55"/>
        <v>0</v>
      </c>
      <c r="U1214" s="96">
        <f t="shared" si="54"/>
        <v>-3</v>
      </c>
      <c r="V1214" s="92" t="str">
        <f t="shared" si="53"/>
        <v/>
      </c>
      <c r="W1214" s="96"/>
      <c r="X1214" s="93"/>
      <c r="Z1214" s="5"/>
      <c r="AA1214"/>
      <c r="AB1214" s="376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55"/>
        <v>0</v>
      </c>
      <c r="U1215" s="96">
        <f t="shared" si="54"/>
        <v>-3</v>
      </c>
      <c r="V1215" s="92" t="str">
        <f t="shared" si="53"/>
        <v/>
      </c>
      <c r="W1215" s="96"/>
      <c r="X1215" s="93"/>
      <c r="Z1215" s="5"/>
      <c r="AA1215"/>
      <c r="AB1215" s="376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55"/>
        <v>0</v>
      </c>
      <c r="U1216" s="96">
        <f t="shared" si="54"/>
        <v>-3</v>
      </c>
      <c r="V1216" s="92" t="str">
        <f t="shared" si="53"/>
        <v/>
      </c>
      <c r="W1216" s="96"/>
      <c r="X1216" s="93"/>
      <c r="Z1216" s="5"/>
      <c r="AA1216"/>
      <c r="AB1216" s="376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55"/>
        <v>0</v>
      </c>
      <c r="U1217" s="96">
        <f t="shared" si="54"/>
        <v>-3</v>
      </c>
      <c r="V1217" s="92" t="str">
        <f t="shared" si="53"/>
        <v/>
      </c>
      <c r="W1217" s="96"/>
      <c r="X1217" s="93"/>
      <c r="Z1217" s="5"/>
      <c r="AA1217"/>
      <c r="AB1217" s="376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55"/>
        <v>0</v>
      </c>
      <c r="U1218" s="96">
        <f t="shared" si="54"/>
        <v>-3</v>
      </c>
      <c r="V1218" s="92" t="str">
        <f t="shared" si="53"/>
        <v/>
      </c>
      <c r="W1218" s="96"/>
      <c r="X1218" s="93"/>
      <c r="Z1218" s="5"/>
      <c r="AA1218"/>
      <c r="AB1218" s="376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55"/>
        <v>0</v>
      </c>
      <c r="U1219" s="96">
        <f t="shared" si="54"/>
        <v>-3</v>
      </c>
      <c r="V1219" s="92" t="str">
        <f t="shared" si="53"/>
        <v/>
      </c>
      <c r="W1219" s="96"/>
      <c r="X1219" s="93"/>
      <c r="Z1219" s="5"/>
      <c r="AA1219"/>
      <c r="AB1219" s="376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55"/>
        <v>0</v>
      </c>
      <c r="U1220" s="96">
        <f t="shared" si="54"/>
        <v>-3</v>
      </c>
      <c r="V1220" s="92" t="str">
        <f t="shared" si="53"/>
        <v/>
      </c>
      <c r="W1220" s="96"/>
      <c r="X1220" s="93"/>
      <c r="Z1220" s="5"/>
      <c r="AA1220"/>
      <c r="AB1220" s="376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55"/>
        <v>0</v>
      </c>
      <c r="U1221" s="96">
        <f t="shared" si="54"/>
        <v>-3</v>
      </c>
      <c r="V1221" s="92" t="str">
        <f t="shared" si="53"/>
        <v/>
      </c>
      <c r="W1221" s="96"/>
      <c r="X1221" s="93"/>
      <c r="Z1221" s="5"/>
      <c r="AA1221"/>
      <c r="AB1221" s="376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55"/>
        <v>0</v>
      </c>
      <c r="U1222" s="96">
        <f t="shared" si="54"/>
        <v>-3</v>
      </c>
      <c r="V1222" s="92" t="str">
        <f t="shared" si="53"/>
        <v/>
      </c>
      <c r="W1222" s="96"/>
      <c r="X1222" s="93"/>
      <c r="Z1222" s="5"/>
      <c r="AA1222"/>
      <c r="AB1222" s="376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55"/>
        <v>0</v>
      </c>
      <c r="U1223" s="96">
        <f t="shared" si="54"/>
        <v>-3</v>
      </c>
      <c r="V1223" s="92" t="str">
        <f t="shared" si="53"/>
        <v/>
      </c>
      <c r="W1223" s="96"/>
      <c r="X1223" s="93"/>
      <c r="Z1223" s="5"/>
      <c r="AA1223"/>
      <c r="AB1223" s="376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55"/>
        <v>0</v>
      </c>
      <c r="U1224" s="96">
        <f t="shared" si="54"/>
        <v>-3</v>
      </c>
      <c r="V1224" s="92" t="str">
        <f t="shared" si="53"/>
        <v/>
      </c>
      <c r="W1224" s="96"/>
      <c r="X1224" s="93"/>
      <c r="Z1224" s="5"/>
      <c r="AA1224"/>
      <c r="AB1224" s="376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55"/>
        <v>0</v>
      </c>
      <c r="U1225" s="96">
        <f t="shared" si="54"/>
        <v>-3</v>
      </c>
      <c r="V1225" s="92" t="str">
        <f t="shared" si="53"/>
        <v/>
      </c>
      <c r="W1225" s="96"/>
      <c r="X1225" s="93"/>
      <c r="Z1225" s="5"/>
      <c r="AA1225"/>
      <c r="AB1225" s="376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55"/>
        <v>0</v>
      </c>
      <c r="U1226" s="96">
        <f t="shared" si="54"/>
        <v>-3</v>
      </c>
      <c r="V1226" s="92" t="str">
        <f t="shared" si="53"/>
        <v/>
      </c>
      <c r="W1226" s="96"/>
      <c r="X1226" s="93"/>
      <c r="Z1226" s="5"/>
      <c r="AA1226"/>
      <c r="AB1226" s="376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55"/>
        <v>0</v>
      </c>
      <c r="U1227" s="96">
        <f t="shared" si="54"/>
        <v>-3</v>
      </c>
      <c r="V1227" s="92" t="str">
        <f t="shared" ref="V1227:V1290" si="56">IF($K1227&gt;0,1,"")</f>
        <v/>
      </c>
      <c r="W1227" s="96"/>
      <c r="X1227" s="93"/>
      <c r="Z1227" s="5"/>
      <c r="AA1227"/>
      <c r="AB1227" s="376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55"/>
        <v>0</v>
      </c>
      <c r="U1228" s="96">
        <f t="shared" si="54"/>
        <v>-3</v>
      </c>
      <c r="V1228" s="92" t="str">
        <f t="shared" si="56"/>
        <v/>
      </c>
      <c r="W1228" s="96"/>
      <c r="X1228" s="93"/>
      <c r="Z1228" s="5"/>
      <c r="AA1228"/>
      <c r="AB1228" s="376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55"/>
        <v>0</v>
      </c>
      <c r="U1229" s="96">
        <f t="shared" si="54"/>
        <v>-3</v>
      </c>
      <c r="V1229" s="92" t="str">
        <f t="shared" si="56"/>
        <v/>
      </c>
      <c r="W1229" s="96"/>
      <c r="X1229" s="93"/>
      <c r="Z1229" s="5"/>
      <c r="AA1229"/>
      <c r="AB1229" s="376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55"/>
        <v>0</v>
      </c>
      <c r="U1230" s="96">
        <f t="shared" si="54"/>
        <v>-3</v>
      </c>
      <c r="V1230" s="92" t="str">
        <f t="shared" si="56"/>
        <v/>
      </c>
      <c r="W1230" s="96"/>
      <c r="X1230" s="93"/>
      <c r="Z1230" s="5"/>
      <c r="AA1230"/>
      <c r="AB1230" s="376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55"/>
        <v>0</v>
      </c>
      <c r="U1231" s="96">
        <f t="shared" si="54"/>
        <v>-3</v>
      </c>
      <c r="V1231" s="92" t="str">
        <f t="shared" si="56"/>
        <v/>
      </c>
      <c r="W1231" s="96"/>
      <c r="X1231" s="93"/>
      <c r="Z1231" s="5"/>
      <c r="AA1231"/>
      <c r="AB1231" s="376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55"/>
        <v>0</v>
      </c>
      <c r="U1232" s="96">
        <f t="shared" ref="U1232:U1295" si="57">(T1232-B1232)-3</f>
        <v>-3</v>
      </c>
      <c r="V1232" s="92" t="str">
        <f t="shared" si="56"/>
        <v/>
      </c>
      <c r="W1232" s="96"/>
      <c r="X1232" s="93"/>
      <c r="Z1232" s="5"/>
      <c r="AA1232"/>
      <c r="AB1232" s="376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55"/>
        <v>0</v>
      </c>
      <c r="U1233" s="96">
        <f t="shared" si="57"/>
        <v>-3</v>
      </c>
      <c r="V1233" s="92" t="str">
        <f t="shared" si="56"/>
        <v/>
      </c>
      <c r="W1233" s="96"/>
      <c r="X1233" s="93"/>
      <c r="Z1233" s="5"/>
      <c r="AA1233"/>
      <c r="AB1233" s="376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55"/>
        <v>0</v>
      </c>
      <c r="U1234" s="96">
        <f t="shared" si="57"/>
        <v>-3</v>
      </c>
      <c r="V1234" s="92" t="str">
        <f t="shared" si="56"/>
        <v/>
      </c>
      <c r="W1234" s="96"/>
      <c r="X1234" s="93"/>
      <c r="Z1234" s="5"/>
      <c r="AA1234"/>
      <c r="AB1234" s="376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55"/>
        <v>0</v>
      </c>
      <c r="U1235" s="96">
        <f t="shared" si="57"/>
        <v>-3</v>
      </c>
      <c r="V1235" s="92" t="str">
        <f t="shared" si="56"/>
        <v/>
      </c>
      <c r="W1235" s="96"/>
      <c r="X1235" s="93"/>
      <c r="Z1235" s="5"/>
      <c r="AA1235"/>
      <c r="AB1235" s="376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55"/>
        <v>0</v>
      </c>
      <c r="U1236" s="96">
        <f t="shared" si="57"/>
        <v>-3</v>
      </c>
      <c r="V1236" s="92" t="str">
        <f t="shared" si="56"/>
        <v/>
      </c>
      <c r="W1236" s="96"/>
      <c r="X1236" s="93"/>
      <c r="Z1236" s="5"/>
      <c r="AA1236"/>
      <c r="AB1236" s="376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55"/>
        <v>0</v>
      </c>
      <c r="U1237" s="96">
        <f t="shared" si="57"/>
        <v>-3</v>
      </c>
      <c r="V1237" s="92" t="str">
        <f t="shared" si="56"/>
        <v/>
      </c>
      <c r="W1237" s="96"/>
      <c r="X1237" s="93"/>
      <c r="Z1237" s="5"/>
      <c r="AA1237"/>
      <c r="AB1237" s="376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55"/>
        <v>0</v>
      </c>
      <c r="U1238" s="96">
        <f t="shared" si="57"/>
        <v>-3</v>
      </c>
      <c r="V1238" s="92" t="str">
        <f t="shared" si="56"/>
        <v/>
      </c>
      <c r="W1238" s="96"/>
      <c r="X1238" s="93"/>
      <c r="Z1238" s="5"/>
      <c r="AA1238"/>
      <c r="AB1238" s="376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55"/>
        <v>0</v>
      </c>
      <c r="U1239" s="96">
        <f t="shared" si="57"/>
        <v>-3</v>
      </c>
      <c r="V1239" s="92" t="str">
        <f t="shared" si="56"/>
        <v/>
      </c>
      <c r="W1239" s="96"/>
      <c r="X1239" s="93"/>
      <c r="Z1239" s="5"/>
      <c r="AA1239"/>
      <c r="AB1239" s="376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55"/>
        <v>0</v>
      </c>
      <c r="U1240" s="96">
        <f t="shared" si="57"/>
        <v>-3</v>
      </c>
      <c r="V1240" s="92" t="str">
        <f t="shared" si="56"/>
        <v/>
      </c>
      <c r="W1240" s="96"/>
      <c r="X1240" s="93"/>
      <c r="Z1240" s="5"/>
      <c r="AA1240"/>
      <c r="AB1240" s="376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55"/>
        <v>0</v>
      </c>
      <c r="U1241" s="96">
        <f t="shared" si="57"/>
        <v>-3</v>
      </c>
      <c r="V1241" s="92" t="str">
        <f t="shared" si="56"/>
        <v/>
      </c>
      <c r="W1241" s="96"/>
      <c r="X1241" s="93"/>
      <c r="Z1241" s="5"/>
      <c r="AA1241"/>
      <c r="AB1241" s="376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55"/>
        <v>0</v>
      </c>
      <c r="U1242" s="96">
        <f t="shared" si="57"/>
        <v>-3</v>
      </c>
      <c r="V1242" s="92" t="str">
        <f t="shared" si="56"/>
        <v/>
      </c>
      <c r="W1242" s="96"/>
      <c r="X1242" s="93"/>
      <c r="Z1242" s="5"/>
      <c r="AA1242"/>
      <c r="AB1242" s="376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55"/>
        <v>0</v>
      </c>
      <c r="U1243" s="96">
        <f t="shared" si="57"/>
        <v>-3</v>
      </c>
      <c r="V1243" s="92" t="str">
        <f t="shared" si="56"/>
        <v/>
      </c>
      <c r="W1243" s="96"/>
      <c r="X1243" s="93"/>
      <c r="Z1243" s="5"/>
      <c r="AA1243"/>
      <c r="AB1243" s="376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55"/>
        <v>0</v>
      </c>
      <c r="U1244" s="96">
        <f t="shared" si="57"/>
        <v>-3</v>
      </c>
      <c r="V1244" s="92" t="str">
        <f t="shared" si="56"/>
        <v/>
      </c>
      <c r="W1244" s="96"/>
      <c r="X1244" s="93"/>
      <c r="Z1244" s="5"/>
      <c r="AA1244"/>
      <c r="AB1244" s="376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55"/>
        <v>0</v>
      </c>
      <c r="U1245" s="96">
        <f t="shared" si="57"/>
        <v>-3</v>
      </c>
      <c r="V1245" s="92" t="str">
        <f t="shared" si="56"/>
        <v/>
      </c>
      <c r="W1245" s="96"/>
      <c r="X1245" s="93"/>
      <c r="Z1245" s="5"/>
      <c r="AA1245"/>
      <c r="AB1245" s="376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55"/>
        <v>0</v>
      </c>
      <c r="U1246" s="96">
        <f t="shared" si="57"/>
        <v>-3</v>
      </c>
      <c r="V1246" s="92" t="str">
        <f t="shared" si="56"/>
        <v/>
      </c>
      <c r="W1246" s="96"/>
      <c r="X1246" s="93"/>
      <c r="Z1246" s="5"/>
      <c r="AA1246"/>
      <c r="AB1246" s="376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55"/>
        <v>0</v>
      </c>
      <c r="U1247" s="96">
        <f t="shared" si="57"/>
        <v>-3</v>
      </c>
      <c r="V1247" s="92" t="str">
        <f t="shared" si="56"/>
        <v/>
      </c>
      <c r="W1247" s="96"/>
      <c r="X1247" s="93"/>
      <c r="Z1247" s="5"/>
      <c r="AA1247"/>
      <c r="AB1247" s="376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55"/>
        <v>0</v>
      </c>
      <c r="U1248" s="96">
        <f t="shared" si="57"/>
        <v>-3</v>
      </c>
      <c r="V1248" s="92" t="str">
        <f t="shared" si="56"/>
        <v/>
      </c>
      <c r="W1248" s="96"/>
      <c r="X1248" s="93"/>
      <c r="Z1248" s="5"/>
      <c r="AA1248"/>
      <c r="AB1248" s="376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55"/>
        <v>0</v>
      </c>
      <c r="U1249" s="96">
        <f t="shared" si="57"/>
        <v>-3</v>
      </c>
      <c r="V1249" s="92" t="str">
        <f t="shared" si="56"/>
        <v/>
      </c>
      <c r="W1249" s="96"/>
      <c r="X1249" s="93"/>
      <c r="Z1249" s="5"/>
      <c r="AA1249"/>
      <c r="AB1249" s="376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55"/>
        <v>0</v>
      </c>
      <c r="U1250" s="96">
        <f t="shared" si="57"/>
        <v>-3</v>
      </c>
      <c r="V1250" s="92" t="str">
        <f t="shared" si="56"/>
        <v/>
      </c>
      <c r="W1250" s="96"/>
      <c r="X1250" s="93"/>
      <c r="Z1250" s="5"/>
      <c r="AA1250"/>
      <c r="AB1250" s="376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55"/>
        <v>0</v>
      </c>
      <c r="U1251" s="96">
        <f t="shared" si="57"/>
        <v>-3</v>
      </c>
      <c r="V1251" s="92" t="str">
        <f t="shared" si="56"/>
        <v/>
      </c>
      <c r="W1251" s="96"/>
      <c r="X1251" s="93"/>
      <c r="Z1251" s="5"/>
      <c r="AA1251"/>
      <c r="AB1251" s="376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55"/>
        <v>0</v>
      </c>
      <c r="U1252" s="96">
        <f t="shared" si="57"/>
        <v>-3</v>
      </c>
      <c r="V1252" s="92" t="str">
        <f t="shared" si="56"/>
        <v/>
      </c>
      <c r="W1252" s="96"/>
      <c r="X1252" s="93"/>
      <c r="Z1252" s="5"/>
      <c r="AA1252"/>
      <c r="AB1252" s="376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55"/>
        <v>0</v>
      </c>
      <c r="U1253" s="96">
        <f t="shared" si="57"/>
        <v>-3</v>
      </c>
      <c r="V1253" s="92" t="str">
        <f t="shared" si="56"/>
        <v/>
      </c>
      <c r="W1253" s="96"/>
      <c r="X1253" s="93"/>
      <c r="Z1253" s="5"/>
      <c r="AA1253"/>
      <c r="AB1253" s="376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55"/>
        <v>0</v>
      </c>
      <c r="U1254" s="96">
        <f t="shared" si="57"/>
        <v>-3</v>
      </c>
      <c r="V1254" s="92" t="str">
        <f t="shared" si="56"/>
        <v/>
      </c>
      <c r="W1254" s="96"/>
      <c r="X1254" s="93"/>
      <c r="Z1254" s="5"/>
      <c r="AA1254"/>
      <c r="AB1254" s="376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55"/>
        <v>0</v>
      </c>
      <c r="U1255" s="96">
        <f t="shared" si="57"/>
        <v>-3</v>
      </c>
      <c r="V1255" s="92" t="str">
        <f t="shared" si="56"/>
        <v/>
      </c>
      <c r="W1255" s="96"/>
      <c r="X1255" s="93"/>
      <c r="Z1255" s="5"/>
      <c r="AA1255"/>
      <c r="AB1255" s="376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55"/>
        <v>0</v>
      </c>
      <c r="U1256" s="96">
        <f t="shared" si="57"/>
        <v>-3</v>
      </c>
      <c r="V1256" s="92" t="str">
        <f t="shared" si="56"/>
        <v/>
      </c>
      <c r="W1256" s="96"/>
      <c r="X1256" s="93"/>
      <c r="Z1256" s="5"/>
      <c r="AA1256"/>
      <c r="AB1256" s="376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55"/>
        <v>0</v>
      </c>
      <c r="U1257" s="96">
        <f t="shared" si="57"/>
        <v>-3</v>
      </c>
      <c r="V1257" s="92" t="str">
        <f t="shared" si="56"/>
        <v/>
      </c>
      <c r="W1257" s="96"/>
      <c r="X1257" s="93"/>
      <c r="Z1257" s="5"/>
      <c r="AA1257"/>
      <c r="AB1257" s="376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55"/>
        <v>0</v>
      </c>
      <c r="U1258" s="96">
        <f t="shared" si="57"/>
        <v>-3</v>
      </c>
      <c r="V1258" s="92" t="str">
        <f t="shared" si="56"/>
        <v/>
      </c>
      <c r="W1258" s="96"/>
      <c r="X1258" s="93"/>
      <c r="Z1258" s="5"/>
      <c r="AA1258"/>
      <c r="AB1258" s="376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55"/>
        <v>0</v>
      </c>
      <c r="U1259" s="96">
        <f t="shared" si="57"/>
        <v>-3</v>
      </c>
      <c r="V1259" s="92" t="str">
        <f t="shared" si="56"/>
        <v/>
      </c>
      <c r="W1259" s="96"/>
      <c r="X1259" s="93"/>
      <c r="Z1259" s="5"/>
      <c r="AA1259"/>
      <c r="AB1259" s="376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55"/>
        <v>0</v>
      </c>
      <c r="U1260" s="96">
        <f t="shared" si="57"/>
        <v>-3</v>
      </c>
      <c r="V1260" s="92" t="str">
        <f t="shared" si="56"/>
        <v/>
      </c>
      <c r="W1260" s="96"/>
      <c r="X1260" s="93"/>
      <c r="Z1260" s="5"/>
      <c r="AA1260"/>
      <c r="AB1260" s="376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55"/>
        <v>0</v>
      </c>
      <c r="U1261" s="96">
        <f t="shared" si="57"/>
        <v>-3</v>
      </c>
      <c r="V1261" s="92" t="str">
        <f t="shared" si="56"/>
        <v/>
      </c>
      <c r="W1261" s="96"/>
      <c r="X1261" s="93"/>
      <c r="Z1261" s="5"/>
      <c r="AA1261"/>
      <c r="AB1261" s="376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55"/>
        <v>0</v>
      </c>
      <c r="U1262" s="96">
        <f t="shared" si="57"/>
        <v>-3</v>
      </c>
      <c r="V1262" s="92" t="str">
        <f t="shared" si="56"/>
        <v/>
      </c>
      <c r="W1262" s="96"/>
      <c r="X1262" s="93"/>
      <c r="Z1262" s="5"/>
      <c r="AA1262"/>
      <c r="AB1262" s="376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55"/>
        <v>0</v>
      </c>
      <c r="U1263" s="96">
        <f t="shared" si="57"/>
        <v>-3</v>
      </c>
      <c r="V1263" s="92" t="str">
        <f t="shared" si="56"/>
        <v/>
      </c>
      <c r="W1263" s="96"/>
      <c r="X1263" s="93"/>
      <c r="Z1263" s="5"/>
      <c r="AA1263"/>
      <c r="AB1263" s="376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55"/>
        <v>0</v>
      </c>
      <c r="U1264" s="96">
        <f t="shared" si="57"/>
        <v>-3</v>
      </c>
      <c r="V1264" s="92" t="str">
        <f t="shared" si="56"/>
        <v/>
      </c>
      <c r="W1264" s="96"/>
      <c r="X1264" s="93"/>
      <c r="Z1264" s="5"/>
      <c r="AA1264"/>
      <c r="AB1264" s="376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55"/>
        <v>0</v>
      </c>
      <c r="U1265" s="96">
        <f t="shared" si="57"/>
        <v>-3</v>
      </c>
      <c r="V1265" s="92" t="str">
        <f t="shared" si="56"/>
        <v/>
      </c>
      <c r="W1265" s="96"/>
      <c r="X1265" s="93"/>
      <c r="Z1265" s="5"/>
      <c r="AA1265"/>
      <c r="AB1265" s="376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58">MAX($P1266,$Q1266)</f>
        <v>0</v>
      </c>
      <c r="U1266" s="96">
        <f t="shared" si="57"/>
        <v>-3</v>
      </c>
      <c r="V1266" s="92" t="str">
        <f t="shared" si="56"/>
        <v/>
      </c>
      <c r="W1266" s="96"/>
      <c r="X1266" s="93"/>
      <c r="Z1266" s="5"/>
      <c r="AA1266"/>
      <c r="AB1266" s="376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58"/>
        <v>0</v>
      </c>
      <c r="U1267" s="96">
        <f t="shared" si="57"/>
        <v>-3</v>
      </c>
      <c r="V1267" s="92" t="str">
        <f t="shared" si="56"/>
        <v/>
      </c>
      <c r="W1267" s="96"/>
      <c r="X1267" s="93"/>
      <c r="Z1267" s="5"/>
      <c r="AA1267"/>
      <c r="AB1267" s="376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58"/>
        <v>0</v>
      </c>
      <c r="U1268" s="96">
        <f t="shared" si="57"/>
        <v>-3</v>
      </c>
      <c r="V1268" s="92" t="str">
        <f t="shared" si="56"/>
        <v/>
      </c>
      <c r="W1268" s="96"/>
      <c r="X1268" s="93"/>
      <c r="Z1268" s="5"/>
      <c r="AA1268"/>
      <c r="AB1268" s="376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58"/>
        <v>0</v>
      </c>
      <c r="U1269" s="96">
        <f t="shared" si="57"/>
        <v>-3</v>
      </c>
      <c r="V1269" s="92" t="str">
        <f t="shared" si="56"/>
        <v/>
      </c>
      <c r="W1269" s="96"/>
      <c r="X1269" s="93"/>
      <c r="Z1269" s="5"/>
      <c r="AA1269"/>
      <c r="AB1269" s="376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58"/>
        <v>0</v>
      </c>
      <c r="U1270" s="96">
        <f t="shared" si="57"/>
        <v>-3</v>
      </c>
      <c r="V1270" s="92" t="str">
        <f t="shared" si="56"/>
        <v/>
      </c>
      <c r="W1270" s="96"/>
      <c r="X1270" s="93"/>
      <c r="Z1270" s="5"/>
      <c r="AA1270"/>
      <c r="AB1270" s="376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58"/>
        <v>0</v>
      </c>
      <c r="U1271" s="96">
        <f t="shared" si="57"/>
        <v>-3</v>
      </c>
      <c r="V1271" s="92" t="str">
        <f t="shared" si="56"/>
        <v/>
      </c>
      <c r="W1271" s="96"/>
      <c r="X1271" s="93"/>
      <c r="Z1271" s="5"/>
      <c r="AA1271"/>
      <c r="AB1271" s="376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58"/>
        <v>0</v>
      </c>
      <c r="U1272" s="96">
        <f t="shared" si="57"/>
        <v>-3</v>
      </c>
      <c r="V1272" s="92" t="str">
        <f t="shared" si="56"/>
        <v/>
      </c>
      <c r="W1272" s="96"/>
      <c r="X1272" s="93"/>
      <c r="Z1272" s="5"/>
      <c r="AA1272"/>
      <c r="AB1272" s="376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58"/>
        <v>0</v>
      </c>
      <c r="U1273" s="96">
        <f t="shared" si="57"/>
        <v>-3</v>
      </c>
      <c r="V1273" s="92" t="str">
        <f t="shared" si="56"/>
        <v/>
      </c>
      <c r="W1273" s="96"/>
      <c r="X1273" s="93"/>
      <c r="Z1273" s="5"/>
      <c r="AA1273"/>
      <c r="AB1273" s="376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58"/>
        <v>0</v>
      </c>
      <c r="U1274" s="96">
        <f t="shared" si="57"/>
        <v>-3</v>
      </c>
      <c r="V1274" s="92" t="str">
        <f t="shared" si="56"/>
        <v/>
      </c>
      <c r="W1274" s="96"/>
      <c r="X1274" s="93"/>
      <c r="Z1274" s="5"/>
      <c r="AA1274"/>
      <c r="AB1274" s="376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58"/>
        <v>0</v>
      </c>
      <c r="U1275" s="96">
        <f t="shared" si="57"/>
        <v>-3</v>
      </c>
      <c r="V1275" s="92" t="str">
        <f t="shared" si="56"/>
        <v/>
      </c>
      <c r="W1275" s="96"/>
      <c r="X1275" s="93"/>
      <c r="Z1275" s="5"/>
      <c r="AA1275"/>
      <c r="AB1275" s="376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58"/>
        <v>0</v>
      </c>
      <c r="U1276" s="96">
        <f t="shared" si="57"/>
        <v>-3</v>
      </c>
      <c r="V1276" s="92" t="str">
        <f t="shared" si="56"/>
        <v/>
      </c>
      <c r="W1276" s="96"/>
      <c r="X1276" s="93"/>
      <c r="Z1276" s="5"/>
      <c r="AA1276"/>
      <c r="AB1276" s="376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58"/>
        <v>0</v>
      </c>
      <c r="U1277" s="96">
        <f t="shared" si="57"/>
        <v>-3</v>
      </c>
      <c r="V1277" s="92" t="str">
        <f t="shared" si="56"/>
        <v/>
      </c>
      <c r="W1277" s="96"/>
      <c r="X1277" s="93"/>
      <c r="Z1277" s="5"/>
      <c r="AA1277"/>
      <c r="AB1277" s="376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58"/>
        <v>0</v>
      </c>
      <c r="U1278" s="96">
        <f t="shared" si="57"/>
        <v>-3</v>
      </c>
      <c r="V1278" s="92" t="str">
        <f t="shared" si="56"/>
        <v/>
      </c>
      <c r="W1278" s="96"/>
      <c r="X1278" s="93"/>
      <c r="Z1278" s="5"/>
      <c r="AA1278"/>
      <c r="AB1278" s="376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58"/>
        <v>0</v>
      </c>
      <c r="U1279" s="96">
        <f t="shared" si="57"/>
        <v>-3</v>
      </c>
      <c r="V1279" s="92" t="str">
        <f t="shared" si="56"/>
        <v/>
      </c>
      <c r="W1279" s="96"/>
      <c r="X1279" s="93"/>
      <c r="Z1279" s="5"/>
      <c r="AA1279"/>
      <c r="AB1279" s="376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58"/>
        <v>0</v>
      </c>
      <c r="U1280" s="96">
        <f t="shared" si="57"/>
        <v>-3</v>
      </c>
      <c r="V1280" s="92" t="str">
        <f t="shared" si="56"/>
        <v/>
      </c>
      <c r="W1280" s="96"/>
      <c r="X1280" s="93"/>
      <c r="Z1280" s="5"/>
      <c r="AA1280"/>
      <c r="AB1280" s="376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58"/>
        <v>0</v>
      </c>
      <c r="U1281" s="96">
        <f t="shared" si="57"/>
        <v>-3</v>
      </c>
      <c r="V1281" s="92" t="str">
        <f t="shared" si="56"/>
        <v/>
      </c>
      <c r="W1281" s="96"/>
      <c r="X1281" s="93"/>
      <c r="Z1281" s="5"/>
      <c r="AA1281"/>
      <c r="AB1281" s="376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58"/>
        <v>0</v>
      </c>
      <c r="U1282" s="96">
        <f t="shared" si="57"/>
        <v>-3</v>
      </c>
      <c r="V1282" s="92" t="str">
        <f t="shared" si="56"/>
        <v/>
      </c>
      <c r="W1282" s="96"/>
      <c r="X1282" s="93"/>
      <c r="Z1282" s="5"/>
      <c r="AA1282"/>
      <c r="AB1282" s="376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58"/>
        <v>0</v>
      </c>
      <c r="U1283" s="96">
        <f t="shared" si="57"/>
        <v>-3</v>
      </c>
      <c r="V1283" s="92" t="str">
        <f t="shared" si="56"/>
        <v/>
      </c>
      <c r="W1283" s="96"/>
      <c r="X1283" s="93"/>
      <c r="Z1283" s="5"/>
      <c r="AA1283"/>
      <c r="AB1283" s="376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58"/>
        <v>0</v>
      </c>
      <c r="U1284" s="96">
        <f t="shared" si="57"/>
        <v>-3</v>
      </c>
      <c r="V1284" s="92" t="str">
        <f t="shared" si="56"/>
        <v/>
      </c>
      <c r="W1284" s="96"/>
      <c r="X1284" s="93"/>
      <c r="Z1284" s="5"/>
      <c r="AA1284"/>
      <c r="AB1284" s="376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58"/>
        <v>0</v>
      </c>
      <c r="U1285" s="96">
        <f t="shared" si="57"/>
        <v>-3</v>
      </c>
      <c r="V1285" s="92" t="str">
        <f t="shared" si="56"/>
        <v/>
      </c>
      <c r="W1285" s="96"/>
      <c r="X1285" s="93"/>
      <c r="Z1285" s="5"/>
      <c r="AA1285"/>
      <c r="AB1285" s="376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58"/>
        <v>0</v>
      </c>
      <c r="U1286" s="96">
        <f t="shared" si="57"/>
        <v>-3</v>
      </c>
      <c r="V1286" s="92" t="str">
        <f t="shared" si="56"/>
        <v/>
      </c>
      <c r="W1286" s="96"/>
      <c r="X1286" s="93"/>
      <c r="Z1286" s="5"/>
      <c r="AA1286"/>
      <c r="AB1286" s="376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58"/>
        <v>0</v>
      </c>
      <c r="U1287" s="96">
        <f t="shared" si="57"/>
        <v>-3</v>
      </c>
      <c r="V1287" s="92" t="str">
        <f t="shared" si="56"/>
        <v/>
      </c>
      <c r="W1287" s="96"/>
      <c r="X1287" s="93"/>
      <c r="Z1287" s="5"/>
      <c r="AA1287"/>
      <c r="AB1287" s="376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58"/>
        <v>0</v>
      </c>
      <c r="U1288" s="96">
        <f t="shared" si="57"/>
        <v>-3</v>
      </c>
      <c r="V1288" s="92" t="str">
        <f t="shared" si="56"/>
        <v/>
      </c>
      <c r="W1288" s="96"/>
      <c r="X1288" s="93"/>
      <c r="Z1288" s="5"/>
      <c r="AA1288"/>
      <c r="AB1288" s="376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58"/>
        <v>0</v>
      </c>
      <c r="U1289" s="96">
        <f t="shared" si="57"/>
        <v>-3</v>
      </c>
      <c r="V1289" s="92" t="str">
        <f t="shared" si="56"/>
        <v/>
      </c>
      <c r="W1289" s="96"/>
      <c r="X1289" s="93"/>
      <c r="Z1289" s="5"/>
      <c r="AA1289"/>
      <c r="AB1289" s="376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58"/>
        <v>0</v>
      </c>
      <c r="U1290" s="96">
        <f t="shared" si="57"/>
        <v>-3</v>
      </c>
      <c r="V1290" s="92" t="str">
        <f t="shared" si="56"/>
        <v/>
      </c>
      <c r="W1290" s="96"/>
      <c r="X1290" s="93"/>
      <c r="Z1290" s="5"/>
      <c r="AA1290"/>
      <c r="AB1290" s="376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58"/>
        <v>0</v>
      </c>
      <c r="U1291" s="96">
        <f t="shared" si="57"/>
        <v>-3</v>
      </c>
      <c r="V1291" s="92" t="str">
        <f t="shared" ref="V1291:V1354" si="59">IF($K1291&gt;0,1,"")</f>
        <v/>
      </c>
      <c r="W1291" s="96"/>
      <c r="X1291" s="93"/>
      <c r="Z1291" s="5"/>
      <c r="AA1291"/>
      <c r="AB1291" s="376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58"/>
        <v>0</v>
      </c>
      <c r="U1292" s="96">
        <f t="shared" si="57"/>
        <v>-3</v>
      </c>
      <c r="V1292" s="92" t="str">
        <f t="shared" si="59"/>
        <v/>
      </c>
      <c r="W1292" s="96"/>
      <c r="X1292" s="93"/>
      <c r="Z1292" s="5"/>
      <c r="AA1292"/>
      <c r="AB1292" s="376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58"/>
        <v>0</v>
      </c>
      <c r="U1293" s="96">
        <f t="shared" si="57"/>
        <v>-3</v>
      </c>
      <c r="V1293" s="92" t="str">
        <f t="shared" si="59"/>
        <v/>
      </c>
      <c r="W1293" s="96"/>
      <c r="X1293" s="93"/>
      <c r="Z1293" s="5"/>
      <c r="AA1293"/>
      <c r="AB1293" s="376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58"/>
        <v>0</v>
      </c>
      <c r="U1294" s="96">
        <f t="shared" si="57"/>
        <v>-3</v>
      </c>
      <c r="V1294" s="92" t="str">
        <f t="shared" si="59"/>
        <v/>
      </c>
      <c r="W1294" s="96"/>
      <c r="X1294" s="93"/>
      <c r="Z1294" s="5"/>
      <c r="AA1294"/>
      <c r="AB1294" s="376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58"/>
        <v>0</v>
      </c>
      <c r="U1295" s="96">
        <f t="shared" si="57"/>
        <v>-3</v>
      </c>
      <c r="V1295" s="92" t="str">
        <f t="shared" si="59"/>
        <v/>
      </c>
      <c r="W1295" s="96"/>
      <c r="X1295" s="93"/>
      <c r="Z1295" s="5"/>
      <c r="AA1295"/>
      <c r="AB1295" s="376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58"/>
        <v>0</v>
      </c>
      <c r="U1296" s="96">
        <f t="shared" ref="U1296:U1333" si="60">(T1296-B1296)-3</f>
        <v>-3</v>
      </c>
      <c r="V1296" s="92" t="str">
        <f t="shared" si="59"/>
        <v/>
      </c>
      <c r="W1296" s="96"/>
      <c r="X1296" s="93"/>
      <c r="Z1296" s="5"/>
      <c r="AA1296"/>
      <c r="AB1296" s="376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58"/>
        <v>0</v>
      </c>
      <c r="U1297" s="96">
        <f t="shared" si="60"/>
        <v>-3</v>
      </c>
      <c r="V1297" s="92" t="str">
        <f t="shared" si="59"/>
        <v/>
      </c>
      <c r="W1297" s="96"/>
      <c r="X1297" s="93"/>
      <c r="Z1297" s="5"/>
      <c r="AA1297"/>
      <c r="AB1297" s="376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58"/>
        <v>0</v>
      </c>
      <c r="U1298" s="96">
        <f t="shared" si="60"/>
        <v>-3</v>
      </c>
      <c r="V1298" s="92" t="str">
        <f t="shared" si="59"/>
        <v/>
      </c>
      <c r="W1298" s="96"/>
      <c r="X1298" s="93"/>
      <c r="Z1298" s="5"/>
      <c r="AA1298"/>
      <c r="AB1298" s="376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58"/>
        <v>0</v>
      </c>
      <c r="U1299" s="96">
        <f t="shared" si="60"/>
        <v>-3</v>
      </c>
      <c r="V1299" s="92" t="str">
        <f t="shared" si="59"/>
        <v/>
      </c>
      <c r="W1299" s="96"/>
      <c r="X1299" s="93"/>
      <c r="Z1299" s="5"/>
      <c r="AA1299"/>
      <c r="AB1299" s="376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58"/>
        <v>0</v>
      </c>
      <c r="U1300" s="96">
        <f t="shared" si="60"/>
        <v>-3</v>
      </c>
      <c r="V1300" s="92" t="str">
        <f t="shared" si="59"/>
        <v/>
      </c>
      <c r="W1300" s="96"/>
      <c r="X1300" s="93"/>
      <c r="Z1300" s="5"/>
      <c r="AA1300"/>
      <c r="AB1300" s="376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58"/>
        <v>0</v>
      </c>
      <c r="U1301" s="96">
        <f t="shared" si="60"/>
        <v>-3</v>
      </c>
      <c r="V1301" s="92" t="str">
        <f t="shared" si="59"/>
        <v/>
      </c>
      <c r="W1301" s="96"/>
      <c r="X1301" s="93"/>
      <c r="Z1301" s="5"/>
      <c r="AA1301"/>
      <c r="AB1301" s="376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58"/>
        <v>0</v>
      </c>
      <c r="U1302" s="96">
        <f t="shared" si="60"/>
        <v>-3</v>
      </c>
      <c r="V1302" s="92" t="str">
        <f t="shared" si="59"/>
        <v/>
      </c>
      <c r="W1302" s="96"/>
      <c r="X1302" s="93"/>
      <c r="Z1302" s="5"/>
      <c r="AA1302"/>
      <c r="AB1302" s="376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58"/>
        <v>0</v>
      </c>
      <c r="U1303" s="96">
        <f t="shared" si="60"/>
        <v>-3</v>
      </c>
      <c r="V1303" s="92" t="str">
        <f t="shared" si="59"/>
        <v/>
      </c>
      <c r="W1303" s="96"/>
      <c r="X1303" s="93"/>
      <c r="Z1303" s="5"/>
      <c r="AA1303"/>
      <c r="AB1303" s="376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58"/>
        <v>0</v>
      </c>
      <c r="U1304" s="96">
        <f t="shared" si="60"/>
        <v>-3</v>
      </c>
      <c r="V1304" s="92" t="str">
        <f t="shared" si="59"/>
        <v/>
      </c>
      <c r="W1304" s="96"/>
      <c r="X1304" s="93"/>
      <c r="Z1304" s="5"/>
      <c r="AA1304"/>
      <c r="AB1304" s="376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58"/>
        <v>0</v>
      </c>
      <c r="U1305" s="96">
        <f t="shared" si="60"/>
        <v>-3</v>
      </c>
      <c r="V1305" s="92" t="str">
        <f t="shared" si="59"/>
        <v/>
      </c>
      <c r="W1305" s="96"/>
      <c r="X1305" s="93"/>
      <c r="Z1305" s="5"/>
      <c r="AA1305"/>
      <c r="AB1305" s="376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58"/>
        <v>0</v>
      </c>
      <c r="U1306" s="96">
        <f t="shared" si="60"/>
        <v>-3</v>
      </c>
      <c r="V1306" s="92" t="str">
        <f t="shared" si="59"/>
        <v/>
      </c>
      <c r="W1306" s="96"/>
      <c r="X1306" s="93"/>
      <c r="Z1306" s="5"/>
      <c r="AA1306"/>
      <c r="AB1306" s="376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58"/>
        <v>0</v>
      </c>
      <c r="U1307" s="96">
        <f t="shared" si="60"/>
        <v>-3</v>
      </c>
      <c r="V1307" s="92" t="str">
        <f t="shared" si="59"/>
        <v/>
      </c>
      <c r="W1307" s="96"/>
      <c r="X1307" s="93"/>
      <c r="Z1307" s="5"/>
      <c r="AA1307"/>
      <c r="AB1307" s="376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58"/>
        <v>0</v>
      </c>
      <c r="U1308" s="96">
        <f t="shared" si="60"/>
        <v>-3</v>
      </c>
      <c r="V1308" s="92" t="str">
        <f t="shared" si="59"/>
        <v/>
      </c>
      <c r="W1308" s="96"/>
      <c r="X1308" s="93"/>
      <c r="Z1308" s="5"/>
      <c r="AA1308"/>
      <c r="AB1308" s="376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58"/>
        <v>0</v>
      </c>
      <c r="U1309" s="96">
        <f t="shared" si="60"/>
        <v>-3</v>
      </c>
      <c r="V1309" s="92" t="str">
        <f t="shared" si="59"/>
        <v/>
      </c>
      <c r="W1309" s="96"/>
      <c r="X1309" s="93"/>
      <c r="Z1309" s="5"/>
      <c r="AA1309"/>
      <c r="AB1309" s="376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58"/>
        <v>0</v>
      </c>
      <c r="U1310" s="96">
        <f t="shared" si="60"/>
        <v>-3</v>
      </c>
      <c r="V1310" s="92" t="str">
        <f t="shared" si="59"/>
        <v/>
      </c>
      <c r="W1310" s="96"/>
      <c r="X1310" s="93"/>
      <c r="Z1310" s="5"/>
      <c r="AA1310"/>
      <c r="AB1310" s="376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58"/>
        <v>0</v>
      </c>
      <c r="U1311" s="96">
        <f t="shared" si="60"/>
        <v>-3</v>
      </c>
      <c r="V1311" s="92" t="str">
        <f t="shared" si="59"/>
        <v/>
      </c>
      <c r="W1311" s="96"/>
      <c r="X1311" s="93"/>
      <c r="Z1311" s="5"/>
      <c r="AA1311"/>
      <c r="AB1311" s="376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58"/>
        <v>0</v>
      </c>
      <c r="U1312" s="96">
        <f t="shared" si="60"/>
        <v>-3</v>
      </c>
      <c r="V1312" s="92" t="str">
        <f t="shared" si="59"/>
        <v/>
      </c>
      <c r="W1312" s="96"/>
      <c r="X1312" s="93"/>
      <c r="Z1312" s="5"/>
      <c r="AA1312"/>
      <c r="AB1312" s="376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58"/>
        <v>0</v>
      </c>
      <c r="U1313" s="96">
        <f t="shared" si="60"/>
        <v>-3</v>
      </c>
      <c r="V1313" s="92" t="str">
        <f t="shared" si="59"/>
        <v/>
      </c>
      <c r="W1313" s="96"/>
      <c r="X1313" s="93"/>
      <c r="Z1313" s="5"/>
      <c r="AA1313"/>
      <c r="AB1313" s="376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58"/>
        <v>0</v>
      </c>
      <c r="U1314" s="96">
        <f t="shared" si="60"/>
        <v>-3</v>
      </c>
      <c r="V1314" s="92" t="str">
        <f t="shared" si="59"/>
        <v/>
      </c>
      <c r="W1314" s="96"/>
      <c r="X1314" s="93"/>
      <c r="Z1314" s="5"/>
      <c r="AA1314"/>
      <c r="AB1314" s="376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58"/>
        <v>0</v>
      </c>
      <c r="U1315" s="96">
        <f t="shared" si="60"/>
        <v>-3</v>
      </c>
      <c r="V1315" s="92" t="str">
        <f t="shared" si="59"/>
        <v/>
      </c>
      <c r="W1315" s="96"/>
      <c r="X1315" s="93"/>
      <c r="Z1315" s="5"/>
      <c r="AA1315"/>
      <c r="AB1315" s="376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58"/>
        <v>0</v>
      </c>
      <c r="U1316" s="96">
        <f t="shared" si="60"/>
        <v>-3</v>
      </c>
      <c r="V1316" s="92" t="str">
        <f t="shared" si="59"/>
        <v/>
      </c>
      <c r="W1316" s="96"/>
      <c r="X1316" s="93"/>
      <c r="Z1316" s="5"/>
      <c r="AA1316"/>
      <c r="AB1316" s="376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58"/>
        <v>0</v>
      </c>
      <c r="U1317" s="96">
        <f t="shared" si="60"/>
        <v>-3</v>
      </c>
      <c r="V1317" s="92" t="str">
        <f t="shared" si="59"/>
        <v/>
      </c>
      <c r="W1317" s="96"/>
      <c r="X1317" s="93"/>
      <c r="Z1317" s="5"/>
      <c r="AA1317"/>
      <c r="AB1317" s="376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58"/>
        <v>0</v>
      </c>
      <c r="U1318" s="96">
        <f t="shared" si="60"/>
        <v>-3</v>
      </c>
      <c r="V1318" s="92" t="str">
        <f t="shared" si="59"/>
        <v/>
      </c>
      <c r="W1318" s="96"/>
      <c r="X1318" s="93"/>
      <c r="Z1318" s="5"/>
      <c r="AA1318"/>
      <c r="AB1318" s="376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58"/>
        <v>0</v>
      </c>
      <c r="U1319" s="96">
        <f t="shared" si="60"/>
        <v>-3</v>
      </c>
      <c r="V1319" s="92" t="str">
        <f t="shared" si="59"/>
        <v/>
      </c>
      <c r="W1319" s="96"/>
      <c r="X1319" s="93"/>
      <c r="Z1319" s="5"/>
      <c r="AA1319"/>
      <c r="AB1319" s="376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58"/>
        <v>0</v>
      </c>
      <c r="U1320" s="96">
        <f t="shared" si="60"/>
        <v>-3</v>
      </c>
      <c r="V1320" s="92" t="str">
        <f t="shared" si="59"/>
        <v/>
      </c>
      <c r="W1320" s="96"/>
      <c r="X1320" s="93"/>
      <c r="Z1320" s="5"/>
      <c r="AA1320"/>
      <c r="AB1320" s="376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58"/>
        <v>0</v>
      </c>
      <c r="U1321" s="96">
        <f t="shared" si="60"/>
        <v>-3</v>
      </c>
      <c r="V1321" s="92" t="str">
        <f t="shared" si="59"/>
        <v/>
      </c>
      <c r="W1321" s="96"/>
      <c r="X1321" s="93"/>
      <c r="Z1321" s="5"/>
      <c r="AA1321"/>
      <c r="AB1321" s="376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58"/>
        <v>0</v>
      </c>
      <c r="U1322" s="96">
        <f t="shared" si="60"/>
        <v>-3</v>
      </c>
      <c r="V1322" s="92" t="str">
        <f t="shared" si="59"/>
        <v/>
      </c>
      <c r="W1322" s="96"/>
      <c r="X1322" s="93"/>
      <c r="Z1322" s="5"/>
      <c r="AA1322"/>
      <c r="AB1322" s="376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58"/>
        <v>0</v>
      </c>
      <c r="U1323" s="96">
        <f t="shared" si="60"/>
        <v>-3</v>
      </c>
      <c r="V1323" s="92" t="str">
        <f t="shared" si="59"/>
        <v/>
      </c>
      <c r="W1323" s="96"/>
      <c r="X1323" s="93"/>
      <c r="Z1323" s="5"/>
      <c r="AA1323"/>
      <c r="AB1323" s="376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58"/>
        <v>0</v>
      </c>
      <c r="U1324" s="96">
        <f t="shared" si="60"/>
        <v>-3</v>
      </c>
      <c r="V1324" s="92" t="str">
        <f t="shared" si="59"/>
        <v/>
      </c>
      <c r="W1324" s="96"/>
      <c r="X1324" s="93"/>
      <c r="Z1324" s="5"/>
      <c r="AA1324"/>
      <c r="AB1324" s="376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58"/>
        <v>0</v>
      </c>
      <c r="U1325" s="96">
        <f t="shared" si="60"/>
        <v>-3</v>
      </c>
      <c r="V1325" s="92" t="str">
        <f t="shared" si="59"/>
        <v/>
      </c>
      <c r="W1325" s="96"/>
      <c r="X1325" s="93"/>
      <c r="Z1325" s="5"/>
      <c r="AA1325"/>
      <c r="AB1325" s="376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58"/>
        <v>0</v>
      </c>
      <c r="U1326" s="96">
        <f t="shared" si="60"/>
        <v>-3</v>
      </c>
      <c r="V1326" s="92" t="str">
        <f t="shared" si="59"/>
        <v/>
      </c>
      <c r="W1326" s="96"/>
      <c r="X1326" s="93"/>
      <c r="Z1326" s="5"/>
      <c r="AA1326"/>
      <c r="AB1326" s="376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58"/>
        <v>0</v>
      </c>
      <c r="U1327" s="96">
        <f t="shared" si="60"/>
        <v>-3</v>
      </c>
      <c r="V1327" s="92" t="str">
        <f t="shared" si="59"/>
        <v/>
      </c>
      <c r="W1327" s="96"/>
      <c r="X1327" s="93"/>
      <c r="Z1327" s="5"/>
      <c r="AA1327"/>
      <c r="AB1327" s="376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58"/>
        <v>0</v>
      </c>
      <c r="U1328" s="96">
        <f t="shared" si="60"/>
        <v>-3</v>
      </c>
      <c r="V1328" s="92" t="str">
        <f t="shared" si="59"/>
        <v/>
      </c>
      <c r="W1328" s="96"/>
      <c r="X1328" s="93"/>
      <c r="Z1328" s="5"/>
      <c r="AA1328"/>
      <c r="AB1328" s="376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58"/>
        <v>0</v>
      </c>
      <c r="U1329" s="96">
        <f t="shared" si="60"/>
        <v>-3</v>
      </c>
      <c r="V1329" s="92" t="str">
        <f t="shared" si="59"/>
        <v/>
      </c>
      <c r="W1329" s="96"/>
      <c r="X1329" s="93"/>
      <c r="Z1329" s="5"/>
      <c r="AA1329"/>
      <c r="AB1329" s="376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60"/>
        <v>-3</v>
      </c>
      <c r="V1330" s="92" t="str">
        <f t="shared" si="59"/>
        <v/>
      </c>
      <c r="W1330" s="96"/>
      <c r="X1330" s="93"/>
      <c r="Z1330" s="5"/>
      <c r="AA1330"/>
      <c r="AB1330" s="376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60"/>
        <v>-3</v>
      </c>
      <c r="V1331" s="92" t="str">
        <f t="shared" si="59"/>
        <v/>
      </c>
      <c r="W1331" s="96"/>
      <c r="X1331" s="93"/>
      <c r="Z1331" s="5"/>
      <c r="AA1331"/>
      <c r="AB1331" s="376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60"/>
        <v>-3</v>
      </c>
      <c r="V1332" s="92" t="str">
        <f t="shared" si="59"/>
        <v/>
      </c>
      <c r="W1332" s="96"/>
      <c r="X1332" s="93"/>
      <c r="Z1332" s="5"/>
      <c r="AA1332"/>
      <c r="AB1332" s="376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60"/>
        <v>-3</v>
      </c>
      <c r="V1333" s="92" t="str">
        <f t="shared" si="59"/>
        <v/>
      </c>
      <c r="W1333" s="96"/>
      <c r="X1333" s="93"/>
      <c r="Z1333" s="5"/>
      <c r="AA1333"/>
      <c r="AB1333" s="376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59"/>
        <v/>
      </c>
      <c r="W1334" s="96"/>
      <c r="X1334" s="93"/>
      <c r="Z1334" s="5"/>
      <c r="AA1334"/>
      <c r="AB1334" s="376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59"/>
        <v/>
      </c>
      <c r="W1335" s="96"/>
      <c r="X1335" s="93"/>
      <c r="Z1335" s="5"/>
      <c r="AA1335"/>
      <c r="AB1335" s="376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59"/>
        <v/>
      </c>
      <c r="W1336" s="96"/>
      <c r="X1336" s="93"/>
      <c r="Z1336" s="5"/>
      <c r="AA1336"/>
      <c r="AB1336" s="376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59"/>
        <v/>
      </c>
      <c r="W1337" s="96"/>
      <c r="X1337" s="93"/>
      <c r="Z1337" s="5"/>
      <c r="AA1337"/>
      <c r="AB1337" s="376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59"/>
        <v/>
      </c>
      <c r="W1338" s="96"/>
      <c r="X1338" s="93"/>
      <c r="Z1338" s="5"/>
      <c r="AA1338"/>
      <c r="AB1338" s="376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59"/>
        <v/>
      </c>
      <c r="W1339" s="96"/>
      <c r="X1339" s="93"/>
      <c r="Z1339" s="5"/>
      <c r="AA1339"/>
      <c r="AB1339" s="376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59"/>
        <v/>
      </c>
      <c r="W1340" s="96"/>
      <c r="X1340" s="93"/>
      <c r="Z1340" s="5"/>
      <c r="AA1340"/>
      <c r="AB1340" s="376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59"/>
        <v/>
      </c>
      <c r="W1341" s="96"/>
      <c r="X1341" s="93"/>
      <c r="Z1341" s="5"/>
      <c r="AA1341"/>
      <c r="AB1341" s="376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59"/>
        <v/>
      </c>
      <c r="W1342" s="96"/>
      <c r="X1342" s="93"/>
      <c r="Z1342" s="5"/>
      <c r="AA1342"/>
      <c r="AB1342" s="376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59"/>
        <v/>
      </c>
      <c r="W1343" s="96"/>
      <c r="X1343" s="93"/>
      <c r="Z1343" s="5"/>
      <c r="AA1343"/>
      <c r="AB1343" s="376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59"/>
        <v/>
      </c>
      <c r="W1344" s="96"/>
      <c r="X1344" s="93"/>
      <c r="Z1344" s="5"/>
      <c r="AA1344"/>
      <c r="AB1344" s="376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59"/>
        <v/>
      </c>
      <c r="W1345" s="96"/>
      <c r="X1345" s="93"/>
      <c r="Z1345" s="5"/>
      <c r="AA1345"/>
      <c r="AB1345" s="376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59"/>
        <v/>
      </c>
      <c r="W1346" s="96"/>
      <c r="X1346" s="93"/>
      <c r="Z1346" s="5"/>
      <c r="AA1346"/>
      <c r="AB1346" s="376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59"/>
        <v/>
      </c>
      <c r="W1347" s="96"/>
      <c r="X1347" s="93"/>
      <c r="Z1347" s="5"/>
      <c r="AA1347"/>
      <c r="AB1347" s="376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59"/>
        <v/>
      </c>
      <c r="W1348" s="96"/>
      <c r="X1348" s="93"/>
      <c r="Z1348" s="5"/>
      <c r="AA1348"/>
      <c r="AB1348" s="376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59"/>
        <v/>
      </c>
      <c r="W1349" s="96"/>
      <c r="X1349" s="93"/>
      <c r="Z1349" s="5"/>
      <c r="AA1349"/>
      <c r="AB1349" s="376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59"/>
        <v/>
      </c>
      <c r="W1350" s="96"/>
      <c r="X1350" s="93"/>
      <c r="Z1350" s="5"/>
      <c r="AA1350"/>
      <c r="AB1350" s="376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59"/>
        <v/>
      </c>
      <c r="W1351" s="96"/>
      <c r="X1351" s="93"/>
      <c r="Z1351" s="5"/>
      <c r="AA1351"/>
      <c r="AB1351" s="376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59"/>
        <v/>
      </c>
      <c r="W1352" s="96"/>
      <c r="X1352" s="93"/>
      <c r="Z1352" s="5"/>
      <c r="AA1352"/>
      <c r="AB1352" s="376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59"/>
        <v/>
      </c>
      <c r="W1353" s="96"/>
      <c r="X1353" s="93"/>
      <c r="Z1353" s="5"/>
      <c r="AA1353"/>
      <c r="AB1353" s="376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59"/>
        <v/>
      </c>
      <c r="W1354" s="96"/>
      <c r="X1354" s="93"/>
      <c r="Z1354" s="5"/>
      <c r="AA1354"/>
      <c r="AB1354" s="376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61">IF($K1355&gt;0,1,"")</f>
        <v/>
      </c>
      <c r="W1355" s="96"/>
      <c r="X1355" s="93"/>
      <c r="Z1355" s="5"/>
      <c r="AA1355"/>
      <c r="AB1355" s="376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61"/>
        <v/>
      </c>
      <c r="W1356" s="96"/>
      <c r="X1356" s="93"/>
      <c r="Z1356" s="5"/>
      <c r="AA1356"/>
      <c r="AB1356" s="376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61"/>
        <v/>
      </c>
      <c r="W1357" s="96"/>
      <c r="X1357" s="93"/>
      <c r="Z1357" s="5"/>
      <c r="AA1357"/>
      <c r="AB1357" s="376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61"/>
        <v/>
      </c>
      <c r="W1358" s="96"/>
      <c r="X1358" s="93"/>
      <c r="Z1358" s="5"/>
      <c r="AA1358"/>
      <c r="AB1358" s="376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61"/>
        <v/>
      </c>
      <c r="W1359" s="96"/>
      <c r="X1359" s="93"/>
      <c r="Z1359" s="5"/>
      <c r="AA1359"/>
      <c r="AB1359" s="376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61"/>
        <v/>
      </c>
      <c r="W1360" s="96"/>
      <c r="X1360" s="93"/>
      <c r="Z1360" s="5"/>
      <c r="AA1360"/>
      <c r="AB1360" s="376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61"/>
        <v/>
      </c>
      <c r="W1361" s="96"/>
      <c r="X1361" s="93"/>
      <c r="Z1361" s="5"/>
      <c r="AA1361"/>
      <c r="AB1361" s="376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61"/>
        <v/>
      </c>
      <c r="W1362" s="96"/>
      <c r="X1362" s="93"/>
      <c r="Z1362" s="5"/>
      <c r="AA1362"/>
      <c r="AB1362" s="376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61"/>
        <v/>
      </c>
      <c r="W1363" s="96"/>
      <c r="X1363" s="93"/>
      <c r="Z1363" s="5"/>
      <c r="AA1363"/>
      <c r="AB1363" s="376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61"/>
        <v/>
      </c>
      <c r="W1364" s="96"/>
      <c r="X1364" s="93"/>
      <c r="Z1364" s="5"/>
      <c r="AA1364"/>
      <c r="AB1364" s="376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61"/>
        <v/>
      </c>
      <c r="W1365" s="96"/>
      <c r="X1365" s="93"/>
      <c r="Z1365" s="5"/>
      <c r="AA1365"/>
      <c r="AB1365" s="376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61"/>
        <v/>
      </c>
      <c r="W1366" s="96"/>
      <c r="X1366" s="93"/>
      <c r="Z1366" s="5"/>
      <c r="AA1366"/>
      <c r="AB1366" s="376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61"/>
        <v/>
      </c>
      <c r="W1367" s="96"/>
      <c r="X1367" s="93"/>
      <c r="Z1367" s="5"/>
      <c r="AA1367"/>
      <c r="AB1367" s="376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61"/>
        <v/>
      </c>
      <c r="W1368" s="96"/>
      <c r="X1368" s="93"/>
      <c r="Z1368" s="5"/>
      <c r="AA1368"/>
      <c r="AB1368" s="376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61"/>
        <v/>
      </c>
      <c r="W1369" s="96"/>
      <c r="X1369" s="93"/>
      <c r="Z1369" s="5"/>
      <c r="AA1369"/>
      <c r="AB1369" s="376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61"/>
        <v/>
      </c>
      <c r="W1370" s="96"/>
      <c r="X1370" s="93"/>
      <c r="Z1370" s="5"/>
      <c r="AA1370"/>
      <c r="AB1370" s="376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61"/>
        <v/>
      </c>
      <c r="W1371" s="96"/>
      <c r="X1371" s="93"/>
      <c r="Z1371" s="5"/>
      <c r="AA1371"/>
      <c r="AB1371" s="376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61"/>
        <v/>
      </c>
      <c r="W1372" s="96"/>
      <c r="X1372" s="93"/>
      <c r="Z1372" s="5"/>
      <c r="AA1372"/>
      <c r="AB1372" s="376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61"/>
        <v/>
      </c>
      <c r="W1373" s="96"/>
      <c r="X1373" s="93"/>
      <c r="Z1373" s="5"/>
      <c r="AA1373"/>
      <c r="AB1373" s="376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61"/>
        <v/>
      </c>
      <c r="W1374" s="96"/>
      <c r="X1374" s="93"/>
      <c r="Z1374" s="5"/>
      <c r="AA1374"/>
      <c r="AB1374" s="376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61"/>
        <v/>
      </c>
      <c r="W1375" s="96"/>
      <c r="X1375" s="93"/>
      <c r="Z1375" s="5"/>
      <c r="AA1375"/>
      <c r="AB1375" s="376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61"/>
        <v/>
      </c>
      <c r="W1376" s="96"/>
      <c r="X1376" s="93"/>
      <c r="Z1376" s="5"/>
      <c r="AA1376"/>
      <c r="AB1376" s="376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61"/>
        <v/>
      </c>
      <c r="W1377" s="96"/>
      <c r="X1377" s="93"/>
      <c r="Z1377" s="5"/>
      <c r="AA1377"/>
      <c r="AB1377" s="376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61"/>
        <v/>
      </c>
      <c r="W1378" s="96"/>
      <c r="X1378" s="93"/>
      <c r="Z1378" s="5"/>
      <c r="AA1378"/>
      <c r="AB1378" s="376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61"/>
        <v/>
      </c>
      <c r="W1379" s="96"/>
      <c r="X1379" s="93"/>
      <c r="Z1379" s="5"/>
      <c r="AA1379"/>
      <c r="AB1379" s="376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61"/>
        <v/>
      </c>
      <c r="W1380" s="96"/>
      <c r="X1380" s="93"/>
      <c r="Z1380" s="5"/>
      <c r="AA1380"/>
      <c r="AB1380" s="376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61"/>
        <v/>
      </c>
      <c r="W1381" s="96"/>
      <c r="X1381" s="93"/>
      <c r="Z1381" s="5"/>
      <c r="AA1381"/>
      <c r="AB1381" s="376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61"/>
        <v/>
      </c>
      <c r="W1382" s="96"/>
      <c r="X1382" s="93"/>
      <c r="Z1382" s="5"/>
      <c r="AA1382"/>
      <c r="AB1382" s="376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61"/>
        <v/>
      </c>
      <c r="W1383" s="96"/>
      <c r="X1383" s="93"/>
      <c r="Z1383" s="5"/>
      <c r="AA1383"/>
      <c r="AB1383" s="376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61"/>
        <v/>
      </c>
      <c r="W1384" s="96"/>
      <c r="X1384" s="93"/>
      <c r="Z1384" s="5"/>
      <c r="AA1384"/>
      <c r="AB1384" s="376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61"/>
        <v/>
      </c>
      <c r="W1385" s="96"/>
      <c r="X1385" s="93"/>
      <c r="Z1385" s="5"/>
      <c r="AA1385"/>
      <c r="AB1385" s="376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61"/>
        <v/>
      </c>
      <c r="W1386" s="96"/>
      <c r="X1386" s="93"/>
      <c r="Z1386" s="5"/>
      <c r="AA1386"/>
      <c r="AB1386" s="376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61"/>
        <v/>
      </c>
      <c r="W1387" s="96"/>
      <c r="X1387" s="93"/>
      <c r="Z1387" s="5"/>
      <c r="AA1387"/>
      <c r="AB1387" s="376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61"/>
        <v/>
      </c>
      <c r="W1388" s="96"/>
      <c r="X1388" s="93"/>
      <c r="Z1388" s="5"/>
      <c r="AA1388"/>
      <c r="AB1388" s="376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61"/>
        <v/>
      </c>
      <c r="W1389" s="96"/>
      <c r="X1389" s="93"/>
      <c r="Z1389" s="5"/>
      <c r="AA1389"/>
      <c r="AB1389" s="376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61"/>
        <v/>
      </c>
      <c r="W1390" s="96"/>
      <c r="X1390" s="93"/>
      <c r="Z1390" s="5"/>
      <c r="AA1390"/>
      <c r="AB1390" s="376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61"/>
        <v/>
      </c>
      <c r="W1391" s="96"/>
      <c r="X1391" s="93"/>
      <c r="Z1391" s="5"/>
      <c r="AA1391"/>
      <c r="AB1391" s="376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61"/>
        <v/>
      </c>
      <c r="W1392" s="96"/>
      <c r="X1392" s="93"/>
      <c r="Z1392" s="5"/>
      <c r="AA1392"/>
      <c r="AB1392" s="376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61"/>
        <v/>
      </c>
      <c r="W1393" s="96"/>
      <c r="X1393" s="93"/>
      <c r="Z1393" s="5"/>
      <c r="AA1393"/>
      <c r="AB1393" s="376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61"/>
        <v/>
      </c>
      <c r="W1394" s="96"/>
      <c r="X1394" s="93"/>
      <c r="Z1394" s="5"/>
      <c r="AA1394"/>
      <c r="AB1394" s="376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61"/>
        <v/>
      </c>
      <c r="W1395" s="96"/>
      <c r="X1395" s="93"/>
      <c r="Z1395" s="5"/>
      <c r="AA1395"/>
      <c r="AB1395" s="376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61"/>
        <v/>
      </c>
      <c r="W1396" s="96"/>
      <c r="X1396" s="93"/>
      <c r="Z1396" s="5"/>
      <c r="AA1396"/>
      <c r="AB1396" s="376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61"/>
        <v/>
      </c>
      <c r="W1397" s="96"/>
      <c r="X1397" s="93"/>
      <c r="Z1397" s="5"/>
      <c r="AA1397"/>
      <c r="AB1397" s="376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61"/>
        <v/>
      </c>
      <c r="W1398" s="96"/>
      <c r="X1398" s="93"/>
      <c r="Z1398" s="5"/>
      <c r="AA1398"/>
      <c r="AB1398" s="376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61"/>
        <v/>
      </c>
      <c r="W1399" s="96"/>
      <c r="X1399" s="93"/>
      <c r="Z1399" s="5"/>
      <c r="AA1399"/>
      <c r="AB1399" s="376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61"/>
        <v/>
      </c>
      <c r="W1400" s="96"/>
      <c r="X1400" s="93"/>
      <c r="Z1400" s="5"/>
      <c r="AA1400"/>
      <c r="AB1400" s="376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61"/>
        <v/>
      </c>
      <c r="W1401" s="96"/>
      <c r="X1401" s="93"/>
      <c r="Z1401" s="5"/>
      <c r="AA1401"/>
      <c r="AB1401" s="376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61"/>
        <v/>
      </c>
      <c r="W1402" s="96"/>
      <c r="X1402" s="93"/>
      <c r="Z1402" s="5"/>
      <c r="AA1402"/>
      <c r="AB1402" s="376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61"/>
        <v/>
      </c>
      <c r="W1403" s="96"/>
      <c r="X1403" s="93"/>
      <c r="Z1403" s="5"/>
      <c r="AA1403"/>
      <c r="AB1403" s="376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61"/>
        <v/>
      </c>
      <c r="W1404" s="96"/>
      <c r="X1404" s="93"/>
      <c r="Z1404" s="5"/>
      <c r="AA1404"/>
      <c r="AB1404" s="376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61"/>
        <v/>
      </c>
      <c r="W1405" s="96"/>
      <c r="X1405" s="93"/>
      <c r="Z1405" s="5"/>
      <c r="AA1405"/>
      <c r="AB1405" s="376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61"/>
        <v/>
      </c>
      <c r="W1406" s="96"/>
      <c r="X1406" s="93"/>
      <c r="Z1406" s="5"/>
      <c r="AA1406"/>
      <c r="AB1406" s="376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61"/>
        <v/>
      </c>
      <c r="W1407" s="96"/>
      <c r="X1407" s="93"/>
      <c r="Z1407" s="5"/>
      <c r="AA1407"/>
      <c r="AB1407" s="376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61"/>
        <v/>
      </c>
      <c r="W1408" s="96"/>
      <c r="X1408" s="93"/>
      <c r="Z1408" s="5"/>
      <c r="AA1408"/>
      <c r="AB1408" s="376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61"/>
        <v/>
      </c>
      <c r="W1409" s="96"/>
      <c r="X1409" s="93"/>
      <c r="Z1409" s="5"/>
      <c r="AA1409"/>
      <c r="AB1409" s="376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61"/>
        <v/>
      </c>
      <c r="W1410" s="96"/>
      <c r="X1410" s="93"/>
      <c r="Z1410" s="5"/>
      <c r="AA1410"/>
      <c r="AB1410" s="376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61"/>
        <v/>
      </c>
      <c r="W1411" s="96"/>
      <c r="X1411" s="93"/>
      <c r="Z1411" s="5"/>
      <c r="AA1411"/>
      <c r="AB1411" s="376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61"/>
        <v/>
      </c>
      <c r="W1412" s="96"/>
      <c r="X1412" s="93"/>
      <c r="Z1412" s="5"/>
      <c r="AA1412"/>
      <c r="AB1412" s="376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61"/>
        <v/>
      </c>
      <c r="W1413" s="96"/>
      <c r="X1413" s="93"/>
      <c r="Z1413" s="5"/>
      <c r="AA1413"/>
      <c r="AB1413" s="376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61"/>
        <v/>
      </c>
      <c r="W1414" s="96"/>
      <c r="X1414" s="93"/>
      <c r="Z1414" s="5"/>
      <c r="AA1414"/>
      <c r="AB1414" s="376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61"/>
        <v/>
      </c>
      <c r="W1415" s="96"/>
      <c r="X1415" s="93"/>
      <c r="Z1415" s="5"/>
      <c r="AA1415"/>
      <c r="AB1415" s="376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61"/>
        <v/>
      </c>
      <c r="W1416" s="96"/>
      <c r="X1416" s="93"/>
      <c r="Z1416" s="5"/>
      <c r="AA1416"/>
      <c r="AB1416" s="376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61"/>
        <v/>
      </c>
      <c r="W1417" s="96"/>
      <c r="X1417" s="93"/>
      <c r="Z1417" s="5"/>
      <c r="AA1417"/>
      <c r="AB1417" s="376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61"/>
        <v/>
      </c>
      <c r="W1418" s="96"/>
      <c r="X1418" s="93"/>
      <c r="Z1418" s="5"/>
      <c r="AA1418"/>
      <c r="AB1418" s="376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62">IF($K1419&gt;0,1,"")</f>
        <v/>
      </c>
      <c r="W1419" s="96"/>
      <c r="X1419" s="93"/>
      <c r="Z1419" s="5"/>
      <c r="AA1419"/>
      <c r="AB1419" s="376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62"/>
        <v/>
      </c>
      <c r="W1420" s="96"/>
      <c r="X1420" s="93"/>
      <c r="Z1420" s="5"/>
      <c r="AA1420"/>
      <c r="AB1420" s="376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62"/>
        <v/>
      </c>
      <c r="W1421" s="96"/>
      <c r="X1421" s="93"/>
      <c r="Z1421" s="5"/>
      <c r="AA1421"/>
      <c r="AB1421" s="376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62"/>
        <v/>
      </c>
      <c r="W1422" s="96"/>
      <c r="X1422" s="93"/>
      <c r="Z1422" s="5"/>
      <c r="AA1422"/>
      <c r="AB1422" s="376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62"/>
        <v/>
      </c>
      <c r="W1423" s="96"/>
      <c r="X1423" s="93"/>
      <c r="Z1423" s="5"/>
      <c r="AA1423"/>
      <c r="AB1423" s="376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62"/>
        <v/>
      </c>
      <c r="W1424" s="96"/>
      <c r="X1424" s="93"/>
      <c r="Z1424" s="5"/>
      <c r="AA1424"/>
      <c r="AB1424" s="376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62"/>
        <v/>
      </c>
      <c r="W1425" s="96"/>
      <c r="X1425" s="93"/>
      <c r="Z1425" s="5"/>
      <c r="AA1425"/>
      <c r="AB1425" s="376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62"/>
        <v/>
      </c>
      <c r="W1426" s="96"/>
      <c r="X1426" s="93"/>
      <c r="Z1426" s="5"/>
      <c r="AA1426"/>
      <c r="AB1426" s="376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62"/>
        <v/>
      </c>
      <c r="W1427" s="96"/>
      <c r="X1427" s="93"/>
      <c r="Z1427" s="5"/>
      <c r="AA1427"/>
      <c r="AB1427" s="376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62"/>
        <v/>
      </c>
      <c r="W1428" s="96"/>
      <c r="X1428" s="93"/>
      <c r="Z1428" s="5"/>
      <c r="AA1428"/>
      <c r="AB1428" s="376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62"/>
        <v/>
      </c>
      <c r="W1429" s="96"/>
      <c r="X1429" s="93"/>
      <c r="Z1429" s="5"/>
      <c r="AA1429"/>
      <c r="AB1429" s="376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62"/>
        <v/>
      </c>
      <c r="W1430" s="96"/>
      <c r="X1430" s="93"/>
      <c r="Z1430" s="5"/>
      <c r="AA1430"/>
      <c r="AB1430" s="376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62"/>
        <v/>
      </c>
      <c r="W1431" s="96"/>
      <c r="X1431" s="93"/>
      <c r="Z1431" s="5"/>
      <c r="AA1431"/>
      <c r="AB1431" s="376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62"/>
        <v/>
      </c>
      <c r="W1432" s="96"/>
      <c r="X1432" s="93"/>
      <c r="Z1432" s="5"/>
      <c r="AA1432"/>
      <c r="AB1432" s="376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62"/>
        <v/>
      </c>
      <c r="W1433" s="96"/>
      <c r="X1433" s="93"/>
      <c r="Z1433" s="5"/>
      <c r="AA1433"/>
      <c r="AB1433" s="376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62"/>
        <v/>
      </c>
      <c r="W1434" s="96"/>
      <c r="X1434" s="93"/>
      <c r="Z1434" s="5"/>
      <c r="AA1434"/>
      <c r="AB1434" s="376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62"/>
        <v/>
      </c>
      <c r="W1435" s="96"/>
      <c r="X1435" s="93"/>
      <c r="Z1435" s="5"/>
      <c r="AA1435"/>
      <c r="AB1435" s="376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62"/>
        <v/>
      </c>
      <c r="W1436" s="96"/>
      <c r="X1436" s="93"/>
      <c r="Z1436" s="5"/>
      <c r="AA1436"/>
      <c r="AB1436" s="376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62"/>
        <v/>
      </c>
      <c r="W1437" s="96"/>
      <c r="X1437" s="93"/>
      <c r="Z1437" s="5"/>
      <c r="AA1437"/>
      <c r="AB1437" s="376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62"/>
        <v/>
      </c>
      <c r="W1438" s="96"/>
      <c r="X1438" s="93"/>
      <c r="Z1438" s="5"/>
      <c r="AA1438"/>
      <c r="AB1438" s="376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62"/>
        <v/>
      </c>
      <c r="W1439" s="96"/>
      <c r="X1439" s="93"/>
      <c r="Z1439" s="5"/>
      <c r="AA1439"/>
      <c r="AB1439" s="376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62"/>
        <v/>
      </c>
      <c r="W1440" s="96"/>
      <c r="X1440" s="93"/>
      <c r="Z1440" s="5"/>
      <c r="AA1440"/>
      <c r="AB1440" s="376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62"/>
        <v/>
      </c>
      <c r="W1441" s="96"/>
      <c r="X1441" s="93"/>
      <c r="Z1441" s="5"/>
      <c r="AA1441"/>
      <c r="AB1441" s="376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62"/>
        <v/>
      </c>
      <c r="W1442" s="96"/>
      <c r="X1442" s="93"/>
      <c r="Z1442" s="5"/>
      <c r="AA1442"/>
      <c r="AB1442" s="376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62"/>
        <v/>
      </c>
      <c r="W1443" s="96"/>
      <c r="X1443" s="93"/>
      <c r="Z1443" s="5"/>
      <c r="AA1443"/>
      <c r="AB1443" s="376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62"/>
        <v/>
      </c>
      <c r="W1444" s="96"/>
      <c r="X1444" s="93"/>
      <c r="Z1444" s="5"/>
      <c r="AA1444"/>
      <c r="AB1444" s="376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62"/>
        <v/>
      </c>
      <c r="W1445" s="96"/>
      <c r="X1445" s="93"/>
      <c r="Z1445" s="5"/>
      <c r="AA1445"/>
      <c r="AB1445" s="376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62"/>
        <v/>
      </c>
      <c r="W1446" s="96"/>
      <c r="X1446" s="93"/>
      <c r="Z1446" s="5"/>
      <c r="AA1446"/>
      <c r="AB1446" s="376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62"/>
        <v/>
      </c>
      <c r="W1447" s="96"/>
      <c r="X1447" s="93"/>
      <c r="Z1447" s="5"/>
      <c r="AA1447"/>
      <c r="AB1447" s="376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62"/>
        <v/>
      </c>
      <c r="W1448" s="94"/>
      <c r="X1448" s="428"/>
      <c r="Z1448" s="5"/>
      <c r="AA1448"/>
      <c r="AB1448" s="376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4"/>
      <c r="U1449" s="350"/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4">
        <f>SUM(V9:V1448)</f>
        <v>374</v>
      </c>
      <c r="W1450">
        <f>SUM(W9:W1448)</f>
        <v>27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8" priority="1">
      <formula>V9=1</formula>
    </cfRule>
  </conditionalFormatting>
  <conditionalFormatting sqref="W369:W1333">
    <cfRule type="expression" dxfId="17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18</xdr:col>
                    <xdr:colOff>161925</xdr:colOff>
                    <xdr:row>6</xdr:row>
                    <xdr:rowOff>9525</xdr:rowOff>
                  </from>
                  <to>
                    <xdr:col>20</xdr:col>
                    <xdr:colOff>495300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zoomScaleNormal="100" workbookViewId="0">
      <pane ySplit="10" topLeftCell="A11" activePane="bottomLeft" state="frozen"/>
      <selection activeCell="C29" sqref="C29"/>
      <selection pane="bottomLeft" activeCell="AA23" sqref="AA23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5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5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6"/>
      <c r="K1" s="306"/>
      <c r="L1" s="307">
        <v>3</v>
      </c>
      <c r="M1" s="306"/>
      <c r="N1" s="385" t="s">
        <v>168</v>
      </c>
      <c r="O1" s="306"/>
      <c r="P1" s="10"/>
      <c r="Q1" s="10"/>
      <c r="R1" s="308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9"/>
      <c r="AD1" s="386"/>
      <c r="AE1" s="11"/>
      <c r="AF1" s="8"/>
      <c r="AG1" s="296"/>
      <c r="AH1" s="8"/>
      <c r="AI1" s="8"/>
      <c r="AJ1" s="296" t="s">
        <v>150</v>
      </c>
      <c r="AK1" s="8"/>
      <c r="AL1" s="296">
        <f>$AJ$5+Relevés!$W$5</f>
        <v>34</v>
      </c>
      <c r="AM1" s="8"/>
      <c r="AN1" s="296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45</v>
      </c>
      <c r="BF1" s="90" t="s">
        <v>225</v>
      </c>
      <c r="BR1" s="53" t="s">
        <v>52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4"/>
      <c r="AD2" s="387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71"/>
      <c r="BC2" s="8"/>
      <c r="BM2" s="53"/>
      <c r="BR2" s="53"/>
    </row>
    <row r="3" spans="1:71" ht="15.75" thickBot="1" x14ac:dyDescent="0.3">
      <c r="A3" s="261"/>
      <c r="B3" s="677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3">
        <v>28.4</v>
      </c>
      <c r="AD3" s="385"/>
      <c r="AE3" s="8"/>
      <c r="AF3" s="115"/>
      <c r="AG3" s="708" t="str">
        <f>$C$5</f>
        <v>Janvier_2025</v>
      </c>
      <c r="AH3" s="709"/>
      <c r="AI3" s="289"/>
      <c r="AJ3" s="720" t="s">
        <v>17</v>
      </c>
      <c r="AK3" s="721"/>
      <c r="AL3" s="722"/>
      <c r="AM3" s="315"/>
      <c r="AN3" s="717" t="s">
        <v>40</v>
      </c>
      <c r="AO3" s="718"/>
      <c r="AP3" s="718"/>
      <c r="AQ3" s="718"/>
      <c r="AR3" s="719"/>
      <c r="AS3" s="315"/>
      <c r="AT3" s="290"/>
      <c r="AU3" s="14"/>
      <c r="AV3" s="8"/>
      <c r="AW3" s="115"/>
      <c r="AX3" s="150" t="str">
        <f>$C$5</f>
        <v>Janvier_2025</v>
      </c>
      <c r="AY3" s="149"/>
      <c r="AZ3" s="151"/>
      <c r="BA3" s="152" t="s">
        <v>54</v>
      </c>
      <c r="BB3" s="672"/>
      <c r="BC3" s="8"/>
      <c r="BE3" s="53" t="s">
        <v>53</v>
      </c>
      <c r="BF3" s="90" t="s">
        <v>50</v>
      </c>
      <c r="BM3" s="53"/>
      <c r="BR3" t="s">
        <v>219</v>
      </c>
      <c r="BS3" s="293" t="s">
        <v>226</v>
      </c>
    </row>
    <row r="4" spans="1:71" ht="9" customHeight="1" thickTop="1" x14ac:dyDescent="0.25">
      <c r="A4" s="261"/>
      <c r="B4" s="660"/>
      <c r="C4" s="282"/>
      <c r="D4" s="16"/>
      <c r="E4" s="112"/>
      <c r="F4" s="113"/>
      <c r="G4" s="15"/>
      <c r="H4" s="114"/>
      <c r="I4" s="15"/>
      <c r="J4" s="297"/>
      <c r="K4" s="15"/>
      <c r="L4" s="113"/>
      <c r="M4" s="15"/>
      <c r="N4" s="114"/>
      <c r="O4" s="15"/>
      <c r="P4" s="297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73"/>
      <c r="BC4" s="8"/>
      <c r="BE4" s="36"/>
      <c r="BF4" s="36"/>
      <c r="BM4" s="53"/>
      <c r="BR4"/>
    </row>
    <row r="5" spans="1:71" x14ac:dyDescent="0.25">
      <c r="A5" s="261"/>
      <c r="B5" s="660"/>
      <c r="C5" s="283" t="s">
        <v>234</v>
      </c>
      <c r="D5" s="284"/>
      <c r="E5" s="116"/>
      <c r="F5" s="248" t="s">
        <v>38</v>
      </c>
      <c r="G5" s="249"/>
      <c r="H5" s="250" t="s">
        <v>46</v>
      </c>
      <c r="I5" s="249"/>
      <c r="J5" s="375" t="s">
        <v>44</v>
      </c>
      <c r="K5" s="17"/>
      <c r="L5" s="356">
        <f>BI81</f>
        <v>2.7</v>
      </c>
      <c r="M5" s="358"/>
      <c r="N5" s="357" t="str">
        <f>VLOOKUP($BI$81,$BI$83:$BJ$94,2,0)</f>
        <v>Janvier</v>
      </c>
      <c r="O5" s="353"/>
      <c r="P5" s="249" t="s">
        <v>44</v>
      </c>
      <c r="Q5" s="322"/>
      <c r="R5" s="360">
        <f>BK81</f>
        <v>12.2</v>
      </c>
      <c r="S5" s="361"/>
      <c r="T5" s="362" t="str">
        <f>VLOOKUP($BK$81,$BK$83:$BL$94,2,0)</f>
        <v>Janvier</v>
      </c>
      <c r="U5" s="14"/>
      <c r="V5" s="8"/>
      <c r="W5" s="115"/>
      <c r="X5" s="710" t="str">
        <f>C5</f>
        <v>Janvier_2025</v>
      </c>
      <c r="Y5" s="711"/>
      <c r="Z5" s="17"/>
      <c r="AA5" s="712">
        <f ca="1">NOW()</f>
        <v>45663.567148032409</v>
      </c>
      <c r="AB5" s="713"/>
      <c r="AC5" s="714"/>
      <c r="AD5" s="19"/>
      <c r="AE5" s="8"/>
      <c r="AF5" s="117"/>
      <c r="AG5" s="723" t="s">
        <v>38</v>
      </c>
      <c r="AH5" s="724"/>
      <c r="AI5" s="291"/>
      <c r="AJ5" s="158">
        <f>SUM($AJ$11:$AJ$72)</f>
        <v>31.799999999999997</v>
      </c>
      <c r="AK5" s="17"/>
      <c r="AL5" s="159">
        <f>SUM($AL$11:$AL$72)</f>
        <v>1.3972222222222221</v>
      </c>
      <c r="AM5" s="17"/>
      <c r="AN5" s="160">
        <f>SUM(AN$11:AN$72)</f>
        <v>0.37708333333333333</v>
      </c>
      <c r="AO5" s="17"/>
      <c r="AP5" s="160">
        <f>SUM(AP$11:AP$72)</f>
        <v>0.29791666666666666</v>
      </c>
      <c r="AQ5" s="17"/>
      <c r="AR5" s="160">
        <f>SUM(AR$11:AR$72)</f>
        <v>0.51527777777777783</v>
      </c>
      <c r="AS5" s="17"/>
      <c r="AT5" s="160">
        <f>SUM(AT$11:AT$72)</f>
        <v>0.20833333333333334</v>
      </c>
      <c r="AU5" s="14"/>
      <c r="AV5" s="8"/>
      <c r="AW5" s="117"/>
      <c r="AX5" s="156" t="s">
        <v>38</v>
      </c>
      <c r="AY5" s="157"/>
      <c r="AZ5" s="17"/>
      <c r="BA5" s="161">
        <f>SUM(BA$11:BA$74)+Relevés!AH3</f>
        <v>7.8472222222222221E-2</v>
      </c>
      <c r="BB5" s="674"/>
      <c r="BC5" s="8"/>
      <c r="BE5" s="53" t="s">
        <v>56</v>
      </c>
      <c r="BF5" s="90" t="s">
        <v>71</v>
      </c>
      <c r="BL5" s="55"/>
      <c r="BN5" s="55"/>
      <c r="BR5" s="53" t="s">
        <v>51</v>
      </c>
      <c r="BS5" s="90" t="s">
        <v>227</v>
      </c>
    </row>
    <row r="6" spans="1:71" ht="5.25" customHeight="1" x14ac:dyDescent="0.25">
      <c r="A6" s="261"/>
      <c r="B6" s="660"/>
      <c r="C6" s="137"/>
      <c r="D6" s="285"/>
      <c r="E6" s="17"/>
      <c r="F6" s="125"/>
      <c r="G6" s="20"/>
      <c r="H6" s="126"/>
      <c r="I6" s="20"/>
      <c r="J6" s="298"/>
      <c r="K6" s="20"/>
      <c r="L6" s="355"/>
      <c r="M6" s="17"/>
      <c r="N6" s="126"/>
      <c r="O6" s="20"/>
      <c r="P6" s="298"/>
      <c r="Q6" s="20"/>
      <c r="R6" s="359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2"/>
      <c r="AM6" s="17"/>
      <c r="AN6" s="292"/>
      <c r="AO6" s="17"/>
      <c r="AP6" s="292"/>
      <c r="AQ6" s="17"/>
      <c r="AR6" s="292"/>
      <c r="AS6" s="17"/>
      <c r="AT6" s="292"/>
      <c r="AU6" s="14"/>
      <c r="AV6" s="8"/>
      <c r="AW6" s="117"/>
      <c r="AX6" s="137"/>
      <c r="AY6" s="118"/>
      <c r="AZ6" s="17"/>
      <c r="BA6" s="163"/>
      <c r="BB6" s="673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60"/>
      <c r="C7" s="723" t="s">
        <v>39</v>
      </c>
      <c r="D7" s="724"/>
      <c r="E7" s="127"/>
      <c r="F7" s="206">
        <f>MIN(F$11:F72)</f>
        <v>0</v>
      </c>
      <c r="G7" s="17"/>
      <c r="H7" s="128" t="e">
        <f>VLOOKUP($F$7,$F$11:$Y$72,17,0)</f>
        <v>#N/A</v>
      </c>
      <c r="I7" s="17"/>
      <c r="J7" s="299"/>
      <c r="K7" s="17"/>
      <c r="L7" s="271">
        <f>MIN($L$11:$L$72)</f>
        <v>2.7</v>
      </c>
      <c r="M7" s="272"/>
      <c r="N7" s="273">
        <f>VLOOKUP($L$7,$L$11:$Y$72,14,0)</f>
        <v>45661</v>
      </c>
      <c r="O7" s="272"/>
      <c r="P7" s="299"/>
      <c r="Q7" s="272"/>
      <c r="R7" s="274">
        <f>MAX(R$11:R72)</f>
        <v>12.2</v>
      </c>
      <c r="S7" s="272"/>
      <c r="T7" s="275">
        <f>VLOOKUP($R$7,$R$11:$Y$72,8,0)</f>
        <v>45662</v>
      </c>
      <c r="U7" s="14"/>
      <c r="V7" s="8"/>
      <c r="W7" s="117"/>
      <c r="X7" s="725" t="s">
        <v>109</v>
      </c>
      <c r="Y7" s="726"/>
      <c r="Z7" s="17"/>
      <c r="AA7" s="320" t="s">
        <v>93</v>
      </c>
      <c r="AB7" s="17"/>
      <c r="AC7" s="321" t="s">
        <v>94</v>
      </c>
      <c r="AD7" s="14"/>
      <c r="AE7" s="8"/>
      <c r="AF7" s="117"/>
      <c r="AG7" s="715">
        <f ca="1">TODAY()</f>
        <v>45663</v>
      </c>
      <c r="AH7" s="716"/>
      <c r="AI7" s="17"/>
      <c r="AJ7" s="164">
        <f>VLOOKUP($AJ$9,$AJ$11:$AY$72,16,0)</f>
        <v>45661</v>
      </c>
      <c r="AK7" s="17"/>
      <c r="AL7" s="316">
        <f>VLOOKUP($AL$9,$AL$11:$AY$72,14,0)</f>
        <v>45659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5">
        <f ca="1">TODAY()</f>
        <v>45663</v>
      </c>
      <c r="AY7" s="716"/>
      <c r="AZ7" s="17"/>
      <c r="BA7" s="165">
        <f>VLOOKUP($BA$9,$BA$11:$BE$72,5,0)</f>
        <v>45658</v>
      </c>
      <c r="BB7" s="673"/>
      <c r="BC7" s="8"/>
      <c r="BE7" s="53" t="s">
        <v>123</v>
      </c>
      <c r="BF7" s="293" t="s">
        <v>122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60"/>
      <c r="C8" s="137"/>
      <c r="D8" s="140"/>
      <c r="E8" s="127"/>
      <c r="F8" s="127"/>
      <c r="G8" s="17"/>
      <c r="H8" s="129"/>
      <c r="I8" s="17"/>
      <c r="J8" s="300"/>
      <c r="K8" s="17"/>
      <c r="L8" s="276"/>
      <c r="M8" s="272"/>
      <c r="N8" s="277"/>
      <c r="O8" s="272"/>
      <c r="P8" s="300"/>
      <c r="Q8" s="272"/>
      <c r="R8" s="276"/>
      <c r="S8" s="272"/>
      <c r="T8" s="277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73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60"/>
      <c r="C9" s="727"/>
      <c r="D9" s="728"/>
      <c r="E9" s="130"/>
      <c r="F9" s="207" t="s">
        <v>16</v>
      </c>
      <c r="G9" s="17"/>
      <c r="H9" s="131" t="e">
        <f>VLOOKUP($F$7,$F$11:$T$72,3,0)</f>
        <v>#N/A</v>
      </c>
      <c r="I9" s="17"/>
      <c r="J9" s="301" t="s">
        <v>80</v>
      </c>
      <c r="K9" s="17"/>
      <c r="L9" s="278" t="s">
        <v>1</v>
      </c>
      <c r="M9" s="272"/>
      <c r="N9" s="279">
        <f>VLOOKUP($L$7,$L$11:$N$72,3,0)</f>
        <v>0.38472222222222202</v>
      </c>
      <c r="O9" s="272"/>
      <c r="P9" s="301" t="s">
        <v>80</v>
      </c>
      <c r="Q9" s="272"/>
      <c r="R9" s="280" t="s">
        <v>3</v>
      </c>
      <c r="S9" s="272"/>
      <c r="T9" s="279">
        <f>VLOOKUP($R$7,$R$11:$T$72,3,0)</f>
        <v>0.75833333333333297</v>
      </c>
      <c r="U9" s="14"/>
      <c r="V9" s="8"/>
      <c r="W9" s="117"/>
      <c r="X9" s="351">
        <f>BM81</f>
        <v>30.2</v>
      </c>
      <c r="Y9" s="351" t="s">
        <v>3</v>
      </c>
      <c r="Z9" s="17"/>
      <c r="AA9" s="143">
        <f>MAX($AA$11:$AA$72)</f>
        <v>30.2</v>
      </c>
      <c r="AB9" s="17"/>
      <c r="AC9" s="144">
        <f>VLOOKUP($AA$9,$AA$11:$AH$72,8,0)</f>
        <v>45662</v>
      </c>
      <c r="AD9" s="14"/>
      <c r="AE9" s="8"/>
      <c r="AF9" s="117"/>
      <c r="AG9" s="317">
        <f>$BO$79+Relevés!W5</f>
        <v>34</v>
      </c>
      <c r="AH9" s="318" t="s">
        <v>44</v>
      </c>
      <c r="AI9" s="17"/>
      <c r="AJ9" s="167">
        <f>MAX($AJ$11:$AJ$72)</f>
        <v>15.6</v>
      </c>
      <c r="AK9" s="17"/>
      <c r="AL9" s="168">
        <f>MAX($AL$11:AL$72)</f>
        <v>0.52986111111111112</v>
      </c>
      <c r="AM9" s="17"/>
      <c r="AN9" s="160" t="s">
        <v>31</v>
      </c>
      <c r="AO9" s="17"/>
      <c r="AP9" s="160" t="s">
        <v>32</v>
      </c>
      <c r="AQ9" s="17"/>
      <c r="AR9" s="160" t="s">
        <v>33</v>
      </c>
      <c r="AS9" s="17"/>
      <c r="AT9" s="160" t="s">
        <v>75</v>
      </c>
      <c r="AU9" s="14"/>
      <c r="AV9" s="8"/>
      <c r="AW9" s="117"/>
      <c r="AX9" s="254" t="s">
        <v>44</v>
      </c>
      <c r="AY9" s="319">
        <f>$BR$79+$BA$5</f>
        <v>0.12847222222222221</v>
      </c>
      <c r="AZ9" s="17"/>
      <c r="BA9" s="169">
        <f>MAX($BA$11:$BA$72)</f>
        <v>4.9999999999999996E-2</v>
      </c>
      <c r="BB9" s="673"/>
      <c r="BC9" s="8"/>
      <c r="BE9" s="90"/>
      <c r="BF9" s="37"/>
      <c r="BH9" s="188" t="s">
        <v>72</v>
      </c>
      <c r="BI9" s="189" t="s">
        <v>73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60"/>
      <c r="C10" s="63"/>
      <c r="D10" s="64"/>
      <c r="E10" s="120"/>
      <c r="F10" s="120"/>
      <c r="G10" s="120"/>
      <c r="H10" s="120"/>
      <c r="I10" s="120"/>
      <c r="J10" s="302"/>
      <c r="K10" s="64"/>
      <c r="L10" s="120"/>
      <c r="M10" s="120"/>
      <c r="N10" s="120"/>
      <c r="O10" s="120"/>
      <c r="P10" s="302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70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60"/>
      <c r="C11" s="650" t="str">
        <f>PROPER(TEXT(D11,"JJJJ"))</f>
        <v>Mercredi</v>
      </c>
      <c r="D11" s="651">
        <v>45658</v>
      </c>
      <c r="E11" s="666"/>
      <c r="F11" s="656"/>
      <c r="G11" s="657"/>
      <c r="H11" s="658"/>
      <c r="I11" s="657"/>
      <c r="J11" s="663" t="str">
        <f>IF(OR(L$1="",L11=""),"",IF(L11&gt;L$1,"»",IF(L11&lt;L$1,"¼","¹º")))</f>
        <v>»</v>
      </c>
      <c r="K11" s="84"/>
      <c r="L11" s="665">
        <v>5.9</v>
      </c>
      <c r="M11" s="84"/>
      <c r="N11" s="664">
        <v>0.35069444444444398</v>
      </c>
      <c r="O11" s="84"/>
      <c r="P11" s="663" t="str">
        <f>IF(OR(R$1="",R11=""),"",IF(R11&gt;R$1,"»",IF(R11&lt;R$1,"¼","¹º")))</f>
        <v>»</v>
      </c>
      <c r="Q11" s="84"/>
      <c r="R11" s="665">
        <v>11.3</v>
      </c>
      <c r="S11" s="84"/>
      <c r="T11" s="664">
        <v>0.97569444444444497</v>
      </c>
      <c r="U11" s="21"/>
      <c r="V11" s="659"/>
      <c r="W11" s="66"/>
      <c r="X11" s="650" t="str">
        <f>$C11</f>
        <v>Mercredi</v>
      </c>
      <c r="Y11" s="651">
        <f>$D11</f>
        <v>45658</v>
      </c>
      <c r="Z11" s="64"/>
      <c r="AA11" s="667">
        <v>25.2</v>
      </c>
      <c r="AB11" s="64"/>
      <c r="AC11" s="664">
        <v>0.57986111111111105</v>
      </c>
      <c r="AD11" s="21"/>
      <c r="AE11" s="659"/>
      <c r="AF11" s="66"/>
      <c r="AG11" s="650" t="str">
        <f>$C11</f>
        <v>Mercredi</v>
      </c>
      <c r="AH11" s="651">
        <f>$D11</f>
        <v>45658</v>
      </c>
      <c r="AI11" s="64"/>
      <c r="AJ11" s="668">
        <v>0</v>
      </c>
      <c r="AK11" s="64"/>
      <c r="AL11" s="664">
        <v>0</v>
      </c>
      <c r="AM11" s="64"/>
      <c r="AN11" s="664">
        <v>0</v>
      </c>
      <c r="AO11" s="64"/>
      <c r="AP11" s="664">
        <v>0</v>
      </c>
      <c r="AQ11" s="64"/>
      <c r="AR11" s="664">
        <v>0</v>
      </c>
      <c r="AS11" s="64"/>
      <c r="AT11" s="664">
        <v>0</v>
      </c>
      <c r="AU11" s="670"/>
      <c r="AV11" s="8"/>
      <c r="AW11" s="66"/>
      <c r="AX11" s="650" t="str">
        <f>$C11</f>
        <v>Mercredi</v>
      </c>
      <c r="AY11" s="651">
        <f>$D11</f>
        <v>45658</v>
      </c>
      <c r="AZ11" s="64"/>
      <c r="BA11" s="664">
        <v>4.9999999999999996E-2</v>
      </c>
      <c r="BB11" s="670"/>
      <c r="BC11" s="659"/>
      <c r="BD11" s="36">
        <v>24</v>
      </c>
      <c r="BE11" s="34">
        <f>D11</f>
        <v>45658</v>
      </c>
      <c r="BF11" s="35" t="str">
        <f>$C11</f>
        <v>Mercredi</v>
      </c>
      <c r="BH11"/>
      <c r="BI11"/>
      <c r="BJ11"/>
      <c r="BK11"/>
      <c r="BR11" s="55"/>
      <c r="BS11" s="55"/>
    </row>
    <row r="12" spans="1:71" ht="5.25" customHeight="1" x14ac:dyDescent="0.35">
      <c r="A12" s="261"/>
      <c r="B12" s="660"/>
      <c r="C12" s="63"/>
      <c r="D12" s="64"/>
      <c r="E12" s="120"/>
      <c r="F12" s="120"/>
      <c r="G12" s="121"/>
      <c r="H12" s="121"/>
      <c r="I12" s="121"/>
      <c r="J12" s="304"/>
      <c r="K12" s="84"/>
      <c r="L12" s="64"/>
      <c r="M12" s="84"/>
      <c r="N12" s="84"/>
      <c r="O12" s="84"/>
      <c r="P12" s="304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70"/>
      <c r="AV12" s="8"/>
      <c r="AW12" s="66"/>
      <c r="AX12" s="63"/>
      <c r="AY12" s="64"/>
      <c r="AZ12" s="64"/>
      <c r="BA12" s="65"/>
      <c r="BB12" s="670"/>
      <c r="BC12" s="67"/>
      <c r="BD12" s="36"/>
      <c r="BE12" s="68"/>
      <c r="BF12" s="69"/>
    </row>
    <row r="13" spans="1:71" ht="27" customHeight="1" x14ac:dyDescent="0.25">
      <c r="A13" s="261"/>
      <c r="B13" s="660"/>
      <c r="C13" s="145" t="str">
        <f>PROPER(TEXT(D13,"JJJJ"))</f>
        <v>Jeudi</v>
      </c>
      <c r="D13" s="146">
        <f>$D11+1</f>
        <v>45659</v>
      </c>
      <c r="E13" s="120"/>
      <c r="F13" s="132"/>
      <c r="G13" s="121"/>
      <c r="H13" s="133"/>
      <c r="I13" s="121"/>
      <c r="J13" s="303" t="str">
        <f>IF(OR(L11="",L13=""),"",IF(L13&gt;L11,"»",IF(L13&lt;L11,"¼","¹º")))</f>
        <v>¼</v>
      </c>
      <c r="K13" s="84"/>
      <c r="L13" s="270">
        <v>5.7</v>
      </c>
      <c r="M13" s="84"/>
      <c r="N13" s="148">
        <v>0.97083333333333299</v>
      </c>
      <c r="O13" s="84"/>
      <c r="P13" s="303" t="str">
        <f>IF(OR(R11="",R13=""),"",IF(R13&gt;R11,"»",IF(R13&lt;R11,"¼","¹º")))</f>
        <v>»</v>
      </c>
      <c r="Q13" s="84"/>
      <c r="R13" s="270">
        <v>11.9</v>
      </c>
      <c r="S13" s="84"/>
      <c r="T13" s="148">
        <v>0.20138888888888901</v>
      </c>
      <c r="U13" s="21"/>
      <c r="V13" s="67"/>
      <c r="W13" s="66"/>
      <c r="X13" s="145" t="str">
        <f>$C13</f>
        <v>Jeudi</v>
      </c>
      <c r="Y13" s="146">
        <f>$D13</f>
        <v>45659</v>
      </c>
      <c r="Z13" s="64"/>
      <c r="AA13" s="147">
        <v>28.1</v>
      </c>
      <c r="AB13" s="64"/>
      <c r="AC13" s="148">
        <v>0.34652777777777799</v>
      </c>
      <c r="AD13" s="21"/>
      <c r="AE13" s="67"/>
      <c r="AF13" s="66"/>
      <c r="AG13" s="145" t="str">
        <f>$C13</f>
        <v>Jeudi</v>
      </c>
      <c r="AH13" s="146">
        <f>$D13</f>
        <v>45659</v>
      </c>
      <c r="AI13" s="64"/>
      <c r="AJ13" s="170">
        <v>12.7</v>
      </c>
      <c r="AK13" s="64"/>
      <c r="AL13" s="148">
        <v>0.52986111111111112</v>
      </c>
      <c r="AM13" s="64"/>
      <c r="AN13" s="148">
        <v>5.2777777777777778E-2</v>
      </c>
      <c r="AO13" s="64"/>
      <c r="AP13" s="148">
        <v>0.2076388888888889</v>
      </c>
      <c r="AQ13" s="64"/>
      <c r="AR13" s="148">
        <v>0.24861111111111112</v>
      </c>
      <c r="AS13" s="64"/>
      <c r="AT13" s="148">
        <v>2.1527777777777781E-2</v>
      </c>
      <c r="AU13" s="670"/>
      <c r="AV13" s="8"/>
      <c r="AW13" s="66"/>
      <c r="AX13" s="145" t="str">
        <f>$C13</f>
        <v>Jeudi</v>
      </c>
      <c r="AY13" s="146">
        <f>$D13</f>
        <v>45659</v>
      </c>
      <c r="AZ13" s="64"/>
      <c r="BA13" s="148">
        <v>0</v>
      </c>
      <c r="BB13" s="670"/>
      <c r="BC13" s="67"/>
      <c r="BD13" s="36">
        <v>23</v>
      </c>
      <c r="BE13" s="34">
        <f>D13</f>
        <v>45659</v>
      </c>
      <c r="BF13" s="35" t="str">
        <f>$C13</f>
        <v>Jeudi</v>
      </c>
    </row>
    <row r="14" spans="1:71" ht="5.25" customHeight="1" x14ac:dyDescent="0.35">
      <c r="A14" s="261"/>
      <c r="B14" s="660"/>
      <c r="C14" s="63"/>
      <c r="D14" s="64"/>
      <c r="E14" s="120"/>
      <c r="F14" s="120"/>
      <c r="G14" s="121"/>
      <c r="H14" s="121"/>
      <c r="I14" s="121"/>
      <c r="J14" s="304"/>
      <c r="K14" s="84"/>
      <c r="L14" s="64"/>
      <c r="M14" s="84"/>
      <c r="N14" s="84"/>
      <c r="O14" s="84"/>
      <c r="P14" s="304"/>
      <c r="Q14" s="84"/>
      <c r="R14" s="64"/>
      <c r="S14" s="84"/>
      <c r="T14" s="84"/>
      <c r="U14" s="21"/>
      <c r="V14" s="67"/>
      <c r="W14" s="66"/>
      <c r="X14" s="63"/>
      <c r="Y14" s="64"/>
      <c r="Z14" s="64"/>
      <c r="AA14" s="64"/>
      <c r="AB14" s="64"/>
      <c r="AC14" s="65"/>
      <c r="AD14" s="21"/>
      <c r="AE14" s="67"/>
      <c r="AF14" s="66"/>
      <c r="AG14" s="63"/>
      <c r="AH14" s="64"/>
      <c r="AI14" s="64"/>
      <c r="AJ14" s="70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70"/>
      <c r="AV14" s="8"/>
      <c r="AW14" s="66"/>
      <c r="AX14" s="63"/>
      <c r="AY14" s="64"/>
      <c r="AZ14" s="64"/>
      <c r="BA14" s="65"/>
      <c r="BB14" s="670"/>
      <c r="BC14" s="67"/>
      <c r="BD14" s="36"/>
      <c r="BE14" s="82"/>
      <c r="BF14" s="81"/>
    </row>
    <row r="15" spans="1:71" ht="27" customHeight="1" x14ac:dyDescent="0.25">
      <c r="A15" s="261"/>
      <c r="B15" s="660"/>
      <c r="C15" s="145" t="str">
        <f>PROPER(TEXT(D15,"JJJJ"))</f>
        <v>Vendredi</v>
      </c>
      <c r="D15" s="146">
        <f>$D13+1</f>
        <v>45660</v>
      </c>
      <c r="E15" s="120"/>
      <c r="F15" s="132"/>
      <c r="G15" s="121"/>
      <c r="H15" s="133"/>
      <c r="I15" s="121"/>
      <c r="J15" s="303" t="str">
        <f>IF(OR(L13="",L15=""),"",IF(L15&gt;L13,"»",IF(L15&lt;L13,"¼","¹º")))</f>
        <v>¼</v>
      </c>
      <c r="K15" s="84"/>
      <c r="L15" s="270">
        <v>3</v>
      </c>
      <c r="M15" s="84"/>
      <c r="N15" s="148">
        <v>0.89513888888888904</v>
      </c>
      <c r="O15" s="84"/>
      <c r="P15" s="303" t="str">
        <f>IF(OR(R13="",R15=""),"",IF(R15&gt;R13,"»",IF(R15&lt;R13,"¼","¹º")))</f>
        <v>¼</v>
      </c>
      <c r="Q15" s="84"/>
      <c r="R15" s="270">
        <v>5.7</v>
      </c>
      <c r="S15" s="84"/>
      <c r="T15" s="148">
        <v>0</v>
      </c>
      <c r="U15" s="21"/>
      <c r="V15" s="67"/>
      <c r="W15" s="66"/>
      <c r="X15" s="145" t="str">
        <f>$C15</f>
        <v>Vendredi</v>
      </c>
      <c r="Y15" s="146">
        <f>$D15</f>
        <v>45660</v>
      </c>
      <c r="Z15" s="64"/>
      <c r="AA15" s="147">
        <v>29.9</v>
      </c>
      <c r="AB15" s="64"/>
      <c r="AC15" s="148">
        <v>0.91736111111111096</v>
      </c>
      <c r="AD15" s="21"/>
      <c r="AE15" s="67"/>
      <c r="AF15" s="66"/>
      <c r="AG15" s="145" t="str">
        <f>$C15</f>
        <v>Vendredi</v>
      </c>
      <c r="AH15" s="146">
        <f>$D15</f>
        <v>45660</v>
      </c>
      <c r="AI15" s="64"/>
      <c r="AJ15" s="170">
        <v>0.5</v>
      </c>
      <c r="AK15" s="64"/>
      <c r="AL15" s="148">
        <v>9.6527777777777782E-2</v>
      </c>
      <c r="AM15" s="64"/>
      <c r="AN15" s="148">
        <v>5.9027777777777783E-2</v>
      </c>
      <c r="AO15" s="64"/>
      <c r="AP15" s="148">
        <v>3.7499999999999999E-2</v>
      </c>
      <c r="AQ15" s="64"/>
      <c r="AR15" s="148">
        <v>0</v>
      </c>
      <c r="AS15" s="64"/>
      <c r="AT15" s="148">
        <v>0</v>
      </c>
      <c r="AU15" s="670"/>
      <c r="AV15" s="8"/>
      <c r="AW15" s="66"/>
      <c r="AX15" s="145" t="str">
        <f>$C15</f>
        <v>Vendredi</v>
      </c>
      <c r="AY15" s="146">
        <f>$D15</f>
        <v>45660</v>
      </c>
      <c r="AZ15" s="64"/>
      <c r="BA15" s="148">
        <v>9.7222222222222224E-3</v>
      </c>
      <c r="BB15" s="670"/>
      <c r="BC15" s="67"/>
      <c r="BD15" s="36">
        <v>24</v>
      </c>
      <c r="BE15" s="34">
        <f>D15</f>
        <v>45660</v>
      </c>
      <c r="BF15" s="35" t="str">
        <f>$C15</f>
        <v>Vendredi</v>
      </c>
    </row>
    <row r="16" spans="1:71" ht="5.25" customHeight="1" x14ac:dyDescent="0.35">
      <c r="A16" s="261"/>
      <c r="B16" s="660"/>
      <c r="C16" s="63"/>
      <c r="D16" s="64"/>
      <c r="E16" s="120"/>
      <c r="F16" s="120"/>
      <c r="G16" s="121"/>
      <c r="H16" s="121"/>
      <c r="I16" s="121"/>
      <c r="J16" s="304"/>
      <c r="K16" s="84"/>
      <c r="L16" s="64"/>
      <c r="M16" s="84"/>
      <c r="N16" s="84"/>
      <c r="O16" s="84"/>
      <c r="P16" s="304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70"/>
      <c r="AV16" s="8"/>
      <c r="AW16" s="66"/>
      <c r="AX16" s="63"/>
      <c r="AY16" s="64"/>
      <c r="AZ16" s="64"/>
      <c r="BA16" s="65"/>
      <c r="BB16" s="670"/>
      <c r="BC16" s="67"/>
      <c r="BD16" s="36"/>
      <c r="BE16" s="68"/>
      <c r="BF16" s="69"/>
    </row>
    <row r="17" spans="1:58" ht="27" customHeight="1" x14ac:dyDescent="0.25">
      <c r="A17" s="261"/>
      <c r="B17" s="660"/>
      <c r="C17" s="145" t="str">
        <f>PROPER(TEXT(D17,"JJJJ"))</f>
        <v>Samedi</v>
      </c>
      <c r="D17" s="146">
        <f>$D15+1</f>
        <v>45661</v>
      </c>
      <c r="E17" s="120"/>
      <c r="F17" s="132"/>
      <c r="G17" s="121"/>
      <c r="H17" s="133"/>
      <c r="I17" s="121"/>
      <c r="J17" s="303" t="str">
        <f>IF(OR(L15="",L17=""),"",IF(L17&gt;L15,"»",IF(L17&lt;L15,"¼","¹º")))</f>
        <v>¼</v>
      </c>
      <c r="K17" s="84"/>
      <c r="L17" s="270">
        <v>2.7</v>
      </c>
      <c r="M17" s="84"/>
      <c r="N17" s="148">
        <v>0.38472222222222202</v>
      </c>
      <c r="O17" s="84"/>
      <c r="P17" s="303" t="str">
        <f>IF(OR(R15="",R17=""),"",IF(R17&gt;R15,"»",IF(R17&lt;R15,"¼","¹º")))</f>
        <v>»</v>
      </c>
      <c r="Q17" s="84"/>
      <c r="R17" s="270">
        <v>12</v>
      </c>
      <c r="S17" s="84"/>
      <c r="T17" s="148">
        <v>0.68472222222222201</v>
      </c>
      <c r="U17" s="21"/>
      <c r="V17" s="67"/>
      <c r="W17" s="66"/>
      <c r="X17" s="145" t="str">
        <f>$C17</f>
        <v>Samedi</v>
      </c>
      <c r="Y17" s="146">
        <f>$D17</f>
        <v>45661</v>
      </c>
      <c r="Z17" s="64"/>
      <c r="AA17" s="147">
        <v>28.4</v>
      </c>
      <c r="AB17" s="64"/>
      <c r="AC17" s="148">
        <v>0.79166666666666696</v>
      </c>
      <c r="AD17" s="21"/>
      <c r="AE17" s="67"/>
      <c r="AF17" s="66"/>
      <c r="AG17" s="145" t="str">
        <f>$C17</f>
        <v>Samedi</v>
      </c>
      <c r="AH17" s="146">
        <f>$D17</f>
        <v>45661</v>
      </c>
      <c r="AI17" s="64"/>
      <c r="AJ17" s="170">
        <v>15.6</v>
      </c>
      <c r="AK17" s="64"/>
      <c r="AL17" s="148">
        <v>0.46458333333333335</v>
      </c>
      <c r="AM17" s="64"/>
      <c r="AN17" s="148">
        <v>0</v>
      </c>
      <c r="AO17" s="64"/>
      <c r="AP17" s="148">
        <v>3.2638888888888891E-2</v>
      </c>
      <c r="AQ17" s="64"/>
      <c r="AR17" s="148">
        <v>0.24583333333333335</v>
      </c>
      <c r="AS17" s="64"/>
      <c r="AT17" s="148">
        <v>0.18680555555555556</v>
      </c>
      <c r="AU17" s="670"/>
      <c r="AV17" s="8"/>
      <c r="AW17" s="66"/>
      <c r="AX17" s="145" t="str">
        <f>$C17</f>
        <v>Samedi</v>
      </c>
      <c r="AY17" s="146">
        <f>$D17</f>
        <v>45661</v>
      </c>
      <c r="AZ17" s="64"/>
      <c r="BA17" s="148">
        <v>0</v>
      </c>
      <c r="BB17" s="670"/>
      <c r="BC17" s="67"/>
      <c r="BD17" s="36">
        <v>22</v>
      </c>
      <c r="BE17" s="34">
        <f>D17</f>
        <v>45661</v>
      </c>
      <c r="BF17" s="35" t="str">
        <f>$C17</f>
        <v>Samedi</v>
      </c>
    </row>
    <row r="18" spans="1:58" ht="5.25" customHeight="1" x14ac:dyDescent="0.35">
      <c r="A18" s="261"/>
      <c r="B18" s="660"/>
      <c r="C18" s="63"/>
      <c r="D18" s="64"/>
      <c r="E18" s="120"/>
      <c r="F18" s="120"/>
      <c r="G18" s="121"/>
      <c r="H18" s="121"/>
      <c r="I18" s="121"/>
      <c r="J18" s="304"/>
      <c r="K18" s="84"/>
      <c r="L18" s="64"/>
      <c r="M18" s="84"/>
      <c r="N18" s="84"/>
      <c r="O18" s="84"/>
      <c r="P18" s="304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70"/>
      <c r="AV18" s="8"/>
      <c r="AW18" s="66"/>
      <c r="AX18" s="63"/>
      <c r="AY18" s="64"/>
      <c r="AZ18" s="64"/>
      <c r="BA18" s="65"/>
      <c r="BB18" s="670"/>
      <c r="BC18" s="67"/>
      <c r="BD18" s="36"/>
      <c r="BE18" s="68"/>
      <c r="BF18" s="69"/>
    </row>
    <row r="19" spans="1:58" ht="27" customHeight="1" x14ac:dyDescent="0.25">
      <c r="A19" s="261"/>
      <c r="B19" s="660"/>
      <c r="C19" s="145" t="str">
        <f>PROPER(TEXT(D19,"JJJJ"))</f>
        <v>Dimanche</v>
      </c>
      <c r="D19" s="146">
        <f>$D17+1</f>
        <v>45662</v>
      </c>
      <c r="E19" s="120"/>
      <c r="F19" s="132"/>
      <c r="G19" s="121"/>
      <c r="H19" s="133"/>
      <c r="I19" s="121"/>
      <c r="J19" s="303" t="str">
        <f>IF(OR(L17="",L19=""),"",IF(L19&gt;L17,"»",IF(L19&lt;L17,"¼","¹º")))</f>
        <v>»</v>
      </c>
      <c r="K19" s="84"/>
      <c r="L19" s="270">
        <v>10.6</v>
      </c>
      <c r="M19" s="84"/>
      <c r="N19" s="148">
        <v>4.5833333333333302E-2</v>
      </c>
      <c r="O19" s="84"/>
      <c r="P19" s="303" t="str">
        <f>IF(OR(R17="",R19=""),"",IF(R19&gt;R17,"»",IF(R19&lt;R17,"¼","¹º")))</f>
        <v>»</v>
      </c>
      <c r="Q19" s="84"/>
      <c r="R19" s="270">
        <v>12.2</v>
      </c>
      <c r="S19" s="84"/>
      <c r="T19" s="148">
        <v>0.75833333333333297</v>
      </c>
      <c r="U19" s="21"/>
      <c r="V19" s="67"/>
      <c r="W19" s="66"/>
      <c r="X19" s="145" t="str">
        <f>$C19</f>
        <v>Dimanche</v>
      </c>
      <c r="Y19" s="146">
        <f>$D19</f>
        <v>45662</v>
      </c>
      <c r="Z19" s="64"/>
      <c r="AA19" s="147">
        <v>30.2</v>
      </c>
      <c r="AB19" s="64"/>
      <c r="AC19" s="148">
        <v>0.73680555555555605</v>
      </c>
      <c r="AD19" s="21"/>
      <c r="AE19" s="67"/>
      <c r="AF19" s="66"/>
      <c r="AG19" s="145" t="str">
        <f>$C19</f>
        <v>Dimanche</v>
      </c>
      <c r="AH19" s="146">
        <f>$D19</f>
        <v>45662</v>
      </c>
      <c r="AI19" s="64"/>
      <c r="AJ19" s="170">
        <v>3</v>
      </c>
      <c r="AK19" s="64"/>
      <c r="AL19" s="148">
        <v>0.30624999999999997</v>
      </c>
      <c r="AM19" s="64"/>
      <c r="AN19" s="148">
        <v>0.26527777777777778</v>
      </c>
      <c r="AO19" s="64"/>
      <c r="AP19" s="148">
        <v>2.013888888888889E-2</v>
      </c>
      <c r="AQ19" s="64"/>
      <c r="AR19" s="148">
        <v>2.0833333333333332E-2</v>
      </c>
      <c r="AS19" s="64"/>
      <c r="AT19" s="148">
        <v>0</v>
      </c>
      <c r="AU19" s="670"/>
      <c r="AV19" s="8"/>
      <c r="AW19" s="66"/>
      <c r="AX19" s="145" t="str">
        <f>$C19</f>
        <v>Dimanche</v>
      </c>
      <c r="AY19" s="146">
        <f>$D19</f>
        <v>45662</v>
      </c>
      <c r="AZ19" s="64"/>
      <c r="BA19" s="148">
        <v>0</v>
      </c>
      <c r="BB19" s="670"/>
      <c r="BC19" s="67"/>
      <c r="BD19" s="36">
        <v>23</v>
      </c>
      <c r="BE19" s="34">
        <f>D19</f>
        <v>45662</v>
      </c>
      <c r="BF19" s="35" t="str">
        <f>$C19</f>
        <v>Dimanche</v>
      </c>
    </row>
    <row r="20" spans="1:58" ht="22.5" customHeight="1" x14ac:dyDescent="0.25">
      <c r="A20" s="261"/>
      <c r="B20" s="660"/>
      <c r="C20" s="660"/>
      <c r="D20" s="660"/>
      <c r="E20" s="660"/>
      <c r="F20" s="660"/>
      <c r="G20" s="660"/>
      <c r="H20" s="660"/>
      <c r="I20" s="660"/>
      <c r="J20" s="661"/>
      <c r="K20" s="660"/>
      <c r="L20" s="660"/>
      <c r="M20" s="660"/>
      <c r="N20" s="660"/>
      <c r="O20" s="660"/>
      <c r="P20" s="661"/>
      <c r="Q20" s="660"/>
      <c r="R20" s="660"/>
      <c r="S20" s="660"/>
      <c r="T20" s="660"/>
      <c r="U20" s="669"/>
      <c r="V20" s="662"/>
      <c r="W20" s="660"/>
      <c r="X20" s="660"/>
      <c r="Y20" s="660"/>
      <c r="Z20" s="660"/>
      <c r="AA20" s="660"/>
      <c r="AB20" s="660"/>
      <c r="AC20" s="660"/>
      <c r="AD20" s="660"/>
      <c r="AE20" s="662"/>
      <c r="AF20" s="660"/>
      <c r="AG20" s="660"/>
      <c r="AH20" s="660"/>
      <c r="AI20" s="660"/>
      <c r="AJ20" s="660"/>
      <c r="AK20" s="660"/>
      <c r="AL20" s="660"/>
      <c r="AM20" s="660"/>
      <c r="AN20" s="660"/>
      <c r="AO20" s="660"/>
      <c r="AP20" s="660"/>
      <c r="AQ20" s="660"/>
      <c r="AR20" s="660"/>
      <c r="AS20" s="660"/>
      <c r="AT20" s="660"/>
      <c r="AU20" s="660"/>
      <c r="AV20" s="694"/>
      <c r="AW20" s="660"/>
      <c r="AX20" s="660"/>
      <c r="AY20" s="660"/>
      <c r="AZ20" s="660"/>
      <c r="BA20" s="660"/>
      <c r="BB20" s="669"/>
      <c r="BC20" s="261"/>
      <c r="BE20" s="690"/>
      <c r="BF20" s="691"/>
    </row>
    <row r="21" spans="1:58" ht="27" customHeight="1" x14ac:dyDescent="0.25">
      <c r="A21" s="261"/>
      <c r="B21" s="660"/>
      <c r="C21" s="650" t="str">
        <f>PROPER(TEXT(D21,"JJJJ"))</f>
        <v>Lundi</v>
      </c>
      <c r="D21" s="651">
        <f>D19+1</f>
        <v>45663</v>
      </c>
      <c r="E21" s="655"/>
      <c r="F21" s="656"/>
      <c r="G21" s="657"/>
      <c r="H21" s="658"/>
      <c r="I21" s="657"/>
      <c r="J21" s="303" t="str">
        <f>IF(OR(L11="",L21=""),"",IF(L21&gt;L11,"»",IF(L21&lt;L11,"¼","¹º")))</f>
        <v/>
      </c>
      <c r="K21" s="84"/>
      <c r="L21" s="270"/>
      <c r="M21" s="84"/>
      <c r="N21" s="148"/>
      <c r="O21" s="84"/>
      <c r="P21" s="303" t="str">
        <f>IF(OR(R11="",R21=""),"",IF(R21&gt;R11,"»",IF(R21&lt;R11,"¼","¹º")))</f>
        <v/>
      </c>
      <c r="Q21" s="84"/>
      <c r="R21" s="270"/>
      <c r="S21" s="84"/>
      <c r="T21" s="148"/>
      <c r="U21" s="21"/>
      <c r="V21" s="67"/>
      <c r="W21" s="66"/>
      <c r="X21" s="145" t="str">
        <f>$C21</f>
        <v>Lundi</v>
      </c>
      <c r="Y21" s="146">
        <f>$D21</f>
        <v>45663</v>
      </c>
      <c r="Z21" s="64"/>
      <c r="AA21" s="147"/>
      <c r="AB21" s="64"/>
      <c r="AC21" s="148"/>
      <c r="AD21" s="21"/>
      <c r="AE21" s="67"/>
      <c r="AF21" s="66"/>
      <c r="AG21" s="145" t="str">
        <f>$C21</f>
        <v>Lundi</v>
      </c>
      <c r="AH21" s="146">
        <f>$D21</f>
        <v>45663</v>
      </c>
      <c r="AI21" s="64"/>
      <c r="AJ21" s="170"/>
      <c r="AK21" s="64"/>
      <c r="AL21" s="148"/>
      <c r="AM21" s="64"/>
      <c r="AN21" s="148"/>
      <c r="AO21" s="64"/>
      <c r="AP21" s="148"/>
      <c r="AQ21" s="64"/>
      <c r="AR21" s="148"/>
      <c r="AS21" s="64"/>
      <c r="AT21" s="148"/>
      <c r="AU21" s="670"/>
      <c r="AV21" s="8"/>
      <c r="AW21" s="66"/>
      <c r="AX21" s="145" t="str">
        <f>$C21</f>
        <v>Lundi</v>
      </c>
      <c r="AY21" s="146">
        <f>$D21</f>
        <v>45663</v>
      </c>
      <c r="AZ21" s="64"/>
      <c r="BA21" s="148"/>
      <c r="BB21" s="670"/>
      <c r="BC21" s="659"/>
      <c r="BD21" s="36">
        <v>22</v>
      </c>
      <c r="BE21" s="34">
        <f>D21</f>
        <v>45663</v>
      </c>
      <c r="BF21" s="35" t="str">
        <f>$C21</f>
        <v>Lundi</v>
      </c>
    </row>
    <row r="22" spans="1:58" ht="5.25" customHeight="1" x14ac:dyDescent="0.35">
      <c r="A22" s="261"/>
      <c r="B22" s="660"/>
      <c r="C22" s="63"/>
      <c r="D22" s="64"/>
      <c r="E22" s="120"/>
      <c r="F22" s="120"/>
      <c r="G22" s="121"/>
      <c r="H22" s="121"/>
      <c r="I22" s="121"/>
      <c r="J22" s="304"/>
      <c r="K22" s="84"/>
      <c r="L22" s="64"/>
      <c r="M22" s="84"/>
      <c r="N22" s="84"/>
      <c r="O22" s="84"/>
      <c r="P22" s="304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70"/>
      <c r="AV22" s="8"/>
      <c r="AW22" s="66"/>
      <c r="AX22" s="63"/>
      <c r="AY22" s="64"/>
      <c r="AZ22" s="64"/>
      <c r="BA22" s="65"/>
      <c r="BB22" s="670"/>
      <c r="BC22" s="67"/>
      <c r="BD22" s="36"/>
      <c r="BE22" s="68"/>
      <c r="BF22" s="69"/>
    </row>
    <row r="23" spans="1:58" ht="27" customHeight="1" x14ac:dyDescent="0.25">
      <c r="A23" s="261"/>
      <c r="B23" s="660"/>
      <c r="C23" s="145" t="str">
        <f>PROPER(TEXT(D23,"JJJJ"))</f>
        <v>Mardi</v>
      </c>
      <c r="D23" s="146">
        <f>$D21+1</f>
        <v>45664</v>
      </c>
      <c r="E23" s="120"/>
      <c r="F23" s="132"/>
      <c r="G23" s="121"/>
      <c r="H23" s="133"/>
      <c r="I23" s="121"/>
      <c r="J23" s="303" t="str">
        <f>IF(OR(L21="",L23=""),"",IF(L23&gt;L21,"»",IF(L23&lt;L21,"¼","¹º")))</f>
        <v/>
      </c>
      <c r="K23" s="84"/>
      <c r="L23" s="270"/>
      <c r="M23" s="84"/>
      <c r="N23" s="148"/>
      <c r="O23" s="84"/>
      <c r="P23" s="303" t="str">
        <f>IF(OR(R21="",R23=""),"",IF(R23&gt;R21,"»",IF(R23&lt;R21,"¼","¹º")))</f>
        <v/>
      </c>
      <c r="Q23" s="84"/>
      <c r="R23" s="270"/>
      <c r="S23" s="84"/>
      <c r="T23" s="148"/>
      <c r="U23" s="21"/>
      <c r="V23" s="67"/>
      <c r="W23" s="66"/>
      <c r="X23" s="145" t="str">
        <f>$C23</f>
        <v>Mardi</v>
      </c>
      <c r="Y23" s="146">
        <f>$D23</f>
        <v>45664</v>
      </c>
      <c r="Z23" s="64"/>
      <c r="AA23" s="147"/>
      <c r="AB23" s="64"/>
      <c r="AC23" s="148"/>
      <c r="AD23" s="21"/>
      <c r="AE23" s="67"/>
      <c r="AF23" s="66"/>
      <c r="AG23" s="145" t="str">
        <f>$C23</f>
        <v>Mardi</v>
      </c>
      <c r="AH23" s="146">
        <f>$D23</f>
        <v>45664</v>
      </c>
      <c r="AI23" s="64"/>
      <c r="AJ23" s="170"/>
      <c r="AK23" s="64"/>
      <c r="AL23" s="148"/>
      <c r="AM23" s="64"/>
      <c r="AN23" s="148"/>
      <c r="AO23" s="64"/>
      <c r="AP23" s="148"/>
      <c r="AQ23" s="64"/>
      <c r="AR23" s="148"/>
      <c r="AS23" s="64"/>
      <c r="AT23" s="148"/>
      <c r="AU23" s="670"/>
      <c r="AV23" s="8"/>
      <c r="AW23" s="66"/>
      <c r="AX23" s="145" t="str">
        <f>$C23</f>
        <v>Mardi</v>
      </c>
      <c r="AY23" s="146">
        <f>$D23</f>
        <v>45664</v>
      </c>
      <c r="AZ23" s="64"/>
      <c r="BA23" s="148"/>
      <c r="BB23" s="670"/>
      <c r="BC23" s="67"/>
      <c r="BD23" s="36">
        <v>23</v>
      </c>
      <c r="BE23" s="34">
        <f>D23</f>
        <v>45664</v>
      </c>
      <c r="BF23" s="35" t="str">
        <f>$C23</f>
        <v>Mardi</v>
      </c>
    </row>
    <row r="24" spans="1:58" ht="5.25" customHeight="1" x14ac:dyDescent="0.35">
      <c r="A24" s="261"/>
      <c r="B24" s="660"/>
      <c r="C24" s="63"/>
      <c r="D24" s="64"/>
      <c r="E24" s="120"/>
      <c r="F24" s="120"/>
      <c r="G24" s="121"/>
      <c r="H24" s="121"/>
      <c r="I24" s="121"/>
      <c r="J24" s="304"/>
      <c r="K24" s="84"/>
      <c r="L24" s="64"/>
      <c r="M24" s="84"/>
      <c r="N24" s="84"/>
      <c r="O24" s="84"/>
      <c r="P24" s="304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70"/>
      <c r="AV24" s="8"/>
      <c r="AW24" s="66"/>
      <c r="AX24" s="63"/>
      <c r="AY24" s="64"/>
      <c r="AZ24" s="64"/>
      <c r="BA24" s="65"/>
      <c r="BB24" s="670"/>
      <c r="BC24" s="67"/>
      <c r="BD24" s="36"/>
      <c r="BE24" s="82"/>
      <c r="BF24" s="81"/>
    </row>
    <row r="25" spans="1:58" ht="27" customHeight="1" x14ac:dyDescent="0.25">
      <c r="A25" s="261"/>
      <c r="B25" s="660"/>
      <c r="C25" s="145" t="str">
        <f>PROPER(TEXT(D25,"JJJJ"))</f>
        <v>Mercredi</v>
      </c>
      <c r="D25" s="146">
        <f>$D23+1</f>
        <v>45665</v>
      </c>
      <c r="E25" s="120"/>
      <c r="F25" s="132"/>
      <c r="G25" s="121"/>
      <c r="H25" s="133"/>
      <c r="I25" s="121"/>
      <c r="J25" s="303" t="str">
        <f>IF(OR(L23="",L25=""),"",IF(L25&gt;L23,"»",IF(L25&lt;L23,"¼","¹º")))</f>
        <v/>
      </c>
      <c r="K25" s="84"/>
      <c r="L25" s="270"/>
      <c r="M25" s="84"/>
      <c r="N25" s="148"/>
      <c r="O25" s="84"/>
      <c r="P25" s="303" t="str">
        <f>IF(OR(R23="",R25=""),"",IF(R25&gt;R23,"»",IF(R25&lt;R23,"¼","¹º")))</f>
        <v/>
      </c>
      <c r="Q25" s="84"/>
      <c r="R25" s="270"/>
      <c r="S25" s="84"/>
      <c r="T25" s="148"/>
      <c r="U25" s="21"/>
      <c r="V25" s="67"/>
      <c r="W25" s="66"/>
      <c r="X25" s="145" t="str">
        <f>$C25</f>
        <v>Mercredi</v>
      </c>
      <c r="Y25" s="146">
        <f>$D25</f>
        <v>45665</v>
      </c>
      <c r="Z25" s="64"/>
      <c r="AA25" s="147"/>
      <c r="AB25" s="64"/>
      <c r="AC25" s="148"/>
      <c r="AD25" s="21"/>
      <c r="AE25" s="67"/>
      <c r="AF25" s="66"/>
      <c r="AG25" s="145" t="str">
        <f>$C25</f>
        <v>Mercredi</v>
      </c>
      <c r="AH25" s="146">
        <f>$D25</f>
        <v>45665</v>
      </c>
      <c r="AI25" s="64"/>
      <c r="AJ25" s="170"/>
      <c r="AK25" s="64"/>
      <c r="AL25" s="148"/>
      <c r="AM25" s="64"/>
      <c r="AN25" s="148"/>
      <c r="AO25" s="64"/>
      <c r="AP25" s="148"/>
      <c r="AQ25" s="64"/>
      <c r="AR25" s="148"/>
      <c r="AS25" s="64"/>
      <c r="AT25" s="148"/>
      <c r="AU25" s="670"/>
      <c r="AV25" s="8"/>
      <c r="AW25" s="66"/>
      <c r="AX25" s="145" t="str">
        <f>$C25</f>
        <v>Mercredi</v>
      </c>
      <c r="AY25" s="146">
        <f>$D25</f>
        <v>45665</v>
      </c>
      <c r="AZ25" s="64"/>
      <c r="BA25" s="148"/>
      <c r="BB25" s="670"/>
      <c r="BC25" s="67"/>
      <c r="BD25" s="36">
        <v>24</v>
      </c>
      <c r="BE25" s="34">
        <f>D25</f>
        <v>45665</v>
      </c>
      <c r="BF25" s="35" t="str">
        <f>$C25</f>
        <v>Mercredi</v>
      </c>
    </row>
    <row r="26" spans="1:58" ht="5.25" customHeight="1" x14ac:dyDescent="0.35">
      <c r="A26" s="261"/>
      <c r="B26" s="660"/>
      <c r="C26" s="63"/>
      <c r="D26" s="64"/>
      <c r="E26" s="120"/>
      <c r="F26" s="120"/>
      <c r="G26" s="121"/>
      <c r="H26" s="121"/>
      <c r="I26" s="121"/>
      <c r="J26" s="304"/>
      <c r="K26" s="84"/>
      <c r="L26" s="64"/>
      <c r="M26" s="84"/>
      <c r="N26" s="84"/>
      <c r="O26" s="84"/>
      <c r="P26" s="304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70"/>
      <c r="AV26" s="8"/>
      <c r="AW26" s="66"/>
      <c r="AX26" s="63"/>
      <c r="AY26" s="64"/>
      <c r="AZ26" s="64"/>
      <c r="BA26" s="65"/>
      <c r="BB26" s="670"/>
      <c r="BC26" s="67"/>
      <c r="BD26" s="36"/>
      <c r="BE26" s="68"/>
      <c r="BF26" s="69"/>
    </row>
    <row r="27" spans="1:58" ht="27" customHeight="1" x14ac:dyDescent="0.25">
      <c r="A27" s="261"/>
      <c r="B27" s="660"/>
      <c r="C27" s="145" t="str">
        <f>PROPER(TEXT(D27,"JJJJ"))</f>
        <v>Jeudi</v>
      </c>
      <c r="D27" s="146">
        <f>$D25+1</f>
        <v>45666</v>
      </c>
      <c r="E27" s="120"/>
      <c r="F27" s="132"/>
      <c r="G27" s="121"/>
      <c r="H27" s="133"/>
      <c r="I27" s="121"/>
      <c r="J27" s="303" t="str">
        <f>IF(OR(L25="",L27=""),"",IF(L27&gt;L25,"»",IF(L27&lt;L25,"¼","¹º")))</f>
        <v/>
      </c>
      <c r="K27" s="84"/>
      <c r="L27" s="270"/>
      <c r="M27" s="84"/>
      <c r="N27" s="148"/>
      <c r="O27" s="84"/>
      <c r="P27" s="303" t="str">
        <f>IF(OR(R25="",R27=""),"",IF(R27&gt;R25,"»",IF(R27&lt;R25,"¼","¹º")))</f>
        <v/>
      </c>
      <c r="Q27" s="84"/>
      <c r="R27" s="270"/>
      <c r="S27" s="84"/>
      <c r="T27" s="148"/>
      <c r="U27" s="21"/>
      <c r="V27" s="67"/>
      <c r="W27" s="66"/>
      <c r="X27" s="145" t="str">
        <f>$C27</f>
        <v>Jeudi</v>
      </c>
      <c r="Y27" s="146">
        <f>$D27</f>
        <v>45666</v>
      </c>
      <c r="Z27" s="64"/>
      <c r="AA27" s="147"/>
      <c r="AB27" s="64"/>
      <c r="AC27" s="148"/>
      <c r="AD27" s="21"/>
      <c r="AE27" s="67"/>
      <c r="AF27" s="66"/>
      <c r="AG27" s="145" t="str">
        <f>$C27</f>
        <v>Jeudi</v>
      </c>
      <c r="AH27" s="146">
        <f>$D27</f>
        <v>45666</v>
      </c>
      <c r="AI27" s="64"/>
      <c r="AJ27" s="170"/>
      <c r="AK27" s="64"/>
      <c r="AL27" s="148"/>
      <c r="AM27" s="64"/>
      <c r="AN27" s="148"/>
      <c r="AO27" s="64"/>
      <c r="AP27" s="148"/>
      <c r="AQ27" s="64"/>
      <c r="AR27" s="148"/>
      <c r="AS27" s="64"/>
      <c r="AT27" s="148"/>
      <c r="AU27" s="670"/>
      <c r="AV27" s="8"/>
      <c r="AW27" s="66"/>
      <c r="AX27" s="145" t="str">
        <f>$C27</f>
        <v>Jeudi</v>
      </c>
      <c r="AY27" s="146">
        <f>$D27</f>
        <v>45666</v>
      </c>
      <c r="AZ27" s="64"/>
      <c r="BA27" s="148"/>
      <c r="BB27" s="670"/>
      <c r="BC27" s="67"/>
      <c r="BD27" s="36">
        <v>22</v>
      </c>
      <c r="BE27" s="34">
        <f>D27</f>
        <v>45666</v>
      </c>
      <c r="BF27" s="35" t="str">
        <f>$C27</f>
        <v>Jeudi</v>
      </c>
    </row>
    <row r="28" spans="1:58" ht="5.25" customHeight="1" x14ac:dyDescent="0.35">
      <c r="A28" s="261"/>
      <c r="B28" s="660"/>
      <c r="C28" s="63"/>
      <c r="D28" s="64"/>
      <c r="E28" s="120"/>
      <c r="F28" s="120"/>
      <c r="G28" s="121"/>
      <c r="H28" s="121"/>
      <c r="I28" s="121"/>
      <c r="J28" s="304"/>
      <c r="K28" s="84"/>
      <c r="L28" s="64"/>
      <c r="M28" s="84"/>
      <c r="N28" s="84"/>
      <c r="O28" s="84"/>
      <c r="P28" s="304"/>
      <c r="Q28" s="84"/>
      <c r="R28" s="64"/>
      <c r="S28" s="84"/>
      <c r="T28" s="84"/>
      <c r="U28" s="21"/>
      <c r="V28" s="67"/>
      <c r="W28" s="66"/>
      <c r="X28" s="63"/>
      <c r="Y28" s="64"/>
      <c r="Z28" s="64"/>
      <c r="AA28" s="64"/>
      <c r="AB28" s="64"/>
      <c r="AC28" s="65"/>
      <c r="AD28" s="21"/>
      <c r="AE28" s="67"/>
      <c r="AF28" s="66"/>
      <c r="AG28" s="63"/>
      <c r="AH28" s="64"/>
      <c r="AI28" s="64"/>
      <c r="AJ28" s="70"/>
      <c r="AK28" s="64"/>
      <c r="AL28" s="64"/>
      <c r="AM28" s="64"/>
      <c r="AN28" s="64"/>
      <c r="AO28" s="64"/>
      <c r="AP28" s="64"/>
      <c r="AQ28" s="64"/>
      <c r="AR28" s="64"/>
      <c r="AS28" s="64"/>
      <c r="AT28" s="64"/>
      <c r="AU28" s="670"/>
      <c r="AV28" s="8"/>
      <c r="AW28" s="66"/>
      <c r="AX28" s="63"/>
      <c r="AY28" s="64"/>
      <c r="AZ28" s="64"/>
      <c r="BA28" s="65"/>
      <c r="BB28" s="670"/>
      <c r="BC28" s="67"/>
      <c r="BD28" s="36"/>
      <c r="BE28" s="68"/>
      <c r="BF28" s="69"/>
    </row>
    <row r="29" spans="1:58" ht="27" customHeight="1" x14ac:dyDescent="0.25">
      <c r="A29" s="261"/>
      <c r="B29" s="660"/>
      <c r="C29" s="145" t="str">
        <f>PROPER(TEXT(D29,"JJJJ"))</f>
        <v>Vendredi</v>
      </c>
      <c r="D29" s="146">
        <f>$D27+1</f>
        <v>45667</v>
      </c>
      <c r="E29" s="120"/>
      <c r="F29" s="132"/>
      <c r="G29" s="121"/>
      <c r="H29" s="133"/>
      <c r="I29" s="121"/>
      <c r="J29" s="303" t="str">
        <f>IF(OR(L27="",L29=""),"",IF(L29&gt;L27,"»",IF(L29&lt;L27,"¼","¹º")))</f>
        <v/>
      </c>
      <c r="K29" s="84"/>
      <c r="L29" s="270"/>
      <c r="M29" s="84"/>
      <c r="N29" s="148"/>
      <c r="O29" s="84"/>
      <c r="P29" s="303" t="str">
        <f>IF(OR(R27="",R29=""),"",IF(R29&gt;R27,"»",IF(R29&lt;R27,"¼","¹º")))</f>
        <v/>
      </c>
      <c r="Q29" s="84"/>
      <c r="R29" s="270"/>
      <c r="S29" s="84"/>
      <c r="T29" s="148"/>
      <c r="U29" s="21"/>
      <c r="V29" s="67"/>
      <c r="W29" s="66"/>
      <c r="X29" s="145" t="str">
        <f>$C29</f>
        <v>Vendredi</v>
      </c>
      <c r="Y29" s="146">
        <f>$D29</f>
        <v>45667</v>
      </c>
      <c r="Z29" s="64"/>
      <c r="AA29" s="147"/>
      <c r="AB29" s="64"/>
      <c r="AC29" s="148"/>
      <c r="AD29" s="21"/>
      <c r="AE29" s="67"/>
      <c r="AF29" s="66"/>
      <c r="AG29" s="145" t="str">
        <f>$C29</f>
        <v>Vendredi</v>
      </c>
      <c r="AH29" s="146">
        <f>$D29</f>
        <v>45667</v>
      </c>
      <c r="AI29" s="64"/>
      <c r="AJ29" s="170"/>
      <c r="AK29" s="64"/>
      <c r="AL29" s="148"/>
      <c r="AM29" s="64"/>
      <c r="AN29" s="148"/>
      <c r="AO29" s="64"/>
      <c r="AP29" s="148"/>
      <c r="AQ29" s="64"/>
      <c r="AR29" s="148"/>
      <c r="AS29" s="64"/>
      <c r="AT29" s="148"/>
      <c r="AU29" s="670"/>
      <c r="AV29" s="8"/>
      <c r="AW29" s="66"/>
      <c r="AX29" s="145" t="str">
        <f>$C29</f>
        <v>Vendredi</v>
      </c>
      <c r="AY29" s="146">
        <f>$D29</f>
        <v>45667</v>
      </c>
      <c r="AZ29" s="64"/>
      <c r="BA29" s="148"/>
      <c r="BB29" s="670"/>
      <c r="BC29" s="67"/>
      <c r="BD29" s="36">
        <v>23</v>
      </c>
      <c r="BE29" s="34">
        <f>D29</f>
        <v>45667</v>
      </c>
      <c r="BF29" s="35" t="str">
        <f>$C29</f>
        <v>Vendredi</v>
      </c>
    </row>
    <row r="30" spans="1:58" ht="6" customHeight="1" x14ac:dyDescent="0.35">
      <c r="A30" s="261"/>
      <c r="B30" s="660"/>
      <c r="C30" s="63"/>
      <c r="D30" s="64"/>
      <c r="E30" s="120"/>
      <c r="F30" s="120"/>
      <c r="G30" s="121"/>
      <c r="H30" s="121"/>
      <c r="I30" s="121"/>
      <c r="J30" s="304"/>
      <c r="K30" s="84"/>
      <c r="L30" s="64"/>
      <c r="M30" s="84"/>
      <c r="N30" s="84"/>
      <c r="O30" s="84"/>
      <c r="P30" s="304"/>
      <c r="Q30" s="84"/>
      <c r="R30" s="64"/>
      <c r="S30" s="84"/>
      <c r="T30" s="84"/>
      <c r="U30" s="21"/>
      <c r="V30" s="67"/>
      <c r="W30" s="66"/>
      <c r="X30" s="63"/>
      <c r="Y30" s="64"/>
      <c r="Z30" s="64"/>
      <c r="AA30" s="64"/>
      <c r="AB30" s="64"/>
      <c r="AC30" s="65"/>
      <c r="AD30" s="21"/>
      <c r="AE30" s="67"/>
      <c r="AF30" s="66"/>
      <c r="AG30" s="63"/>
      <c r="AH30" s="64"/>
      <c r="AI30" s="64"/>
      <c r="AJ30" s="70"/>
      <c r="AK30" s="64"/>
      <c r="AL30" s="64"/>
      <c r="AM30" s="64"/>
      <c r="AN30" s="64"/>
      <c r="AO30" s="64"/>
      <c r="AP30" s="64"/>
      <c r="AQ30" s="64"/>
      <c r="AR30" s="64"/>
      <c r="AS30" s="64"/>
      <c r="AT30" s="64"/>
      <c r="AU30" s="670"/>
      <c r="AV30" s="8"/>
      <c r="AW30" s="66"/>
      <c r="AX30" s="63"/>
      <c r="AY30" s="64"/>
      <c r="AZ30" s="64"/>
      <c r="BA30" s="65"/>
      <c r="BB30" s="670"/>
      <c r="BC30" s="67"/>
      <c r="BD30" s="36"/>
      <c r="BE30" s="82"/>
      <c r="BF30" s="81"/>
    </row>
    <row r="31" spans="1:58" ht="27" customHeight="1" x14ac:dyDescent="0.25">
      <c r="A31" s="261"/>
      <c r="B31" s="660"/>
      <c r="C31" s="145" t="str">
        <f>PROPER(TEXT(D31,"JJJJ"))</f>
        <v>Samedi</v>
      </c>
      <c r="D31" s="146">
        <f>$D29+1</f>
        <v>45668</v>
      </c>
      <c r="E31" s="120"/>
      <c r="F31" s="132"/>
      <c r="G31" s="121"/>
      <c r="H31" s="133"/>
      <c r="I31" s="121"/>
      <c r="J31" s="303" t="str">
        <f>IF(OR(L29="",L31=""),"",IF(L31&gt;L29,"»",IF(L31&lt;L29,"¼","¹º")))</f>
        <v/>
      </c>
      <c r="K31" s="84"/>
      <c r="L31" s="270"/>
      <c r="M31" s="84"/>
      <c r="N31" s="148"/>
      <c r="O31" s="84"/>
      <c r="P31" s="303" t="str">
        <f>IF(OR(R29="",R31=""),"",IF(R31&gt;R29,"»",IF(R31&lt;R29,"¼","¹º")))</f>
        <v/>
      </c>
      <c r="Q31" s="84"/>
      <c r="R31" s="270"/>
      <c r="S31" s="84"/>
      <c r="T31" s="148"/>
      <c r="U31" s="21"/>
      <c r="V31" s="67"/>
      <c r="W31" s="66"/>
      <c r="X31" s="145" t="str">
        <f>$C31</f>
        <v>Samedi</v>
      </c>
      <c r="Y31" s="146">
        <f>$D31</f>
        <v>45668</v>
      </c>
      <c r="Z31" s="64"/>
      <c r="AA31" s="147"/>
      <c r="AB31" s="64"/>
      <c r="AC31" s="148"/>
      <c r="AD31" s="21"/>
      <c r="AE31" s="67"/>
      <c r="AF31" s="66"/>
      <c r="AG31" s="145" t="str">
        <f>$C31</f>
        <v>Samedi</v>
      </c>
      <c r="AH31" s="146">
        <f>$D31</f>
        <v>45668</v>
      </c>
      <c r="AI31" s="64"/>
      <c r="AJ31" s="170"/>
      <c r="AK31" s="64"/>
      <c r="AL31" s="148"/>
      <c r="AM31" s="64"/>
      <c r="AN31" s="148"/>
      <c r="AO31" s="64"/>
      <c r="AP31" s="148"/>
      <c r="AQ31" s="64"/>
      <c r="AR31" s="148"/>
      <c r="AS31" s="64"/>
      <c r="AT31" s="148"/>
      <c r="AU31" s="670"/>
      <c r="AV31" s="8"/>
      <c r="AW31" s="66"/>
      <c r="AX31" s="145" t="str">
        <f>$C31</f>
        <v>Samedi</v>
      </c>
      <c r="AY31" s="146">
        <f>$D31</f>
        <v>45668</v>
      </c>
      <c r="AZ31" s="64"/>
      <c r="BA31" s="148"/>
      <c r="BB31" s="670"/>
      <c r="BC31" s="67"/>
      <c r="BD31" s="36">
        <v>20</v>
      </c>
      <c r="BE31" s="34">
        <f>D31</f>
        <v>45668</v>
      </c>
      <c r="BF31" s="35" t="str">
        <f>$C31</f>
        <v>Samedi</v>
      </c>
    </row>
    <row r="32" spans="1:58" ht="5.25" customHeight="1" x14ac:dyDescent="0.35">
      <c r="A32" s="261"/>
      <c r="B32" s="660"/>
      <c r="C32" s="63"/>
      <c r="D32" s="64"/>
      <c r="E32" s="120"/>
      <c r="F32" s="120"/>
      <c r="G32" s="121"/>
      <c r="H32" s="121"/>
      <c r="I32" s="121"/>
      <c r="J32" s="304"/>
      <c r="K32" s="84"/>
      <c r="L32" s="64"/>
      <c r="M32" s="84"/>
      <c r="N32" s="84"/>
      <c r="O32" s="84"/>
      <c r="P32" s="304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70"/>
      <c r="AV32" s="8"/>
      <c r="AW32" s="66"/>
      <c r="AX32" s="63"/>
      <c r="AY32" s="64"/>
      <c r="AZ32" s="64"/>
      <c r="BA32" s="65"/>
      <c r="BB32" s="670"/>
      <c r="BC32" s="67"/>
      <c r="BD32" s="36"/>
      <c r="BE32" s="82"/>
      <c r="BF32" s="81"/>
    </row>
    <row r="33" spans="1:58" ht="27" customHeight="1" x14ac:dyDescent="0.25">
      <c r="A33" s="261"/>
      <c r="B33" s="660"/>
      <c r="C33" s="145" t="str">
        <f>PROPER(TEXT(D33,"JJJJ"))</f>
        <v>Dimanche</v>
      </c>
      <c r="D33" s="146">
        <f>$D31+1</f>
        <v>45669</v>
      </c>
      <c r="E33" s="120"/>
      <c r="F33" s="132"/>
      <c r="G33" s="121"/>
      <c r="H33" s="133"/>
      <c r="I33" s="121"/>
      <c r="J33" s="303" t="str">
        <f>IF(OR(L31="",L33=""),"",IF(L33&gt;L31,"»",IF(L33&lt;L31,"¼","¹º")))</f>
        <v/>
      </c>
      <c r="K33" s="84"/>
      <c r="L33" s="270"/>
      <c r="M33" s="84"/>
      <c r="N33" s="148"/>
      <c r="O33" s="84"/>
      <c r="P33" s="303" t="str">
        <f>IF(OR(R31="",R33=""),"",IF(R33&gt;R31,"»",IF(R33&lt;R31,"¼","¹º")))</f>
        <v/>
      </c>
      <c r="Q33" s="84"/>
      <c r="R33" s="270"/>
      <c r="S33" s="84"/>
      <c r="T33" s="148"/>
      <c r="U33" s="682"/>
      <c r="V33" s="67"/>
      <c r="W33" s="66"/>
      <c r="X33" s="145" t="str">
        <f>$C33</f>
        <v>Dimanche</v>
      </c>
      <c r="Y33" s="146">
        <f>$D33</f>
        <v>45669</v>
      </c>
      <c r="Z33" s="64"/>
      <c r="AA33" s="147"/>
      <c r="AB33" s="64"/>
      <c r="AC33" s="148"/>
      <c r="AD33" s="21"/>
      <c r="AE33" s="67"/>
      <c r="AF33" s="66"/>
      <c r="AG33" s="145" t="str">
        <f>$C33</f>
        <v>Dimanche</v>
      </c>
      <c r="AH33" s="146">
        <f>$D33</f>
        <v>45669</v>
      </c>
      <c r="AI33" s="64"/>
      <c r="AJ33" s="170"/>
      <c r="AK33" s="64"/>
      <c r="AL33" s="148"/>
      <c r="AM33" s="64"/>
      <c r="AN33" s="148"/>
      <c r="AO33" s="64"/>
      <c r="AP33" s="148"/>
      <c r="AQ33" s="64"/>
      <c r="AR33" s="148"/>
      <c r="AS33" s="64"/>
      <c r="AT33" s="148"/>
      <c r="AU33" s="670"/>
      <c r="AV33" s="8"/>
      <c r="AW33" s="66"/>
      <c r="AX33" s="145" t="str">
        <f>$C33</f>
        <v>Dimanche</v>
      </c>
      <c r="AY33" s="146">
        <f>$D33</f>
        <v>45669</v>
      </c>
      <c r="AZ33" s="64"/>
      <c r="BA33" s="148"/>
      <c r="BB33" s="670"/>
      <c r="BC33" s="67"/>
      <c r="BD33" s="36">
        <v>21</v>
      </c>
      <c r="BE33" s="34">
        <f>D33</f>
        <v>45669</v>
      </c>
      <c r="BF33" s="35" t="str">
        <f>$C33</f>
        <v>Dimanche</v>
      </c>
    </row>
    <row r="34" spans="1:58" ht="22.5" customHeight="1" x14ac:dyDescent="0.25">
      <c r="A34" s="261"/>
      <c r="B34" s="660"/>
      <c r="C34" s="660"/>
      <c r="D34" s="660"/>
      <c r="E34" s="660"/>
      <c r="F34" s="660"/>
      <c r="G34" s="660"/>
      <c r="H34" s="660"/>
      <c r="I34" s="660"/>
      <c r="J34" s="661"/>
      <c r="K34" s="660"/>
      <c r="L34" s="660"/>
      <c r="M34" s="660"/>
      <c r="N34" s="660"/>
      <c r="O34" s="660"/>
      <c r="P34" s="661"/>
      <c r="Q34" s="660"/>
      <c r="R34" s="660"/>
      <c r="S34" s="660"/>
      <c r="T34" s="660"/>
      <c r="U34" s="669"/>
      <c r="V34" s="662"/>
      <c r="W34" s="660"/>
      <c r="X34" s="660"/>
      <c r="Y34" s="660"/>
      <c r="Z34" s="660"/>
      <c r="AA34" s="660"/>
      <c r="AB34" s="660"/>
      <c r="AC34" s="660"/>
      <c r="AD34" s="660"/>
      <c r="AE34" s="662"/>
      <c r="AF34" s="660"/>
      <c r="AG34" s="660"/>
      <c r="AH34" s="660"/>
      <c r="AI34" s="660"/>
      <c r="AJ34" s="660"/>
      <c r="AK34" s="660"/>
      <c r="AL34" s="660"/>
      <c r="AM34" s="660"/>
      <c r="AN34" s="660"/>
      <c r="AO34" s="660"/>
      <c r="AP34" s="660"/>
      <c r="AQ34" s="660"/>
      <c r="AR34" s="660"/>
      <c r="AS34" s="660"/>
      <c r="AT34" s="660"/>
      <c r="AU34" s="660"/>
      <c r="AV34" s="694"/>
      <c r="AW34" s="660"/>
      <c r="AX34" s="660"/>
      <c r="AY34" s="660"/>
      <c r="AZ34" s="660"/>
      <c r="BA34" s="660"/>
      <c r="BB34" s="669"/>
      <c r="BC34" s="261"/>
      <c r="BE34" s="690"/>
      <c r="BF34" s="691"/>
    </row>
    <row r="35" spans="1:58" ht="27" customHeight="1" x14ac:dyDescent="0.25">
      <c r="A35" s="261"/>
      <c r="B35" s="660"/>
      <c r="C35" s="145" t="str">
        <f>PROPER(TEXT(D35,"JJJJ"))</f>
        <v>Lundi</v>
      </c>
      <c r="D35" s="146">
        <f>$D33+1</f>
        <v>45670</v>
      </c>
      <c r="E35" s="120"/>
      <c r="F35" s="132"/>
      <c r="G35" s="121"/>
      <c r="H35" s="133"/>
      <c r="I35" s="121"/>
      <c r="J35" s="303" t="str">
        <f>IF(OR(L33="",L35=""),"",IF(L35&gt;L33,"»",IF(L35&lt;L33,"¼","¹º")))</f>
        <v/>
      </c>
      <c r="K35" s="84"/>
      <c r="L35" s="270"/>
      <c r="M35" s="84"/>
      <c r="N35" s="148"/>
      <c r="O35" s="84"/>
      <c r="P35" s="303" t="str">
        <f>IF(OR(R33="",R35=""),"",IF(R35&gt;R33,"»",IF(R35&lt;R33,"¼","¹º")))</f>
        <v/>
      </c>
      <c r="Q35" s="84"/>
      <c r="R35" s="270"/>
      <c r="S35" s="84"/>
      <c r="T35" s="148"/>
      <c r="U35" s="21"/>
      <c r="V35" s="67"/>
      <c r="W35" s="66"/>
      <c r="X35" s="145" t="str">
        <f>$C35</f>
        <v>Lundi</v>
      </c>
      <c r="Y35" s="146">
        <f>$D35</f>
        <v>45670</v>
      </c>
      <c r="Z35" s="64"/>
      <c r="AA35" s="147"/>
      <c r="AB35" s="64"/>
      <c r="AC35" s="148"/>
      <c r="AD35" s="21"/>
      <c r="AE35" s="67"/>
      <c r="AF35" s="66"/>
      <c r="AG35" s="145" t="str">
        <f>$C35</f>
        <v>Lundi</v>
      </c>
      <c r="AH35" s="146">
        <f>$D35</f>
        <v>45670</v>
      </c>
      <c r="AI35" s="64"/>
      <c r="AJ35" s="170"/>
      <c r="AK35" s="64"/>
      <c r="AL35" s="148"/>
      <c r="AM35" s="64"/>
      <c r="AN35" s="148"/>
      <c r="AO35" s="64"/>
      <c r="AP35" s="148"/>
      <c r="AQ35" s="64"/>
      <c r="AR35" s="148"/>
      <c r="AS35" s="64"/>
      <c r="AT35" s="148"/>
      <c r="AU35" s="670"/>
      <c r="AV35" s="8"/>
      <c r="AW35" s="66"/>
      <c r="AX35" s="145" t="str">
        <f>$C35</f>
        <v>Lundi</v>
      </c>
      <c r="AY35" s="146">
        <f>$D35</f>
        <v>45670</v>
      </c>
      <c r="AZ35" s="64"/>
      <c r="BA35" s="148"/>
      <c r="BB35" s="670"/>
      <c r="BC35" s="67"/>
      <c r="BD35" s="36">
        <v>22</v>
      </c>
      <c r="BE35" s="34">
        <f>D35</f>
        <v>45670</v>
      </c>
      <c r="BF35" s="35" t="str">
        <f>$C35</f>
        <v>Lundi</v>
      </c>
    </row>
    <row r="36" spans="1:58" ht="6" customHeight="1" x14ac:dyDescent="0.35">
      <c r="A36" s="261"/>
      <c r="B36" s="660"/>
      <c r="C36" s="63"/>
      <c r="D36" s="64"/>
      <c r="E36" s="120"/>
      <c r="F36" s="121"/>
      <c r="G36" s="121"/>
      <c r="H36" s="121"/>
      <c r="I36" s="121"/>
      <c r="J36" s="304"/>
      <c r="K36" s="84"/>
      <c r="L36" s="84"/>
      <c r="M36" s="84"/>
      <c r="N36" s="84"/>
      <c r="O36" s="84"/>
      <c r="P36" s="304"/>
      <c r="Q36" s="84"/>
      <c r="R36" s="84"/>
      <c r="S36" s="84"/>
      <c r="T36" s="84"/>
      <c r="U36" s="21"/>
      <c r="V36" s="22"/>
      <c r="W36" s="66"/>
      <c r="X36" s="63"/>
      <c r="Y36" s="64"/>
      <c r="Z36" s="64"/>
      <c r="AA36" s="64"/>
      <c r="AB36" s="64"/>
      <c r="AC36" s="65"/>
      <c r="AD36" s="21"/>
      <c r="AE36" s="22"/>
      <c r="AF36" s="66"/>
      <c r="AG36" s="63"/>
      <c r="AH36" s="64"/>
      <c r="AI36" s="64"/>
      <c r="AJ36" s="70"/>
      <c r="AK36" s="64"/>
      <c r="AL36" s="65"/>
      <c r="AM36" s="64"/>
      <c r="AN36" s="65"/>
      <c r="AO36" s="64"/>
      <c r="AP36" s="65"/>
      <c r="AQ36" s="64"/>
      <c r="AR36" s="65"/>
      <c r="AS36" s="64"/>
      <c r="AT36" s="65"/>
      <c r="AU36" s="670"/>
      <c r="AV36" s="8"/>
      <c r="AW36" s="66"/>
      <c r="AX36" s="63"/>
      <c r="AY36" s="64"/>
      <c r="AZ36" s="64"/>
      <c r="BA36" s="65"/>
      <c r="BB36" s="670"/>
      <c r="BC36" s="22"/>
      <c r="BD36" s="36"/>
      <c r="BE36" s="690"/>
      <c r="BF36" s="692"/>
    </row>
    <row r="37" spans="1:58" ht="27" customHeight="1" x14ac:dyDescent="0.25">
      <c r="A37" s="261"/>
      <c r="B37" s="660"/>
      <c r="C37" s="696" t="str">
        <f>PROPER(TEXT(D37,"JJJJ"))</f>
        <v>Mardi</v>
      </c>
      <c r="D37" s="697">
        <f>$D35+1</f>
        <v>45671</v>
      </c>
      <c r="E37" s="120"/>
      <c r="F37" s="132"/>
      <c r="G37" s="121"/>
      <c r="H37" s="133"/>
      <c r="I37" s="121"/>
      <c r="J37" s="303" t="str">
        <f>IF(OR(L35="",L37=""),"",IF(L37&gt;L35,"»",IF(L37&lt;L35,"¼","¹º")))</f>
        <v/>
      </c>
      <c r="K37" s="84"/>
      <c r="L37" s="270"/>
      <c r="M37" s="84"/>
      <c r="N37" s="148"/>
      <c r="O37" s="84"/>
      <c r="P37" s="303" t="str">
        <f>IF(OR(R35="",R37=""),"",IF(R37&gt;R35,"»",IF(R37&lt;R35,"¼","¹º")))</f>
        <v/>
      </c>
      <c r="Q37" s="84"/>
      <c r="R37" s="270"/>
      <c r="S37" s="84"/>
      <c r="T37" s="148"/>
      <c r="U37" s="21"/>
      <c r="V37" s="67"/>
      <c r="W37" s="66"/>
      <c r="X37" s="696" t="str">
        <f>$C37</f>
        <v>Mardi</v>
      </c>
      <c r="Y37" s="697">
        <f>$D37</f>
        <v>45671</v>
      </c>
      <c r="Z37" s="64"/>
      <c r="AA37" s="147"/>
      <c r="AB37" s="64"/>
      <c r="AC37" s="148"/>
      <c r="AD37" s="21"/>
      <c r="AE37" s="67"/>
      <c r="AF37" s="66"/>
      <c r="AG37" s="696" t="str">
        <f>$C37</f>
        <v>Mardi</v>
      </c>
      <c r="AH37" s="697">
        <f>$D37</f>
        <v>45671</v>
      </c>
      <c r="AI37" s="64"/>
      <c r="AJ37" s="170"/>
      <c r="AK37" s="64"/>
      <c r="AL37" s="148"/>
      <c r="AM37" s="64"/>
      <c r="AN37" s="148"/>
      <c r="AO37" s="64"/>
      <c r="AP37" s="148"/>
      <c r="AQ37" s="64"/>
      <c r="AR37" s="148"/>
      <c r="AS37" s="64"/>
      <c r="AT37" s="148"/>
      <c r="AU37" s="670"/>
      <c r="AV37" s="8"/>
      <c r="AW37" s="66"/>
      <c r="AX37" s="696" t="str">
        <f>$C37</f>
        <v>Mardi</v>
      </c>
      <c r="AY37" s="697">
        <f>$D37</f>
        <v>45671</v>
      </c>
      <c r="AZ37" s="64"/>
      <c r="BA37" s="148"/>
      <c r="BB37" s="670"/>
      <c r="BC37" s="67"/>
      <c r="BD37" s="36">
        <v>23</v>
      </c>
      <c r="BE37" s="34">
        <f>D37</f>
        <v>45671</v>
      </c>
      <c r="BF37" s="35" t="str">
        <f>$C37</f>
        <v>Mardi</v>
      </c>
    </row>
    <row r="38" spans="1:58" ht="5.25" customHeight="1" x14ac:dyDescent="0.35">
      <c r="A38" s="261"/>
      <c r="B38" s="660"/>
      <c r="C38" s="63"/>
      <c r="D38" s="64"/>
      <c r="E38" s="120"/>
      <c r="F38" s="120"/>
      <c r="G38" s="121"/>
      <c r="H38" s="121"/>
      <c r="I38" s="121"/>
      <c r="J38" s="304"/>
      <c r="K38" s="84"/>
      <c r="L38" s="64"/>
      <c r="M38" s="84"/>
      <c r="N38" s="84"/>
      <c r="O38" s="84"/>
      <c r="P38" s="304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70"/>
      <c r="AV38" s="8"/>
      <c r="AW38" s="66"/>
      <c r="AX38" s="63"/>
      <c r="AY38" s="64"/>
      <c r="AZ38" s="64"/>
      <c r="BA38" s="65"/>
      <c r="BB38" s="670"/>
      <c r="BC38" s="67"/>
      <c r="BD38" s="36"/>
      <c r="BE38" s="82"/>
      <c r="BF38" s="81"/>
    </row>
    <row r="39" spans="1:58" ht="27" customHeight="1" x14ac:dyDescent="0.25">
      <c r="A39" s="261"/>
      <c r="B39" s="660"/>
      <c r="C39" s="145" t="str">
        <f>PROPER(TEXT(D39,"JJJJ"))</f>
        <v>Mercredi</v>
      </c>
      <c r="D39" s="146">
        <f>$D37+1</f>
        <v>45672</v>
      </c>
      <c r="E39" s="120"/>
      <c r="F39" s="132"/>
      <c r="G39" s="121"/>
      <c r="H39" s="133"/>
      <c r="I39" s="121"/>
      <c r="J39" s="303" t="str">
        <f>IF(OR(L37="",L39=""),"",IF(L39&gt;L37,"»",IF(L39&lt;L37,"¼","¹º")))</f>
        <v/>
      </c>
      <c r="K39" s="84"/>
      <c r="L39" s="270"/>
      <c r="M39" s="84"/>
      <c r="N39" s="148"/>
      <c r="O39" s="84"/>
      <c r="P39" s="303" t="str">
        <f>IF(OR(R37="",R39=""),"",IF(R39&gt;R37,"»",IF(R39&lt;R37,"¼","¹º")))</f>
        <v/>
      </c>
      <c r="Q39" s="84"/>
      <c r="R39" s="270"/>
      <c r="S39" s="84"/>
      <c r="T39" s="148"/>
      <c r="U39" s="21"/>
      <c r="V39" s="67"/>
      <c r="W39" s="66"/>
      <c r="X39" s="145" t="str">
        <f>$C39</f>
        <v>Mercredi</v>
      </c>
      <c r="Y39" s="146">
        <f>$D39</f>
        <v>45672</v>
      </c>
      <c r="Z39" s="64"/>
      <c r="AA39" s="147"/>
      <c r="AB39" s="64"/>
      <c r="AC39" s="148"/>
      <c r="AD39" s="21"/>
      <c r="AE39" s="67"/>
      <c r="AF39" s="66"/>
      <c r="AG39" s="145" t="str">
        <f>$C39</f>
        <v>Mercredi</v>
      </c>
      <c r="AH39" s="146">
        <f>$D39</f>
        <v>45672</v>
      </c>
      <c r="AI39" s="64"/>
      <c r="AJ39" s="170"/>
      <c r="AK39" s="64"/>
      <c r="AL39" s="148"/>
      <c r="AM39" s="64"/>
      <c r="AN39" s="148"/>
      <c r="AO39" s="64"/>
      <c r="AP39" s="148"/>
      <c r="AQ39" s="64"/>
      <c r="AR39" s="148"/>
      <c r="AS39" s="64"/>
      <c r="AT39" s="148"/>
      <c r="AU39" s="670"/>
      <c r="AV39" s="8"/>
      <c r="AW39" s="66"/>
      <c r="AX39" s="145" t="str">
        <f>$C39</f>
        <v>Mercredi</v>
      </c>
      <c r="AY39" s="146">
        <f>$D39</f>
        <v>45672</v>
      </c>
      <c r="AZ39" s="64"/>
      <c r="BA39" s="148"/>
      <c r="BB39" s="670"/>
      <c r="BC39" s="67"/>
      <c r="BD39" s="36">
        <v>24</v>
      </c>
      <c r="BE39" s="34">
        <f>D39</f>
        <v>45672</v>
      </c>
      <c r="BF39" s="35" t="str">
        <f>$C39</f>
        <v>Mercredi</v>
      </c>
    </row>
    <row r="40" spans="1:58" ht="5.25" customHeight="1" x14ac:dyDescent="0.35">
      <c r="A40" s="261"/>
      <c r="B40" s="660"/>
      <c r="C40" s="63"/>
      <c r="D40" s="64"/>
      <c r="E40" s="120"/>
      <c r="F40" s="120"/>
      <c r="G40" s="121"/>
      <c r="H40" s="121"/>
      <c r="I40" s="121"/>
      <c r="J40" s="304"/>
      <c r="K40" s="84"/>
      <c r="L40" s="64"/>
      <c r="M40" s="84"/>
      <c r="N40" s="84"/>
      <c r="O40" s="84"/>
      <c r="P40" s="304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70"/>
      <c r="AV40" s="8"/>
      <c r="AW40" s="66"/>
      <c r="AX40" s="63"/>
      <c r="AY40" s="64"/>
      <c r="AZ40" s="64"/>
      <c r="BA40" s="65"/>
      <c r="BB40" s="670"/>
      <c r="BC40" s="67"/>
      <c r="BD40" s="36"/>
      <c r="BE40" s="68"/>
      <c r="BF40" s="69"/>
    </row>
    <row r="41" spans="1:58" ht="27" customHeight="1" x14ac:dyDescent="0.25">
      <c r="A41" s="261"/>
      <c r="B41" s="660"/>
      <c r="C41" s="145" t="str">
        <f>PROPER(TEXT(D41,"JJJJ"))</f>
        <v>Jeudi</v>
      </c>
      <c r="D41" s="146">
        <f>$D39+1</f>
        <v>45673</v>
      </c>
      <c r="E41" s="120"/>
      <c r="F41" s="132"/>
      <c r="G41" s="121"/>
      <c r="H41" s="133"/>
      <c r="I41" s="121"/>
      <c r="J41" s="303" t="str">
        <f>IF(OR(L39="",L41=""),"",IF(L41&gt;L39,"»",IF(L41&lt;L39,"¼","¹º")))</f>
        <v/>
      </c>
      <c r="K41" s="84"/>
      <c r="L41" s="270"/>
      <c r="M41" s="84"/>
      <c r="N41" s="148"/>
      <c r="O41" s="84"/>
      <c r="P41" s="303" t="str">
        <f>IF(OR(R39="",R41=""),"",IF(R41&gt;R39,"»",IF(R41&lt;R39,"¼","¹º")))</f>
        <v/>
      </c>
      <c r="Q41" s="84"/>
      <c r="R41" s="270"/>
      <c r="S41" s="84"/>
      <c r="T41" s="148"/>
      <c r="U41" s="21"/>
      <c r="V41" s="67"/>
      <c r="W41" s="66"/>
      <c r="X41" s="145" t="str">
        <f>$C41</f>
        <v>Jeudi</v>
      </c>
      <c r="Y41" s="146">
        <f>$D41</f>
        <v>45673</v>
      </c>
      <c r="Z41" s="64"/>
      <c r="AA41" s="147"/>
      <c r="AB41" s="64"/>
      <c r="AC41" s="148"/>
      <c r="AD41" s="21"/>
      <c r="AE41" s="67"/>
      <c r="AF41" s="66"/>
      <c r="AG41" s="145" t="str">
        <f>$C41</f>
        <v>Jeudi</v>
      </c>
      <c r="AH41" s="146">
        <f>$D41</f>
        <v>45673</v>
      </c>
      <c r="AI41" s="64"/>
      <c r="AJ41" s="170"/>
      <c r="AK41" s="64"/>
      <c r="AL41" s="148"/>
      <c r="AM41" s="64"/>
      <c r="AN41" s="148"/>
      <c r="AO41" s="64"/>
      <c r="AP41" s="148"/>
      <c r="AQ41" s="64"/>
      <c r="AR41" s="148"/>
      <c r="AS41" s="64"/>
      <c r="AT41" s="148"/>
      <c r="AU41" s="670"/>
      <c r="AV41" s="8"/>
      <c r="AW41" s="66"/>
      <c r="AX41" s="145" t="str">
        <f>$C41</f>
        <v>Jeudi</v>
      </c>
      <c r="AY41" s="146">
        <f>$D41</f>
        <v>45673</v>
      </c>
      <c r="AZ41" s="64"/>
      <c r="BA41" s="148"/>
      <c r="BB41" s="670"/>
      <c r="BC41" s="67"/>
      <c r="BD41" s="36">
        <v>22</v>
      </c>
      <c r="BE41" s="34">
        <f>D41</f>
        <v>45673</v>
      </c>
      <c r="BF41" s="35" t="str">
        <f>$C41</f>
        <v>Jeudi</v>
      </c>
    </row>
    <row r="42" spans="1:58" ht="5.25" customHeight="1" x14ac:dyDescent="0.35">
      <c r="A42" s="261"/>
      <c r="B42" s="660"/>
      <c r="C42" s="63"/>
      <c r="D42" s="64"/>
      <c r="E42" s="120"/>
      <c r="F42" s="120"/>
      <c r="G42" s="121"/>
      <c r="H42" s="121"/>
      <c r="I42" s="121"/>
      <c r="J42" s="304"/>
      <c r="K42" s="84"/>
      <c r="L42" s="64"/>
      <c r="M42" s="84"/>
      <c r="N42" s="84"/>
      <c r="O42" s="84"/>
      <c r="P42" s="304"/>
      <c r="Q42" s="84"/>
      <c r="R42" s="64"/>
      <c r="S42" s="84"/>
      <c r="T42" s="84"/>
      <c r="U42" s="21"/>
      <c r="V42" s="67"/>
      <c r="W42" s="66"/>
      <c r="X42" s="63"/>
      <c r="Y42" s="64"/>
      <c r="Z42" s="64"/>
      <c r="AA42" s="64"/>
      <c r="AB42" s="64"/>
      <c r="AC42" s="65"/>
      <c r="AD42" s="21"/>
      <c r="AE42" s="67"/>
      <c r="AF42" s="66"/>
      <c r="AG42" s="63"/>
      <c r="AH42" s="64"/>
      <c r="AI42" s="64"/>
      <c r="AJ42" s="70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70"/>
      <c r="AV42" s="8"/>
      <c r="AW42" s="66"/>
      <c r="AX42" s="63"/>
      <c r="AY42" s="64"/>
      <c r="AZ42" s="64"/>
      <c r="BA42" s="65"/>
      <c r="BB42" s="670"/>
      <c r="BC42" s="67"/>
      <c r="BD42" s="36"/>
      <c r="BE42" s="68"/>
      <c r="BF42" s="69"/>
    </row>
    <row r="43" spans="1:58" ht="27" customHeight="1" x14ac:dyDescent="0.25">
      <c r="A43" s="261"/>
      <c r="B43" s="660"/>
      <c r="C43" s="145" t="str">
        <f>PROPER(TEXT(D43,"JJJJ"))</f>
        <v>Vendredi</v>
      </c>
      <c r="D43" s="146">
        <f>$D41+1</f>
        <v>45674</v>
      </c>
      <c r="E43" s="120"/>
      <c r="F43" s="132"/>
      <c r="G43" s="121"/>
      <c r="H43" s="133"/>
      <c r="I43" s="121"/>
      <c r="J43" s="303" t="str">
        <f>IF(OR(L41="",L43=""),"",IF(L43&gt;L41,"»",IF(L43&lt;L41,"¼","¹º")))</f>
        <v/>
      </c>
      <c r="K43" s="84"/>
      <c r="L43" s="270"/>
      <c r="M43" s="84"/>
      <c r="N43" s="148"/>
      <c r="O43" s="84"/>
      <c r="P43" s="303" t="str">
        <f>IF(OR(R41="",R43=""),"",IF(R43&gt;R41,"»",IF(R43&lt;R41,"¼","¹º")))</f>
        <v/>
      </c>
      <c r="Q43" s="84"/>
      <c r="R43" s="270"/>
      <c r="S43" s="84"/>
      <c r="T43" s="148"/>
      <c r="U43" s="21"/>
      <c r="V43" s="67"/>
      <c r="W43" s="66"/>
      <c r="X43" s="145" t="str">
        <f>$C43</f>
        <v>Vendredi</v>
      </c>
      <c r="Y43" s="146">
        <f>$D43</f>
        <v>45674</v>
      </c>
      <c r="Z43" s="64"/>
      <c r="AA43" s="147"/>
      <c r="AB43" s="64"/>
      <c r="AC43" s="148"/>
      <c r="AD43" s="21"/>
      <c r="AE43" s="67"/>
      <c r="AF43" s="66"/>
      <c r="AG43" s="145" t="str">
        <f>$C43</f>
        <v>Vendredi</v>
      </c>
      <c r="AH43" s="146">
        <f>$D43</f>
        <v>45674</v>
      </c>
      <c r="AI43" s="64"/>
      <c r="AJ43" s="170"/>
      <c r="AK43" s="64"/>
      <c r="AL43" s="148"/>
      <c r="AM43" s="64"/>
      <c r="AN43" s="148"/>
      <c r="AO43" s="64"/>
      <c r="AP43" s="148"/>
      <c r="AQ43" s="64"/>
      <c r="AR43" s="148"/>
      <c r="AS43" s="64"/>
      <c r="AT43" s="148"/>
      <c r="AU43" s="670"/>
      <c r="AV43" s="8"/>
      <c r="AW43" s="66"/>
      <c r="AX43" s="145" t="str">
        <f>$C43</f>
        <v>Vendredi</v>
      </c>
      <c r="AY43" s="146">
        <f>$D43</f>
        <v>45674</v>
      </c>
      <c r="AZ43" s="64"/>
      <c r="BA43" s="148"/>
      <c r="BB43" s="670"/>
      <c r="BC43" s="67"/>
      <c r="BD43" s="36">
        <v>23</v>
      </c>
      <c r="BE43" s="34">
        <f>D43</f>
        <v>45674</v>
      </c>
      <c r="BF43" s="35" t="str">
        <f>$C43</f>
        <v>Vendredi</v>
      </c>
    </row>
    <row r="44" spans="1:58" ht="5.25" customHeight="1" x14ac:dyDescent="0.35">
      <c r="A44" s="261"/>
      <c r="B44" s="660"/>
      <c r="C44" s="63"/>
      <c r="D44" s="64"/>
      <c r="E44" s="120"/>
      <c r="F44" s="120"/>
      <c r="G44" s="121"/>
      <c r="H44" s="121"/>
      <c r="I44" s="121"/>
      <c r="J44" s="304"/>
      <c r="K44" s="84"/>
      <c r="L44" s="64"/>
      <c r="M44" s="84"/>
      <c r="N44" s="84"/>
      <c r="O44" s="84"/>
      <c r="P44" s="304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70"/>
      <c r="AV44" s="8"/>
      <c r="AW44" s="66"/>
      <c r="AX44" s="63"/>
      <c r="AY44" s="64"/>
      <c r="AZ44" s="64"/>
      <c r="BA44" s="65"/>
      <c r="BB44" s="670"/>
      <c r="BC44" s="67"/>
      <c r="BD44" s="36"/>
      <c r="BE44" s="82"/>
      <c r="BF44" s="81"/>
    </row>
    <row r="45" spans="1:58" ht="27" customHeight="1" x14ac:dyDescent="0.25">
      <c r="A45" s="261"/>
      <c r="B45" s="660"/>
      <c r="C45" s="145" t="str">
        <f>PROPER(TEXT(D45,"JJJJ"))</f>
        <v>Samedi</v>
      </c>
      <c r="D45" s="146">
        <f>$D43+1</f>
        <v>45675</v>
      </c>
      <c r="E45" s="120"/>
      <c r="F45" s="132"/>
      <c r="G45" s="121"/>
      <c r="H45" s="133"/>
      <c r="I45" s="121"/>
      <c r="J45" s="303" t="str">
        <f>IF(OR(L43="",L45=""),"",IF(L45&gt;L43,"»",IF(L45&lt;L43,"¼","¹º")))</f>
        <v/>
      </c>
      <c r="K45" s="84"/>
      <c r="L45" s="270"/>
      <c r="M45" s="84"/>
      <c r="N45" s="148"/>
      <c r="O45" s="84"/>
      <c r="P45" s="303" t="str">
        <f>IF(OR(R43="",R45=""),"",IF(R45&gt;R43,"»",IF(R45&lt;R43,"¼","¹º")))</f>
        <v/>
      </c>
      <c r="Q45" s="84"/>
      <c r="R45" s="270"/>
      <c r="S45" s="84"/>
      <c r="T45" s="148"/>
      <c r="U45" s="21"/>
      <c r="V45" s="67"/>
      <c r="W45" s="66"/>
      <c r="X45" s="145" t="str">
        <f>$C45</f>
        <v>Samedi</v>
      </c>
      <c r="Y45" s="146">
        <f>$D45</f>
        <v>45675</v>
      </c>
      <c r="Z45" s="64"/>
      <c r="AA45" s="147"/>
      <c r="AB45" s="64"/>
      <c r="AC45" s="148"/>
      <c r="AD45" s="21"/>
      <c r="AE45" s="67"/>
      <c r="AF45" s="66"/>
      <c r="AG45" s="145" t="str">
        <f>$C45</f>
        <v>Samedi</v>
      </c>
      <c r="AH45" s="146">
        <f>$D45</f>
        <v>45675</v>
      </c>
      <c r="AI45" s="64"/>
      <c r="AJ45" s="170"/>
      <c r="AK45" s="64"/>
      <c r="AL45" s="148"/>
      <c r="AM45" s="64"/>
      <c r="AN45" s="148"/>
      <c r="AO45" s="64"/>
      <c r="AP45" s="148"/>
      <c r="AQ45" s="64"/>
      <c r="AR45" s="148"/>
      <c r="AS45" s="64"/>
      <c r="AT45" s="148"/>
      <c r="AU45" s="670"/>
      <c r="AV45" s="8"/>
      <c r="AW45" s="66"/>
      <c r="AX45" s="145" t="str">
        <f>$C45</f>
        <v>Samedi</v>
      </c>
      <c r="AY45" s="146">
        <f>$D45</f>
        <v>45675</v>
      </c>
      <c r="AZ45" s="64"/>
      <c r="BA45" s="148"/>
      <c r="BB45" s="670"/>
      <c r="BC45" s="67"/>
      <c r="BD45" s="36">
        <v>20</v>
      </c>
      <c r="BE45" s="34">
        <f>D45</f>
        <v>45675</v>
      </c>
      <c r="BF45" s="35" t="str">
        <f>$C45</f>
        <v>Samedi</v>
      </c>
    </row>
    <row r="46" spans="1:58" ht="5.25" customHeight="1" x14ac:dyDescent="0.35">
      <c r="A46" s="261"/>
      <c r="B46" s="660"/>
      <c r="C46" s="63"/>
      <c r="D46" s="64"/>
      <c r="E46" s="120"/>
      <c r="F46" s="120"/>
      <c r="G46" s="121"/>
      <c r="H46" s="121"/>
      <c r="I46" s="121"/>
      <c r="J46" s="304"/>
      <c r="K46" s="84"/>
      <c r="L46" s="64"/>
      <c r="M46" s="84"/>
      <c r="N46" s="84"/>
      <c r="O46" s="84"/>
      <c r="P46" s="304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70"/>
      <c r="AV46" s="8"/>
      <c r="AW46" s="66"/>
      <c r="AX46" s="63"/>
      <c r="AY46" s="64"/>
      <c r="AZ46" s="64"/>
      <c r="BA46" s="65"/>
      <c r="BB46" s="670"/>
      <c r="BC46" s="67"/>
      <c r="BD46" s="36"/>
      <c r="BE46" s="68"/>
      <c r="BF46" s="69"/>
    </row>
    <row r="47" spans="1:58" ht="27" customHeight="1" x14ac:dyDescent="0.25">
      <c r="A47" s="261"/>
      <c r="B47" s="660"/>
      <c r="C47" s="145" t="str">
        <f>PROPER(TEXT(D47,"JJJJ"))</f>
        <v>Dimanche</v>
      </c>
      <c r="D47" s="146">
        <f>$D45+1</f>
        <v>45676</v>
      </c>
      <c r="E47" s="120"/>
      <c r="F47" s="132"/>
      <c r="G47" s="121"/>
      <c r="H47" s="133"/>
      <c r="I47" s="121"/>
      <c r="J47" s="303" t="str">
        <f>IF(OR(L45="",L47=""),"",IF(L47&gt;L45,"»",IF(L47&lt;L45,"¼","¹º")))</f>
        <v/>
      </c>
      <c r="K47" s="84"/>
      <c r="L47" s="270"/>
      <c r="M47" s="84"/>
      <c r="N47" s="148"/>
      <c r="O47" s="84"/>
      <c r="P47" s="303" t="str">
        <f>IF(OR(R45="",R47=""),"",IF(R47&gt;R45,"»",IF(R47&lt;R45,"¼","¹º")))</f>
        <v/>
      </c>
      <c r="Q47" s="84"/>
      <c r="R47" s="270"/>
      <c r="S47" s="84"/>
      <c r="T47" s="148"/>
      <c r="U47" s="682"/>
      <c r="V47" s="67"/>
      <c r="W47" s="66"/>
      <c r="X47" s="145" t="str">
        <f>$C47</f>
        <v>Dimanche</v>
      </c>
      <c r="Y47" s="146">
        <f>$D47</f>
        <v>45676</v>
      </c>
      <c r="Z47" s="64"/>
      <c r="AA47" s="147"/>
      <c r="AB47" s="64"/>
      <c r="AC47" s="148"/>
      <c r="AD47" s="21"/>
      <c r="AE47" s="67"/>
      <c r="AF47" s="66"/>
      <c r="AG47" s="145" t="str">
        <f>$C47</f>
        <v>Dimanche</v>
      </c>
      <c r="AH47" s="146">
        <f>$D47</f>
        <v>45676</v>
      </c>
      <c r="AI47" s="64"/>
      <c r="AJ47" s="170"/>
      <c r="AK47" s="64"/>
      <c r="AL47" s="148"/>
      <c r="AM47" s="64"/>
      <c r="AN47" s="148"/>
      <c r="AO47" s="64"/>
      <c r="AP47" s="148"/>
      <c r="AQ47" s="64"/>
      <c r="AR47" s="148"/>
      <c r="AS47" s="64"/>
      <c r="AT47" s="148"/>
      <c r="AU47" s="670"/>
      <c r="AV47" s="8"/>
      <c r="AW47" s="66"/>
      <c r="AX47" s="145" t="str">
        <f>$C47</f>
        <v>Dimanche</v>
      </c>
      <c r="AY47" s="146">
        <f>$D47</f>
        <v>45676</v>
      </c>
      <c r="AZ47" s="64"/>
      <c r="BA47" s="148"/>
      <c r="BB47" s="670"/>
      <c r="BC47" s="67"/>
      <c r="BD47" s="36">
        <v>22</v>
      </c>
      <c r="BE47" s="34">
        <f>D47</f>
        <v>45676</v>
      </c>
      <c r="BF47" s="35" t="str">
        <f>$C47</f>
        <v>Dimanche</v>
      </c>
    </row>
    <row r="48" spans="1:58" ht="22.5" customHeight="1" x14ac:dyDescent="0.25">
      <c r="A48" s="261"/>
      <c r="B48" s="660"/>
      <c r="C48" s="660"/>
      <c r="D48" s="660"/>
      <c r="E48" s="660"/>
      <c r="F48" s="660"/>
      <c r="G48" s="660"/>
      <c r="H48" s="660"/>
      <c r="I48" s="660"/>
      <c r="J48" s="661"/>
      <c r="K48" s="660"/>
      <c r="L48" s="660"/>
      <c r="M48" s="660"/>
      <c r="N48" s="660"/>
      <c r="O48" s="660"/>
      <c r="P48" s="661"/>
      <c r="Q48" s="660"/>
      <c r="R48" s="660"/>
      <c r="S48" s="660"/>
      <c r="T48" s="660"/>
      <c r="U48" s="669"/>
      <c r="V48" s="662"/>
      <c r="W48" s="660"/>
      <c r="X48" s="660"/>
      <c r="Y48" s="660"/>
      <c r="Z48" s="660"/>
      <c r="AA48" s="660"/>
      <c r="AB48" s="660"/>
      <c r="AC48" s="660"/>
      <c r="AD48" s="660"/>
      <c r="AE48" s="662"/>
      <c r="AF48" s="660"/>
      <c r="AG48" s="660"/>
      <c r="AH48" s="660"/>
      <c r="AI48" s="660"/>
      <c r="AJ48" s="660"/>
      <c r="AK48" s="660"/>
      <c r="AL48" s="660"/>
      <c r="AM48" s="660"/>
      <c r="AN48" s="660"/>
      <c r="AO48" s="660"/>
      <c r="AP48" s="660"/>
      <c r="AQ48" s="660"/>
      <c r="AR48" s="660"/>
      <c r="AS48" s="660"/>
      <c r="AT48" s="660"/>
      <c r="AU48" s="660"/>
      <c r="AV48" s="662"/>
      <c r="AW48" s="660"/>
      <c r="AX48" s="660"/>
      <c r="AY48" s="660"/>
      <c r="AZ48" s="660"/>
      <c r="BA48" s="660"/>
      <c r="BB48" s="669"/>
      <c r="BC48" s="261"/>
      <c r="BE48" s="690"/>
      <c r="BF48" s="691"/>
    </row>
    <row r="49" spans="1:58" ht="27" customHeight="1" x14ac:dyDescent="0.25">
      <c r="A49" s="261"/>
      <c r="B49" s="660"/>
      <c r="C49" s="145" t="str">
        <f>PROPER(TEXT(D49,"JJJJ"))</f>
        <v>Lundi</v>
      </c>
      <c r="D49" s="146">
        <f>$D47+1</f>
        <v>45677</v>
      </c>
      <c r="E49" s="120"/>
      <c r="F49" s="132"/>
      <c r="G49" s="121"/>
      <c r="H49" s="133"/>
      <c r="I49" s="121"/>
      <c r="J49" s="303" t="str">
        <f>IF(OR(L47="",L49=""),"",IF(L49&gt;L47,"»",IF(L49&lt;L47,"¼","¹º")))</f>
        <v/>
      </c>
      <c r="K49" s="84"/>
      <c r="L49" s="270"/>
      <c r="M49" s="84"/>
      <c r="N49" s="148"/>
      <c r="O49" s="84"/>
      <c r="P49" s="303" t="str">
        <f>IF(OR(R47="",R49=""),"",IF(R49&gt;R47,"»",IF(R49&lt;R47,"¼","¹º")))</f>
        <v/>
      </c>
      <c r="Q49" s="84"/>
      <c r="R49" s="270"/>
      <c r="S49" s="84"/>
      <c r="T49" s="148"/>
      <c r="U49" s="21"/>
      <c r="V49" s="67"/>
      <c r="W49" s="66"/>
      <c r="X49" s="145" t="str">
        <f>$C49</f>
        <v>Lundi</v>
      </c>
      <c r="Y49" s="146">
        <f>$D49</f>
        <v>45677</v>
      </c>
      <c r="Z49" s="64"/>
      <c r="AA49" s="147"/>
      <c r="AB49" s="64"/>
      <c r="AC49" s="148"/>
      <c r="AD49" s="21"/>
      <c r="AE49" s="67"/>
      <c r="AF49" s="66"/>
      <c r="AG49" s="145" t="str">
        <f>$C49</f>
        <v>Lundi</v>
      </c>
      <c r="AH49" s="146">
        <f>$D49</f>
        <v>45677</v>
      </c>
      <c r="AI49" s="64"/>
      <c r="AJ49" s="170"/>
      <c r="AK49" s="64"/>
      <c r="AL49" s="148"/>
      <c r="AM49" s="64"/>
      <c r="AN49" s="148"/>
      <c r="AO49" s="64"/>
      <c r="AP49" s="148"/>
      <c r="AQ49" s="64"/>
      <c r="AR49" s="148"/>
      <c r="AS49" s="64"/>
      <c r="AT49" s="148"/>
      <c r="AU49" s="670"/>
      <c r="AV49" s="8"/>
      <c r="AW49" s="66"/>
      <c r="AX49" s="145" t="str">
        <f>$C49</f>
        <v>Lundi</v>
      </c>
      <c r="AY49" s="146">
        <f>$D49</f>
        <v>45677</v>
      </c>
      <c r="AZ49" s="64"/>
      <c r="BA49" s="148"/>
      <c r="BB49" s="670"/>
      <c r="BC49" s="67"/>
      <c r="BD49" s="36">
        <v>23</v>
      </c>
      <c r="BE49" s="34">
        <f>D49</f>
        <v>45677</v>
      </c>
      <c r="BF49" s="35" t="str">
        <f>$C49</f>
        <v>Lundi</v>
      </c>
    </row>
    <row r="50" spans="1:58" ht="5.25" customHeight="1" x14ac:dyDescent="0.35">
      <c r="A50" s="261"/>
      <c r="B50" s="660"/>
      <c r="C50" s="63"/>
      <c r="D50" s="64"/>
      <c r="E50" s="120"/>
      <c r="F50" s="120"/>
      <c r="G50" s="121"/>
      <c r="H50" s="121"/>
      <c r="I50" s="121"/>
      <c r="J50" s="304"/>
      <c r="K50" s="84"/>
      <c r="L50" s="64"/>
      <c r="M50" s="84"/>
      <c r="N50" s="84"/>
      <c r="O50" s="84"/>
      <c r="P50" s="304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70"/>
      <c r="AV50" s="8"/>
      <c r="AW50" s="66"/>
      <c r="AX50" s="63"/>
      <c r="AY50" s="64"/>
      <c r="AZ50" s="64"/>
      <c r="BA50" s="65"/>
      <c r="BB50" s="670"/>
      <c r="BC50" s="67"/>
      <c r="BD50" s="36"/>
      <c r="BE50" s="82"/>
      <c r="BF50" s="81"/>
    </row>
    <row r="51" spans="1:58" ht="27" customHeight="1" x14ac:dyDescent="0.25">
      <c r="A51" s="261"/>
      <c r="B51" s="660"/>
      <c r="C51" s="145" t="str">
        <f>PROPER(TEXT(D51,"JJJJ"))</f>
        <v>Mardi</v>
      </c>
      <c r="D51" s="146">
        <f>$D49+1</f>
        <v>45678</v>
      </c>
      <c r="E51" s="120"/>
      <c r="F51" s="132"/>
      <c r="G51" s="121"/>
      <c r="H51" s="133"/>
      <c r="I51" s="121"/>
      <c r="J51" s="303" t="str">
        <f>IF(OR(L49="",L51=""),"",IF(L51&gt;L49,"»",IF(L51&lt;L49,"¼","¹º")))</f>
        <v/>
      </c>
      <c r="K51" s="84"/>
      <c r="L51" s="270"/>
      <c r="M51" s="84"/>
      <c r="N51" s="148"/>
      <c r="O51" s="84"/>
      <c r="P51" s="303" t="str">
        <f>IF(OR(R49="",R51=""),"",IF(R51&gt;R49,"»",IF(R51&lt;R49,"¼","¹º")))</f>
        <v/>
      </c>
      <c r="Q51" s="84"/>
      <c r="R51" s="270"/>
      <c r="S51" s="84"/>
      <c r="T51" s="148"/>
      <c r="U51" s="21"/>
      <c r="V51" s="67"/>
      <c r="W51" s="66"/>
      <c r="X51" s="145" t="str">
        <f>$C51</f>
        <v>Mardi</v>
      </c>
      <c r="Y51" s="146">
        <f>$D51</f>
        <v>45678</v>
      </c>
      <c r="Z51" s="64"/>
      <c r="AA51" s="147"/>
      <c r="AB51" s="64"/>
      <c r="AC51" s="148"/>
      <c r="AD51" s="21"/>
      <c r="AE51" s="67"/>
      <c r="AF51" s="66"/>
      <c r="AG51" s="145" t="str">
        <f>$C51</f>
        <v>Mardi</v>
      </c>
      <c r="AH51" s="146">
        <f>$D51</f>
        <v>45678</v>
      </c>
      <c r="AI51" s="64"/>
      <c r="AJ51" s="170"/>
      <c r="AK51" s="64"/>
      <c r="AL51" s="148"/>
      <c r="AM51" s="64"/>
      <c r="AN51" s="148"/>
      <c r="AO51" s="64"/>
      <c r="AP51" s="148"/>
      <c r="AQ51" s="64"/>
      <c r="AR51" s="148"/>
      <c r="AS51" s="64"/>
      <c r="AT51" s="148"/>
      <c r="AU51" s="670"/>
      <c r="AV51" s="8"/>
      <c r="AW51" s="66"/>
      <c r="AX51" s="145" t="str">
        <f>$C51</f>
        <v>Mardi</v>
      </c>
      <c r="AY51" s="146">
        <f>$D51</f>
        <v>45678</v>
      </c>
      <c r="AZ51" s="64"/>
      <c r="BA51" s="148"/>
      <c r="BB51" s="670"/>
      <c r="BC51" s="67"/>
      <c r="BD51" s="36">
        <v>20</v>
      </c>
      <c r="BE51" s="34">
        <f>D51</f>
        <v>45678</v>
      </c>
      <c r="BF51" s="35" t="str">
        <f>$C51</f>
        <v>Mardi</v>
      </c>
    </row>
    <row r="52" spans="1:58" ht="5.25" customHeight="1" x14ac:dyDescent="0.35">
      <c r="A52" s="261"/>
      <c r="B52" s="660"/>
      <c r="C52" s="63"/>
      <c r="D52" s="64"/>
      <c r="E52" s="120"/>
      <c r="F52" s="120"/>
      <c r="G52" s="121"/>
      <c r="H52" s="121"/>
      <c r="I52" s="121"/>
      <c r="J52" s="304"/>
      <c r="K52" s="84"/>
      <c r="L52" s="64"/>
      <c r="M52" s="84"/>
      <c r="N52" s="84"/>
      <c r="O52" s="84"/>
      <c r="P52" s="304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70"/>
      <c r="AV52" s="8"/>
      <c r="AW52" s="66"/>
      <c r="AX52" s="63"/>
      <c r="AY52" s="64"/>
      <c r="AZ52" s="64"/>
      <c r="BA52" s="65"/>
      <c r="BB52" s="670"/>
      <c r="BC52" s="67"/>
      <c r="BD52" s="36"/>
      <c r="BE52" s="68"/>
      <c r="BF52" s="69"/>
    </row>
    <row r="53" spans="1:58" ht="27" customHeight="1" x14ac:dyDescent="0.25">
      <c r="A53" s="261"/>
      <c r="B53" s="660"/>
      <c r="C53" s="145" t="str">
        <f>PROPER(TEXT(D53,"JJJJ"))</f>
        <v>Mercredi</v>
      </c>
      <c r="D53" s="146">
        <f>$D51+1</f>
        <v>45679</v>
      </c>
      <c r="E53" s="120"/>
      <c r="F53" s="132"/>
      <c r="G53" s="121"/>
      <c r="H53" s="133"/>
      <c r="I53" s="121"/>
      <c r="J53" s="303" t="str">
        <f>IF(OR(L51="",L53=""),"",IF(L53&gt;L51,"»",IF(L53&lt;L51,"¼","¹º")))</f>
        <v/>
      </c>
      <c r="K53" s="84"/>
      <c r="L53" s="270"/>
      <c r="M53" s="84"/>
      <c r="N53" s="148"/>
      <c r="O53" s="84"/>
      <c r="P53" s="303" t="str">
        <f>IF(OR(R51="",R53=""),"",IF(R53&gt;R51,"»",IF(R53&lt;R51,"¼","¹º")))</f>
        <v/>
      </c>
      <c r="Q53" s="84"/>
      <c r="R53" s="270"/>
      <c r="S53" s="84"/>
      <c r="T53" s="148"/>
      <c r="U53" s="21"/>
      <c r="V53" s="67"/>
      <c r="W53" s="66"/>
      <c r="X53" s="145" t="str">
        <f>$C53</f>
        <v>Mercredi</v>
      </c>
      <c r="Y53" s="146">
        <f>$D53</f>
        <v>45679</v>
      </c>
      <c r="Z53" s="64"/>
      <c r="AA53" s="147"/>
      <c r="AB53" s="64"/>
      <c r="AC53" s="148"/>
      <c r="AD53" s="21"/>
      <c r="AE53" s="67"/>
      <c r="AF53" s="66"/>
      <c r="AG53" s="145" t="str">
        <f>$C53</f>
        <v>Mercredi</v>
      </c>
      <c r="AH53" s="146">
        <f>$D53</f>
        <v>45679</v>
      </c>
      <c r="AI53" s="64"/>
      <c r="AJ53" s="170"/>
      <c r="AK53" s="64"/>
      <c r="AL53" s="148"/>
      <c r="AM53" s="64"/>
      <c r="AN53" s="148"/>
      <c r="AO53" s="64"/>
      <c r="AP53" s="148"/>
      <c r="AQ53" s="64"/>
      <c r="AR53" s="148"/>
      <c r="AS53" s="64"/>
      <c r="AT53" s="148"/>
      <c r="AU53" s="670"/>
      <c r="AV53" s="8"/>
      <c r="AW53" s="66"/>
      <c r="AX53" s="145" t="str">
        <f>$C53</f>
        <v>Mercredi</v>
      </c>
      <c r="AY53" s="146">
        <f>$D53</f>
        <v>45679</v>
      </c>
      <c r="AZ53" s="64"/>
      <c r="BA53" s="148"/>
      <c r="BB53" s="670"/>
      <c r="BC53" s="67"/>
      <c r="BD53" s="36">
        <v>24</v>
      </c>
      <c r="BE53" s="34">
        <f>D53</f>
        <v>45679</v>
      </c>
      <c r="BF53" s="35" t="str">
        <f>$C53</f>
        <v>Mercredi</v>
      </c>
    </row>
    <row r="54" spans="1:58" ht="5.25" customHeight="1" x14ac:dyDescent="0.35">
      <c r="A54" s="261"/>
      <c r="B54" s="660"/>
      <c r="C54" s="63"/>
      <c r="D54" s="64"/>
      <c r="E54" s="120"/>
      <c r="F54" s="120"/>
      <c r="G54" s="121"/>
      <c r="H54" s="121"/>
      <c r="I54" s="121"/>
      <c r="J54" s="304"/>
      <c r="K54" s="84"/>
      <c r="L54" s="64"/>
      <c r="M54" s="84"/>
      <c r="N54" s="84"/>
      <c r="O54" s="84"/>
      <c r="P54" s="304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70"/>
      <c r="AV54" s="8"/>
      <c r="AW54" s="66"/>
      <c r="AX54" s="63"/>
      <c r="AY54" s="64"/>
      <c r="AZ54" s="64"/>
      <c r="BA54" s="65"/>
      <c r="BB54" s="670"/>
      <c r="BC54" s="67"/>
      <c r="BD54" s="36"/>
      <c r="BE54" s="68"/>
      <c r="BF54" s="69"/>
    </row>
    <row r="55" spans="1:58" ht="27" customHeight="1" x14ac:dyDescent="0.25">
      <c r="A55" s="261"/>
      <c r="B55" s="660"/>
      <c r="C55" s="145" t="str">
        <f>PROPER(TEXT(D55,"JJJJ"))</f>
        <v>Jeudi</v>
      </c>
      <c r="D55" s="146">
        <f>$D53+1</f>
        <v>45680</v>
      </c>
      <c r="E55" s="120"/>
      <c r="F55" s="132"/>
      <c r="G55" s="121"/>
      <c r="H55" s="133"/>
      <c r="I55" s="121"/>
      <c r="J55" s="303" t="str">
        <f>IF(OR(L53="",L55=""),"",IF(L55&gt;L53,"»",IF(L55&lt;L53,"¼","¹º")))</f>
        <v/>
      </c>
      <c r="K55" s="84"/>
      <c r="L55" s="270"/>
      <c r="M55" s="84"/>
      <c r="N55" s="148"/>
      <c r="O55" s="84"/>
      <c r="P55" s="303" t="str">
        <f>IF(OR(R53="",R55=""),"",IF(R55&gt;R53,"»",IF(R55&lt;R53,"¼","¹º")))</f>
        <v/>
      </c>
      <c r="Q55" s="84"/>
      <c r="R55" s="270"/>
      <c r="S55" s="84"/>
      <c r="T55" s="148"/>
      <c r="U55" s="21"/>
      <c r="V55" s="67"/>
      <c r="W55" s="66"/>
      <c r="X55" s="145" t="str">
        <f>$C55</f>
        <v>Jeudi</v>
      </c>
      <c r="Y55" s="146">
        <f>$D55</f>
        <v>45680</v>
      </c>
      <c r="Z55" s="64"/>
      <c r="AA55" s="147"/>
      <c r="AB55" s="64"/>
      <c r="AC55" s="148"/>
      <c r="AD55" s="21"/>
      <c r="AE55" s="67"/>
      <c r="AF55" s="66"/>
      <c r="AG55" s="145" t="str">
        <f>$C55</f>
        <v>Jeudi</v>
      </c>
      <c r="AH55" s="146">
        <f>$D55</f>
        <v>45680</v>
      </c>
      <c r="AI55" s="64"/>
      <c r="AJ55" s="170"/>
      <c r="AK55" s="64"/>
      <c r="AL55" s="148"/>
      <c r="AM55" s="64"/>
      <c r="AN55" s="148"/>
      <c r="AO55" s="64"/>
      <c r="AP55" s="148"/>
      <c r="AQ55" s="64"/>
      <c r="AR55" s="148"/>
      <c r="AS55" s="64"/>
      <c r="AT55" s="148"/>
      <c r="AU55" s="670"/>
      <c r="AV55" s="8"/>
      <c r="AW55" s="66"/>
      <c r="AX55" s="145" t="str">
        <f>$C55</f>
        <v>Jeudi</v>
      </c>
      <c r="AY55" s="146">
        <f>$D55</f>
        <v>45680</v>
      </c>
      <c r="AZ55" s="64"/>
      <c r="BA55" s="148"/>
      <c r="BB55" s="670"/>
      <c r="BC55" s="67"/>
      <c r="BD55" s="36">
        <v>22</v>
      </c>
      <c r="BE55" s="34">
        <f>D55</f>
        <v>45680</v>
      </c>
      <c r="BF55" s="35" t="str">
        <f>$C55</f>
        <v>Jeudi</v>
      </c>
    </row>
    <row r="56" spans="1:58" ht="5.25" customHeight="1" x14ac:dyDescent="0.35">
      <c r="A56" s="261"/>
      <c r="B56" s="660"/>
      <c r="C56" s="63"/>
      <c r="D56" s="64"/>
      <c r="E56" s="120"/>
      <c r="F56" s="120"/>
      <c r="G56" s="121"/>
      <c r="H56" s="121"/>
      <c r="I56" s="121"/>
      <c r="J56" s="304"/>
      <c r="K56" s="84"/>
      <c r="L56" s="64"/>
      <c r="M56" s="84"/>
      <c r="N56" s="84"/>
      <c r="O56" s="84"/>
      <c r="P56" s="304"/>
      <c r="Q56" s="84"/>
      <c r="R56" s="64"/>
      <c r="S56" s="84"/>
      <c r="T56" s="84"/>
      <c r="U56" s="21"/>
      <c r="V56" s="67"/>
      <c r="W56" s="66"/>
      <c r="X56" s="63"/>
      <c r="Y56" s="64"/>
      <c r="Z56" s="64"/>
      <c r="AA56" s="64"/>
      <c r="AB56" s="64"/>
      <c r="AC56" s="65"/>
      <c r="AD56" s="21"/>
      <c r="AE56" s="67"/>
      <c r="AF56" s="66"/>
      <c r="AG56" s="63"/>
      <c r="AH56" s="64"/>
      <c r="AI56" s="64"/>
      <c r="AJ56" s="70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70"/>
      <c r="AV56" s="8"/>
      <c r="AW56" s="66"/>
      <c r="AX56" s="63"/>
      <c r="AY56" s="64"/>
      <c r="AZ56" s="64"/>
      <c r="BA56" s="65"/>
      <c r="BB56" s="670"/>
      <c r="BC56" s="67"/>
      <c r="BD56" s="36"/>
      <c r="BE56" s="68"/>
      <c r="BF56" s="69"/>
    </row>
    <row r="57" spans="1:58" ht="27" customHeight="1" x14ac:dyDescent="0.25">
      <c r="A57" s="261"/>
      <c r="B57" s="660"/>
      <c r="C57" s="145" t="str">
        <f>PROPER(TEXT(D57,"JJJJ"))</f>
        <v>Vendredi</v>
      </c>
      <c r="D57" s="146">
        <f>$D55+1</f>
        <v>45681</v>
      </c>
      <c r="E57" s="120"/>
      <c r="F57" s="132"/>
      <c r="G57" s="121"/>
      <c r="H57" s="133"/>
      <c r="I57" s="121"/>
      <c r="J57" s="303" t="str">
        <f>IF(OR(L55="",L57=""),"",IF(L57&gt;L55,"»",IF(L57&lt;L55,"¼","¹º")))</f>
        <v/>
      </c>
      <c r="K57" s="84"/>
      <c r="L57" s="270"/>
      <c r="M57" s="84"/>
      <c r="N57" s="148"/>
      <c r="O57" s="84"/>
      <c r="P57" s="303" t="str">
        <f>IF(OR(R55="",R57=""),"",IF(R57&gt;R55,"»",IF(R57&lt;R55,"¼","¹º")))</f>
        <v/>
      </c>
      <c r="Q57" s="84"/>
      <c r="R57" s="270"/>
      <c r="S57" s="84"/>
      <c r="T57" s="148"/>
      <c r="U57" s="21"/>
      <c r="V57" s="67"/>
      <c r="W57" s="66"/>
      <c r="X57" s="145" t="str">
        <f>$C57</f>
        <v>Vendredi</v>
      </c>
      <c r="Y57" s="146">
        <f>$D57</f>
        <v>45681</v>
      </c>
      <c r="Z57" s="64"/>
      <c r="AA57" s="147"/>
      <c r="AB57" s="64"/>
      <c r="AC57" s="148"/>
      <c r="AD57" s="21"/>
      <c r="AE57" s="67"/>
      <c r="AF57" s="66"/>
      <c r="AG57" s="145" t="str">
        <f>$C57</f>
        <v>Vendredi</v>
      </c>
      <c r="AH57" s="146">
        <f>$D57</f>
        <v>45681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70"/>
      <c r="AV57" s="8"/>
      <c r="AW57" s="66"/>
      <c r="AX57" s="145" t="str">
        <f>$C57</f>
        <v>Vendredi</v>
      </c>
      <c r="AY57" s="146">
        <f>$D57</f>
        <v>45681</v>
      </c>
      <c r="AZ57" s="64"/>
      <c r="BA57" s="148"/>
      <c r="BB57" s="670"/>
      <c r="BC57" s="67"/>
      <c r="BD57" s="36">
        <v>23</v>
      </c>
      <c r="BE57" s="34">
        <f>D57</f>
        <v>45681</v>
      </c>
      <c r="BF57" s="35" t="str">
        <f>$C57</f>
        <v>Vendredi</v>
      </c>
    </row>
    <row r="58" spans="1:58" ht="5.25" customHeight="1" x14ac:dyDescent="0.35">
      <c r="A58" s="261"/>
      <c r="B58" s="660"/>
      <c r="C58" s="63"/>
      <c r="D58" s="64"/>
      <c r="E58" s="120"/>
      <c r="F58" s="120"/>
      <c r="G58" s="121"/>
      <c r="H58" s="121"/>
      <c r="I58" s="121"/>
      <c r="J58" s="304"/>
      <c r="K58" s="84"/>
      <c r="L58" s="64"/>
      <c r="M58" s="84"/>
      <c r="N58" s="84"/>
      <c r="O58" s="84"/>
      <c r="P58" s="304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70"/>
      <c r="AV58" s="8"/>
      <c r="AW58" s="66"/>
      <c r="AX58" s="63"/>
      <c r="AY58" s="64"/>
      <c r="AZ58" s="64"/>
      <c r="BA58" s="65"/>
      <c r="BB58" s="670"/>
      <c r="BC58" s="67"/>
      <c r="BD58" s="36"/>
      <c r="BE58" s="82"/>
      <c r="BF58" s="81"/>
    </row>
    <row r="59" spans="1:58" ht="27" customHeight="1" x14ac:dyDescent="0.25">
      <c r="A59" s="261"/>
      <c r="B59" s="660"/>
      <c r="C59" s="145" t="str">
        <f>PROPER(TEXT(D59,"JJJJ"))</f>
        <v>Samedi</v>
      </c>
      <c r="D59" s="146">
        <f>$D57+1</f>
        <v>45682</v>
      </c>
      <c r="E59" s="120"/>
      <c r="F59" s="132"/>
      <c r="G59" s="121"/>
      <c r="H59" s="133"/>
      <c r="I59" s="121"/>
      <c r="J59" s="303" t="str">
        <f>IF(OR(L57="",L59=""),"",IF(L59&gt;L57,"»",IF(L59&lt;L57,"¼","¹º")))</f>
        <v/>
      </c>
      <c r="K59" s="84"/>
      <c r="L59" s="270"/>
      <c r="M59" s="84"/>
      <c r="N59" s="148"/>
      <c r="O59" s="84"/>
      <c r="P59" s="303" t="str">
        <f>IF(OR(R57="",R59=""),"",IF(R59&gt;R57,"»",IF(R59&lt;R57,"¼","¹º")))</f>
        <v/>
      </c>
      <c r="Q59" s="84"/>
      <c r="R59" s="270"/>
      <c r="S59" s="84"/>
      <c r="T59" s="148"/>
      <c r="U59" s="21"/>
      <c r="V59" s="67"/>
      <c r="W59" s="66"/>
      <c r="X59" s="145" t="str">
        <f>$C59</f>
        <v>Samedi</v>
      </c>
      <c r="Y59" s="146">
        <f>$D59</f>
        <v>45682</v>
      </c>
      <c r="Z59" s="64"/>
      <c r="AA59" s="147"/>
      <c r="AB59" s="64"/>
      <c r="AC59" s="148"/>
      <c r="AD59" s="21"/>
      <c r="AE59" s="67"/>
      <c r="AF59" s="66"/>
      <c r="AG59" s="145" t="str">
        <f>$C59</f>
        <v>Samedi</v>
      </c>
      <c r="AH59" s="146">
        <f>$D59</f>
        <v>45682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70"/>
      <c r="AV59" s="8"/>
      <c r="AW59" s="66"/>
      <c r="AX59" s="145" t="str">
        <f>$C59</f>
        <v>Samedi</v>
      </c>
      <c r="AY59" s="146">
        <f>$D59</f>
        <v>45682</v>
      </c>
      <c r="AZ59" s="64"/>
      <c r="BA59" s="148"/>
      <c r="BB59" s="670"/>
      <c r="BC59" s="67"/>
      <c r="BD59" s="36">
        <v>20</v>
      </c>
      <c r="BE59" s="34">
        <f>D59</f>
        <v>45682</v>
      </c>
      <c r="BF59" s="35" t="str">
        <f>$C59</f>
        <v>Samedi</v>
      </c>
    </row>
    <row r="60" spans="1:58" ht="5.25" customHeight="1" x14ac:dyDescent="0.35">
      <c r="A60" s="261"/>
      <c r="B60" s="660"/>
      <c r="C60" s="63"/>
      <c r="D60" s="64"/>
      <c r="E60" s="120"/>
      <c r="F60" s="120"/>
      <c r="G60" s="121"/>
      <c r="H60" s="121"/>
      <c r="I60" s="121"/>
      <c r="J60" s="304"/>
      <c r="K60" s="84"/>
      <c r="L60" s="64"/>
      <c r="M60" s="84"/>
      <c r="N60" s="84"/>
      <c r="O60" s="84"/>
      <c r="P60" s="304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70"/>
      <c r="AV60" s="8"/>
      <c r="AW60" s="66"/>
      <c r="AX60" s="63"/>
      <c r="AY60" s="64"/>
      <c r="AZ60" s="64"/>
      <c r="BA60" s="65"/>
      <c r="BB60" s="670"/>
      <c r="BC60" s="67"/>
      <c r="BD60" s="36"/>
      <c r="BE60" s="68"/>
      <c r="BF60" s="69"/>
    </row>
    <row r="61" spans="1:58" ht="27" customHeight="1" x14ac:dyDescent="0.25">
      <c r="A61" s="261"/>
      <c r="B61" s="660"/>
      <c r="C61" s="145" t="str">
        <f>PROPER(TEXT(D61,"JJJJ"))</f>
        <v>Dimanche</v>
      </c>
      <c r="D61" s="146">
        <f>$D59+1</f>
        <v>45683</v>
      </c>
      <c r="E61" s="120"/>
      <c r="F61" s="132"/>
      <c r="G61" s="121"/>
      <c r="H61" s="133"/>
      <c r="I61" s="121"/>
      <c r="J61" s="303" t="str">
        <f>IF(OR(L59="",L61=""),"",IF(L61&gt;L59,"»",IF(L61&lt;L59,"¼","¹º")))</f>
        <v/>
      </c>
      <c r="K61" s="84"/>
      <c r="L61" s="270"/>
      <c r="M61" s="84"/>
      <c r="N61" s="148"/>
      <c r="O61" s="84"/>
      <c r="P61" s="303" t="str">
        <f>IF(OR(R59="",R61=""),"",IF(R61&gt;R59,"»",IF(R61&lt;R59,"¼","¹º")))</f>
        <v/>
      </c>
      <c r="Q61" s="84"/>
      <c r="R61" s="270"/>
      <c r="S61" s="84"/>
      <c r="T61" s="148"/>
      <c r="U61" s="21"/>
      <c r="V61" s="67"/>
      <c r="W61" s="66"/>
      <c r="X61" s="145" t="str">
        <f>$C61</f>
        <v>Dimanche</v>
      </c>
      <c r="Y61" s="146">
        <f>$D61</f>
        <v>45683</v>
      </c>
      <c r="Z61" s="64"/>
      <c r="AA61" s="147"/>
      <c r="AB61" s="64"/>
      <c r="AC61" s="148"/>
      <c r="AD61" s="21"/>
      <c r="AE61" s="67"/>
      <c r="AF61" s="66"/>
      <c r="AG61" s="145" t="str">
        <f>$C61</f>
        <v>Dimanche</v>
      </c>
      <c r="AH61" s="146">
        <f>$D61</f>
        <v>45683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70"/>
      <c r="AV61" s="8"/>
      <c r="AW61" s="66"/>
      <c r="AX61" s="145" t="str">
        <f>$C61</f>
        <v>Dimanche</v>
      </c>
      <c r="AY61" s="146">
        <f>$D61</f>
        <v>45683</v>
      </c>
      <c r="AZ61" s="64"/>
      <c r="BA61" s="148"/>
      <c r="BB61" s="670"/>
      <c r="BC61" s="67"/>
      <c r="BD61" s="36">
        <v>22</v>
      </c>
      <c r="BE61" s="34">
        <f>D61</f>
        <v>45683</v>
      </c>
      <c r="BF61" s="35" t="str">
        <f>$C61</f>
        <v>Dimanche</v>
      </c>
    </row>
    <row r="62" spans="1:58" ht="22.5" customHeight="1" x14ac:dyDescent="0.35">
      <c r="A62" s="261"/>
      <c r="B62" s="660"/>
      <c r="C62" s="63"/>
      <c r="D62" s="64"/>
      <c r="E62" s="120"/>
      <c r="F62" s="121"/>
      <c r="G62" s="121"/>
      <c r="H62" s="121"/>
      <c r="I62" s="121"/>
      <c r="J62" s="304"/>
      <c r="K62" s="84"/>
      <c r="L62" s="84"/>
      <c r="M62" s="84"/>
      <c r="N62" s="84"/>
      <c r="O62" s="84"/>
      <c r="P62" s="304"/>
      <c r="Q62" s="84"/>
      <c r="R62" s="84"/>
      <c r="S62" s="84"/>
      <c r="T62" s="84"/>
      <c r="U62" s="21"/>
      <c r="V62" s="22"/>
      <c r="W62" s="66"/>
      <c r="X62" s="63"/>
      <c r="Y62" s="64"/>
      <c r="Z62" s="64"/>
      <c r="AA62" s="64"/>
      <c r="AB62" s="64"/>
      <c r="AC62" s="65"/>
      <c r="AD62" s="21"/>
      <c r="AE62" s="22"/>
      <c r="AF62" s="66"/>
      <c r="AG62" s="63"/>
      <c r="AH62" s="64"/>
      <c r="AI62" s="64"/>
      <c r="AJ62" s="70"/>
      <c r="AK62" s="64"/>
      <c r="AL62" s="65"/>
      <c r="AM62" s="64"/>
      <c r="AN62" s="65"/>
      <c r="AO62" s="64"/>
      <c r="AP62" s="65"/>
      <c r="AQ62" s="64"/>
      <c r="AR62" s="65"/>
      <c r="AS62" s="64"/>
      <c r="AT62" s="65"/>
      <c r="AU62" s="670"/>
      <c r="AV62" s="8"/>
      <c r="AW62" s="66"/>
      <c r="AX62" s="63"/>
      <c r="AY62" s="64"/>
      <c r="AZ62" s="64"/>
      <c r="BA62" s="65"/>
      <c r="BB62" s="670"/>
      <c r="BC62" s="22"/>
      <c r="BD62" s="36"/>
      <c r="BE62" s="690"/>
      <c r="BF62" s="692"/>
    </row>
    <row r="63" spans="1:58" ht="27" customHeight="1" x14ac:dyDescent="0.25">
      <c r="A63" s="261"/>
      <c r="B63" s="660"/>
      <c r="C63" s="145" t="str">
        <f>PROPER(TEXT(D63,"JJJJ"))</f>
        <v>Lundi</v>
      </c>
      <c r="D63" s="146">
        <f>$D61+1</f>
        <v>45684</v>
      </c>
      <c r="E63" s="120"/>
      <c r="F63" s="132"/>
      <c r="G63" s="121"/>
      <c r="H63" s="133"/>
      <c r="I63" s="121"/>
      <c r="J63" s="303" t="str">
        <f>IF(OR(L61="",L63=""),"",IF(L63&gt;L61,"»",IF(L63&lt;L61,"¼","¹º")))</f>
        <v/>
      </c>
      <c r="K63" s="84"/>
      <c r="L63" s="270"/>
      <c r="M63" s="84"/>
      <c r="N63" s="148"/>
      <c r="O63" s="84"/>
      <c r="P63" s="303" t="str">
        <f>IF(OR(R61="",R63=""),"",IF(R63&gt;R61,"»",IF(R63&lt;R61,"¼","¹º")))</f>
        <v/>
      </c>
      <c r="Q63" s="84"/>
      <c r="R63" s="270"/>
      <c r="S63" s="84"/>
      <c r="T63" s="148"/>
      <c r="U63" s="21"/>
      <c r="V63" s="67"/>
      <c r="W63" s="66"/>
      <c r="X63" s="145" t="str">
        <f>$C63</f>
        <v>Lundi</v>
      </c>
      <c r="Y63" s="146">
        <f>$D63</f>
        <v>45684</v>
      </c>
      <c r="Z63" s="64"/>
      <c r="AA63" s="147"/>
      <c r="AB63" s="64"/>
      <c r="AC63" s="148"/>
      <c r="AD63" s="21"/>
      <c r="AE63" s="67"/>
      <c r="AF63" s="66"/>
      <c r="AG63" s="145" t="str">
        <f>$C63</f>
        <v>Lundi</v>
      </c>
      <c r="AH63" s="146">
        <f>$D63</f>
        <v>45684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70"/>
      <c r="AV63" s="8"/>
      <c r="AW63" s="66"/>
      <c r="AX63" s="145" t="str">
        <f>$C63</f>
        <v>Lundi</v>
      </c>
      <c r="AY63" s="146">
        <f>$D63</f>
        <v>45684</v>
      </c>
      <c r="AZ63" s="64"/>
      <c r="BA63" s="148"/>
      <c r="BB63" s="670"/>
      <c r="BC63" s="67"/>
      <c r="BD63" s="36">
        <v>23</v>
      </c>
      <c r="BE63" s="34">
        <f>D63</f>
        <v>45684</v>
      </c>
      <c r="BF63" s="35" t="str">
        <f>$C63</f>
        <v>Lundi</v>
      </c>
    </row>
    <row r="64" spans="1:58" ht="5.25" customHeight="1" x14ac:dyDescent="0.35">
      <c r="A64" s="261"/>
      <c r="B64" s="660"/>
      <c r="C64" s="63"/>
      <c r="D64" s="64"/>
      <c r="E64" s="120"/>
      <c r="F64" s="120"/>
      <c r="G64" s="121"/>
      <c r="H64" s="121"/>
      <c r="I64" s="121"/>
      <c r="J64" s="304"/>
      <c r="K64" s="84"/>
      <c r="L64" s="64"/>
      <c r="M64" s="84"/>
      <c r="N64" s="84"/>
      <c r="O64" s="84"/>
      <c r="P64" s="304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70"/>
      <c r="AV64" s="8"/>
      <c r="AW64" s="66"/>
      <c r="AX64" s="63"/>
      <c r="AY64" s="64"/>
      <c r="AZ64" s="64"/>
      <c r="BA64" s="65"/>
      <c r="BB64" s="670"/>
      <c r="BC64" s="67"/>
      <c r="BD64" s="36"/>
      <c r="BE64" s="82"/>
      <c r="BF64" s="81"/>
    </row>
    <row r="65" spans="1:70" ht="27" customHeight="1" x14ac:dyDescent="0.25">
      <c r="A65" s="261"/>
      <c r="B65" s="660"/>
      <c r="C65" s="145" t="str">
        <f>PROPER(TEXT(D65,"JJJJ"))</f>
        <v>Mardi</v>
      </c>
      <c r="D65" s="146">
        <f>$D63+1</f>
        <v>45685</v>
      </c>
      <c r="E65" s="120"/>
      <c r="F65" s="132"/>
      <c r="G65" s="121"/>
      <c r="H65" s="133"/>
      <c r="I65" s="121"/>
      <c r="J65" s="303" t="str">
        <f>IF(OR(L63="",L65=""),"",IF(L65&gt;L63,"»",IF(L65&lt;L63,"¼","¹º")))</f>
        <v/>
      </c>
      <c r="K65" s="84"/>
      <c r="L65" s="270"/>
      <c r="M65" s="84"/>
      <c r="N65" s="148"/>
      <c r="O65" s="84"/>
      <c r="P65" s="303" t="str">
        <f>IF(OR(R63="",R65=""),"",IF(R65&gt;R63,"»",IF(R65&lt;R63,"¼","¹º")))</f>
        <v/>
      </c>
      <c r="Q65" s="84"/>
      <c r="R65" s="270"/>
      <c r="S65" s="84"/>
      <c r="T65" s="148"/>
      <c r="U65" s="21"/>
      <c r="V65" s="67"/>
      <c r="W65" s="66"/>
      <c r="X65" s="145" t="str">
        <f>$C65</f>
        <v>Mardi</v>
      </c>
      <c r="Y65" s="146">
        <f>$D65</f>
        <v>45685</v>
      </c>
      <c r="Z65" s="64"/>
      <c r="AA65" s="147"/>
      <c r="AB65" s="64"/>
      <c r="AC65" s="148"/>
      <c r="AD65" s="21"/>
      <c r="AE65" s="67"/>
      <c r="AF65" s="66"/>
      <c r="AG65" s="145" t="str">
        <f>$C65</f>
        <v>Mardi</v>
      </c>
      <c r="AH65" s="146">
        <f>$D65</f>
        <v>45685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70"/>
      <c r="AV65" s="8"/>
      <c r="AW65" s="66"/>
      <c r="AX65" s="145" t="str">
        <f>$C65</f>
        <v>Mardi</v>
      </c>
      <c r="AY65" s="146">
        <f>$D65</f>
        <v>45685</v>
      </c>
      <c r="AZ65" s="64"/>
      <c r="BA65" s="148"/>
      <c r="BB65" s="670"/>
      <c r="BC65" s="67"/>
      <c r="BD65" s="36">
        <v>20</v>
      </c>
      <c r="BE65" s="34">
        <f>D65</f>
        <v>45685</v>
      </c>
      <c r="BF65" s="35" t="str">
        <f>$C65</f>
        <v>Mardi</v>
      </c>
    </row>
    <row r="66" spans="1:70" ht="5.25" customHeight="1" x14ac:dyDescent="0.35">
      <c r="A66" s="261"/>
      <c r="B66" s="660"/>
      <c r="C66" s="63"/>
      <c r="D66" s="64"/>
      <c r="E66" s="120"/>
      <c r="F66" s="120"/>
      <c r="G66" s="121"/>
      <c r="H66" s="121"/>
      <c r="I66" s="121"/>
      <c r="J66" s="304"/>
      <c r="K66" s="84"/>
      <c r="L66" s="64"/>
      <c r="M66" s="84"/>
      <c r="N66" s="84"/>
      <c r="O66" s="84"/>
      <c r="P66" s="304"/>
      <c r="Q66" s="84"/>
      <c r="R66" s="64"/>
      <c r="S66" s="84"/>
      <c r="T66" s="84"/>
      <c r="U66" s="21"/>
      <c r="V66" s="67"/>
      <c r="W66" s="66"/>
      <c r="X66" s="63"/>
      <c r="Y66" s="64"/>
      <c r="Z66" s="64"/>
      <c r="AA66" s="64"/>
      <c r="AB66" s="64"/>
      <c r="AC66" s="65"/>
      <c r="AD66" s="21"/>
      <c r="AE66" s="67"/>
      <c r="AF66" s="66"/>
      <c r="AG66" s="63"/>
      <c r="AH66" s="64"/>
      <c r="AI66" s="64"/>
      <c r="AJ66" s="70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70"/>
      <c r="AV66" s="8"/>
      <c r="AW66" s="66"/>
      <c r="AX66" s="63"/>
      <c r="AY66" s="64"/>
      <c r="AZ66" s="64"/>
      <c r="BA66" s="65"/>
      <c r="BB66" s="670"/>
      <c r="BC66" s="67"/>
      <c r="BD66" s="36"/>
      <c r="BE66" s="82"/>
      <c r="BF66" s="81"/>
    </row>
    <row r="67" spans="1:70" ht="27" customHeight="1" x14ac:dyDescent="0.25">
      <c r="A67" s="261"/>
      <c r="B67" s="660"/>
      <c r="C67" s="145" t="str">
        <f>PROPER(TEXT(D67,"JJJJ"))</f>
        <v>Mercredi</v>
      </c>
      <c r="D67" s="146">
        <f>$D65+1</f>
        <v>45686</v>
      </c>
      <c r="E67" s="120"/>
      <c r="F67" s="132"/>
      <c r="G67" s="121"/>
      <c r="H67" s="133"/>
      <c r="I67" s="121"/>
      <c r="J67" s="303" t="str">
        <f>IF(OR(L65="",L67=""),"",IF(L67&gt;L65,"»",IF(L67&lt;L65,"¼","¹º")))</f>
        <v/>
      </c>
      <c r="K67" s="84"/>
      <c r="L67" s="270"/>
      <c r="M67" s="84"/>
      <c r="N67" s="148"/>
      <c r="O67" s="84"/>
      <c r="P67" s="303" t="str">
        <f>IF(OR(R65="",R67=""),"",IF(R67&gt;R65,"»",IF(R67&lt;R65,"¼","¹º")))</f>
        <v/>
      </c>
      <c r="Q67" s="84"/>
      <c r="R67" s="270"/>
      <c r="S67" s="84"/>
      <c r="T67" s="148"/>
      <c r="U67" s="21"/>
      <c r="V67" s="67"/>
      <c r="W67" s="66"/>
      <c r="X67" s="145" t="str">
        <f>$C67</f>
        <v>Mercredi</v>
      </c>
      <c r="Y67" s="146">
        <f>$D67</f>
        <v>45686</v>
      </c>
      <c r="Z67" s="64"/>
      <c r="AA67" s="147"/>
      <c r="AB67" s="64"/>
      <c r="AC67" s="148"/>
      <c r="AD67" s="21"/>
      <c r="AE67" s="67"/>
      <c r="AF67" s="66"/>
      <c r="AG67" s="145" t="str">
        <f>$C67</f>
        <v>Mercredi</v>
      </c>
      <c r="AH67" s="146">
        <f>$D67</f>
        <v>45686</v>
      </c>
      <c r="AI67" s="64"/>
      <c r="AJ67" s="170"/>
      <c r="AK67" s="64"/>
      <c r="AL67" s="148"/>
      <c r="AM67" s="64"/>
      <c r="AN67" s="148"/>
      <c r="AO67" s="64"/>
      <c r="AP67" s="148"/>
      <c r="AQ67" s="64"/>
      <c r="AR67" s="148"/>
      <c r="AS67" s="64"/>
      <c r="AT67" s="148"/>
      <c r="AU67" s="670"/>
      <c r="AV67" s="8"/>
      <c r="AW67" s="66"/>
      <c r="AX67" s="145" t="str">
        <f>$C67</f>
        <v>Mercredi</v>
      </c>
      <c r="AY67" s="146">
        <f>$D67</f>
        <v>45686</v>
      </c>
      <c r="AZ67" s="64"/>
      <c r="BA67" s="148"/>
      <c r="BB67" s="670"/>
      <c r="BC67" s="67"/>
      <c r="BD67" s="36">
        <v>24</v>
      </c>
      <c r="BE67" s="34">
        <f>D67</f>
        <v>45686</v>
      </c>
      <c r="BF67" s="35" t="str">
        <f>$C67</f>
        <v>Mercredi</v>
      </c>
    </row>
    <row r="68" spans="1:70" ht="5.25" customHeight="1" x14ac:dyDescent="0.35">
      <c r="A68" s="261"/>
      <c r="B68" s="660"/>
      <c r="C68" s="63"/>
      <c r="D68" s="64"/>
      <c r="E68" s="120"/>
      <c r="F68" s="120"/>
      <c r="G68" s="121"/>
      <c r="H68" s="121"/>
      <c r="I68" s="121"/>
      <c r="J68" s="304"/>
      <c r="K68" s="84"/>
      <c r="L68" s="64"/>
      <c r="M68" s="84"/>
      <c r="N68" s="84"/>
      <c r="O68" s="84"/>
      <c r="P68" s="304"/>
      <c r="Q68" s="84"/>
      <c r="R68" s="64"/>
      <c r="S68" s="84"/>
      <c r="T68" s="84"/>
      <c r="U68" s="21"/>
      <c r="V68" s="67"/>
      <c r="W68" s="66"/>
      <c r="X68" s="63"/>
      <c r="Y68" s="64"/>
      <c r="Z68" s="64"/>
      <c r="AA68" s="64"/>
      <c r="AB68" s="64"/>
      <c r="AC68" s="65"/>
      <c r="AD68" s="21"/>
      <c r="AE68" s="67"/>
      <c r="AF68" s="66"/>
      <c r="AG68" s="63"/>
      <c r="AH68" s="64"/>
      <c r="AI68" s="64"/>
      <c r="AJ68" s="70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70"/>
      <c r="AV68" s="8"/>
      <c r="AW68" s="66"/>
      <c r="AX68" s="63"/>
      <c r="AY68" s="64"/>
      <c r="AZ68" s="64"/>
      <c r="BA68" s="65"/>
      <c r="BB68" s="670"/>
      <c r="BC68" s="67"/>
      <c r="BD68" s="36"/>
      <c r="BE68" s="82"/>
      <c r="BF68" s="81"/>
    </row>
    <row r="69" spans="1:70" ht="27" customHeight="1" x14ac:dyDescent="0.25">
      <c r="A69" s="261"/>
      <c r="B69" s="660"/>
      <c r="C69" s="145" t="str">
        <f>PROPER(TEXT(D69,"JJJJ"))</f>
        <v>Jeudi</v>
      </c>
      <c r="D69" s="146">
        <f>$D67+1</f>
        <v>45687</v>
      </c>
      <c r="E69" s="120"/>
      <c r="F69" s="132"/>
      <c r="G69" s="121"/>
      <c r="H69" s="133"/>
      <c r="I69" s="121"/>
      <c r="J69" s="303" t="str">
        <f>IF(OR(L67="",L69=""),"",IF(L69&gt;L67,"»",IF(L69&lt;L67,"¼","¹º")))</f>
        <v/>
      </c>
      <c r="K69" s="84"/>
      <c r="L69" s="270"/>
      <c r="M69" s="84"/>
      <c r="N69" s="148"/>
      <c r="O69" s="84"/>
      <c r="P69" s="303" t="str">
        <f>IF(OR(R67="",R69=""),"",IF(R69&gt;R67,"»",IF(R69&lt;R67,"¼","¹º")))</f>
        <v/>
      </c>
      <c r="Q69" s="84"/>
      <c r="R69" s="270"/>
      <c r="S69" s="84"/>
      <c r="T69" s="148"/>
      <c r="U69" s="21"/>
      <c r="V69" s="67"/>
      <c r="W69" s="66"/>
      <c r="X69" s="145" t="str">
        <f>$C69</f>
        <v>Jeudi</v>
      </c>
      <c r="Y69" s="146">
        <f>$D69</f>
        <v>45687</v>
      </c>
      <c r="Z69" s="64"/>
      <c r="AA69" s="147"/>
      <c r="AB69" s="64"/>
      <c r="AC69" s="148"/>
      <c r="AD69" s="21"/>
      <c r="AE69" s="67"/>
      <c r="AF69" s="66"/>
      <c r="AG69" s="145" t="str">
        <f>$C69</f>
        <v>Jeudi</v>
      </c>
      <c r="AH69" s="146">
        <f>$D69</f>
        <v>45687</v>
      </c>
      <c r="AI69" s="64"/>
      <c r="AJ69" s="170"/>
      <c r="AK69" s="64"/>
      <c r="AL69" s="148"/>
      <c r="AM69" s="64"/>
      <c r="AN69" s="148"/>
      <c r="AO69" s="64"/>
      <c r="AP69" s="148"/>
      <c r="AQ69" s="64"/>
      <c r="AR69" s="148"/>
      <c r="AS69" s="64"/>
      <c r="AT69" s="148"/>
      <c r="AU69" s="670"/>
      <c r="AV69" s="8"/>
      <c r="AW69" s="66"/>
      <c r="AX69" s="145" t="str">
        <f>$C69</f>
        <v>Jeudi</v>
      </c>
      <c r="AY69" s="146">
        <f>$D69</f>
        <v>45687</v>
      </c>
      <c r="AZ69" s="64"/>
      <c r="BA69" s="148"/>
      <c r="BB69" s="670"/>
      <c r="BC69" s="67"/>
      <c r="BD69" s="36">
        <v>20</v>
      </c>
      <c r="BE69" s="34">
        <f>D69</f>
        <v>45687</v>
      </c>
      <c r="BF69" s="35" t="str">
        <f>$C69</f>
        <v>Jeudi</v>
      </c>
      <c r="BH69"/>
      <c r="BI69"/>
      <c r="BJ69"/>
      <c r="BK69"/>
      <c r="BR69" s="55"/>
    </row>
    <row r="70" spans="1:70" ht="5.25" customHeight="1" x14ac:dyDescent="0.35">
      <c r="A70" s="261"/>
      <c r="B70" s="660"/>
      <c r="C70" s="63"/>
      <c r="D70" s="64"/>
      <c r="E70" s="120"/>
      <c r="F70" s="120"/>
      <c r="G70" s="121"/>
      <c r="H70" s="121"/>
      <c r="I70" s="121"/>
      <c r="J70" s="304"/>
      <c r="K70" s="84"/>
      <c r="L70" s="64"/>
      <c r="M70" s="84"/>
      <c r="N70" s="84"/>
      <c r="O70" s="84"/>
      <c r="P70" s="304"/>
      <c r="Q70" s="84"/>
      <c r="R70" s="64"/>
      <c r="S70" s="84"/>
      <c r="T70" s="84"/>
      <c r="U70" s="21"/>
      <c r="V70" s="67"/>
      <c r="W70" s="66"/>
      <c r="X70" s="63"/>
      <c r="Y70" s="64"/>
      <c r="Z70" s="64"/>
      <c r="AA70" s="64"/>
      <c r="AB70" s="64"/>
      <c r="AC70" s="65"/>
      <c r="AD70" s="21"/>
      <c r="AE70" s="67"/>
      <c r="AF70" s="66"/>
      <c r="AG70" s="63"/>
      <c r="AH70" s="64"/>
      <c r="AI70" s="64"/>
      <c r="AJ70" s="70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70"/>
      <c r="AV70" s="8"/>
      <c r="AW70" s="66"/>
      <c r="AX70" s="63"/>
      <c r="AY70" s="64"/>
      <c r="AZ70" s="64"/>
      <c r="BA70" s="65"/>
      <c r="BB70" s="670"/>
      <c r="BC70" s="67"/>
      <c r="BD70" s="36"/>
      <c r="BE70" s="82"/>
      <c r="BF70" s="81"/>
      <c r="BH70"/>
      <c r="BI70"/>
      <c r="BJ70"/>
      <c r="BK70"/>
      <c r="BR70" s="55"/>
    </row>
    <row r="71" spans="1:70" ht="27" customHeight="1" thickBot="1" x14ac:dyDescent="0.3">
      <c r="A71" s="261"/>
      <c r="B71" s="660"/>
      <c r="C71" s="145" t="str">
        <f>PROPER(TEXT(D71,"JJJJ"))</f>
        <v>Vendredi</v>
      </c>
      <c r="D71" s="146">
        <f>$D69+1</f>
        <v>45688</v>
      </c>
      <c r="E71" s="120"/>
      <c r="F71" s="132"/>
      <c r="G71" s="121"/>
      <c r="H71" s="133"/>
      <c r="I71" s="121"/>
      <c r="J71" s="303" t="str">
        <f>IF(OR(L69="",L71=""),"",IF(L71&gt;L69,"»",IF(L71&lt;L69,"¼","¹º")))</f>
        <v/>
      </c>
      <c r="K71" s="84"/>
      <c r="L71" s="270"/>
      <c r="M71" s="84"/>
      <c r="N71" s="148"/>
      <c r="O71" s="84"/>
      <c r="P71" s="303" t="str">
        <f>IF(OR(R69="",R71=""),"",IF(R71&gt;R69,"»",IF(R71&lt;R69,"¼","¹º")))</f>
        <v/>
      </c>
      <c r="Q71" s="84"/>
      <c r="R71" s="270"/>
      <c r="S71" s="84"/>
      <c r="T71" s="148"/>
      <c r="U71" s="21"/>
      <c r="V71" s="67"/>
      <c r="W71" s="66"/>
      <c r="X71" s="145" t="str">
        <f>$C71</f>
        <v>Vendredi</v>
      </c>
      <c r="Y71" s="146">
        <f>$D71</f>
        <v>45688</v>
      </c>
      <c r="Z71" s="64"/>
      <c r="AA71" s="147"/>
      <c r="AB71" s="64"/>
      <c r="AC71" s="148"/>
      <c r="AD71" s="21"/>
      <c r="AE71" s="67"/>
      <c r="AF71" s="66"/>
      <c r="AG71" s="145" t="str">
        <f>$C71</f>
        <v>Vendredi</v>
      </c>
      <c r="AH71" s="146">
        <f>$D71</f>
        <v>45688</v>
      </c>
      <c r="AI71" s="64"/>
      <c r="AJ71" s="170"/>
      <c r="AK71" s="64"/>
      <c r="AL71" s="148"/>
      <c r="AM71" s="64"/>
      <c r="AN71" s="148"/>
      <c r="AO71" s="64"/>
      <c r="AP71" s="148"/>
      <c r="AQ71" s="64"/>
      <c r="AR71" s="148"/>
      <c r="AS71" s="64"/>
      <c r="AT71" s="148"/>
      <c r="AU71" s="670"/>
      <c r="AV71" s="8"/>
      <c r="AW71" s="66"/>
      <c r="AX71" s="145" t="str">
        <f>$C71</f>
        <v>Vendredi</v>
      </c>
      <c r="AY71" s="146">
        <f>$D71</f>
        <v>45688</v>
      </c>
      <c r="AZ71" s="64"/>
      <c r="BA71" s="148"/>
      <c r="BB71" s="670"/>
      <c r="BC71" s="67"/>
      <c r="BD71" s="36">
        <v>24</v>
      </c>
      <c r="BE71" s="34">
        <f>D71</f>
        <v>45688</v>
      </c>
      <c r="BF71" s="35" t="str">
        <f>$C71</f>
        <v>Vendredi</v>
      </c>
      <c r="BH71"/>
      <c r="BI71"/>
      <c r="BJ71"/>
      <c r="BK71"/>
      <c r="BR71" s="55"/>
    </row>
    <row r="72" spans="1:70" ht="9.75" customHeight="1" thickTop="1" x14ac:dyDescent="0.35">
      <c r="A72" s="261"/>
      <c r="B72" s="660"/>
      <c r="C72" s="119"/>
      <c r="D72" s="120"/>
      <c r="E72" s="120"/>
      <c r="F72" s="122"/>
      <c r="G72" s="120"/>
      <c r="H72" s="123"/>
      <c r="I72" s="120"/>
      <c r="J72" s="304"/>
      <c r="K72" s="64"/>
      <c r="L72" s="122"/>
      <c r="M72" s="120"/>
      <c r="N72" s="123"/>
      <c r="O72" s="120"/>
      <c r="P72" s="304"/>
      <c r="Q72" s="120"/>
      <c r="R72" s="122"/>
      <c r="S72" s="120"/>
      <c r="T72" s="123"/>
      <c r="U72" s="21"/>
      <c r="V72" s="22"/>
      <c r="W72" s="66"/>
      <c r="X72" s="63"/>
      <c r="Y72" s="64"/>
      <c r="Z72" s="64"/>
      <c r="AA72" s="64"/>
      <c r="AB72" s="64"/>
      <c r="AC72" s="65"/>
      <c r="AD72" s="21"/>
      <c r="AE72" s="22"/>
      <c r="AF72" s="66"/>
      <c r="AG72" s="63"/>
      <c r="AH72" s="64"/>
      <c r="AI72" s="64"/>
      <c r="AJ72" s="64"/>
      <c r="AK72" s="64"/>
      <c r="AL72" s="65"/>
      <c r="AM72" s="64"/>
      <c r="AN72" s="65"/>
      <c r="AO72" s="64"/>
      <c r="AP72" s="65"/>
      <c r="AQ72" s="64"/>
      <c r="AR72" s="65"/>
      <c r="AS72" s="64"/>
      <c r="AT72" s="65"/>
      <c r="AU72" s="670"/>
      <c r="AV72" s="8"/>
      <c r="AW72" s="66"/>
      <c r="AX72" s="63"/>
      <c r="AY72" s="64"/>
      <c r="AZ72" s="64"/>
      <c r="BA72" s="65"/>
      <c r="BB72" s="670"/>
      <c r="BC72" s="22"/>
      <c r="BD72" s="36"/>
      <c r="BE72" s="83"/>
      <c r="BF72" s="83"/>
      <c r="BH72"/>
      <c r="BI72"/>
      <c r="BJ72"/>
      <c r="BK72"/>
    </row>
    <row r="73" spans="1:70" ht="12.75" customHeight="1" x14ac:dyDescent="0.25">
      <c r="A73" s="261"/>
      <c r="B73" s="261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4"/>
      <c r="D74" s="124"/>
      <c r="E74" s="124"/>
      <c r="F74" s="124"/>
      <c r="G74" s="124"/>
      <c r="H74" s="124"/>
      <c r="I74" s="124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4"/>
      <c r="D75" s="124"/>
      <c r="E75" s="124"/>
      <c r="F75" s="124"/>
      <c r="G75" s="124"/>
      <c r="H75" s="124"/>
      <c r="I75" s="124"/>
      <c r="J75"/>
      <c r="P75"/>
      <c r="AJ75" s="259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61</v>
      </c>
      <c r="BJ77" s="5"/>
      <c r="BK77" s="5" t="s">
        <v>62</v>
      </c>
      <c r="BL77" s="5"/>
      <c r="BM77" s="5" t="s">
        <v>63</v>
      </c>
      <c r="BN77" s="5"/>
      <c r="BO77" s="5" t="s">
        <v>64</v>
      </c>
      <c r="BP77" s="5"/>
      <c r="BQ77" s="5"/>
      <c r="BR77" s="5" t="s">
        <v>65</v>
      </c>
    </row>
    <row r="78" spans="1:70" s="5" customFormat="1" x14ac:dyDescent="0.25">
      <c r="J78"/>
      <c r="K78"/>
      <c r="L78"/>
      <c r="M78"/>
      <c r="N78" s="323"/>
      <c r="O78"/>
      <c r="P78" s="354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1">
        <f>SUM(BO82:BO101)/1.5</f>
        <v>21.2</v>
      </c>
      <c r="BP78" s="456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9">
        <f>SUM(BO83:BO102)</f>
        <v>31.799999999999997</v>
      </c>
      <c r="BP79" s="458">
        <f>SUM(BP83:BP102)</f>
        <v>1.3972222222222221</v>
      </c>
      <c r="BQ79"/>
      <c r="BR79" s="180">
        <f>SUM(BR83:BR102)</f>
        <v>4.9999999999999996E-2</v>
      </c>
    </row>
    <row r="80" spans="1:70" s="5" customFormat="1" x14ac:dyDescent="0.25">
      <c r="C80" s="124"/>
      <c r="D80" s="124"/>
      <c r="E80" s="124"/>
      <c r="F80"/>
      <c r="G80"/>
      <c r="H80"/>
      <c r="I80"/>
      <c r="J80" s="305"/>
      <c r="K80"/>
      <c r="L80"/>
      <c r="M80"/>
      <c r="N80" s="323"/>
      <c r="O80"/>
      <c r="P80" s="305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4"/>
      <c r="D81" s="124"/>
      <c r="E81" s="124"/>
      <c r="F81">
        <v>16.399999999999999</v>
      </c>
      <c r="G81"/>
      <c r="H81">
        <v>0.59652777777777799</v>
      </c>
      <c r="I81"/>
      <c r="J81" s="305"/>
      <c r="K81"/>
      <c r="L81"/>
      <c r="M81"/>
      <c r="N81"/>
      <c r="O81"/>
      <c r="P81" s="305"/>
      <c r="Q81"/>
      <c r="R81"/>
      <c r="S81"/>
      <c r="T81"/>
      <c r="U81"/>
      <c r="V81"/>
      <c r="BE81"/>
      <c r="BF81"/>
      <c r="BG81"/>
      <c r="BH81" s="174" t="s">
        <v>58</v>
      </c>
      <c r="BI81" s="175">
        <f>MIN(BI83:BI94)</f>
        <v>2.7</v>
      </c>
      <c r="BJ81" s="176" t="s">
        <v>59</v>
      </c>
      <c r="BK81" s="177">
        <f>MAX(BK83:BK102)</f>
        <v>12.2</v>
      </c>
      <c r="BL81" s="176" t="s">
        <v>4</v>
      </c>
      <c r="BM81" s="448">
        <f>MAX(BM83:BM102)</f>
        <v>30.2</v>
      </c>
      <c r="BN81" s="178" t="s">
        <v>5</v>
      </c>
      <c r="BO81" s="179">
        <f>MAX(BO83:BO105)</f>
        <v>31.799999999999997</v>
      </c>
      <c r="BP81" s="457"/>
      <c r="BQ81" s="176" t="s">
        <v>6</v>
      </c>
      <c r="BR81" s="180">
        <f>MAX(BR83:BR105)</f>
        <v>4.9999999999999996E-2</v>
      </c>
    </row>
    <row r="83" spans="3:70" s="5" customFormat="1" x14ac:dyDescent="0.25">
      <c r="C83" s="124"/>
      <c r="D83" s="124"/>
      <c r="E83" s="124"/>
      <c r="F83">
        <v>17.100000000000001</v>
      </c>
      <c r="G83"/>
      <c r="H83">
        <v>0.63819444444477402</v>
      </c>
      <c r="I83"/>
      <c r="J83" s="305"/>
      <c r="K83"/>
      <c r="L83"/>
      <c r="M83"/>
      <c r="N83" t="s">
        <v>78</v>
      </c>
      <c r="O83"/>
      <c r="P83" s="305"/>
      <c r="Q83"/>
      <c r="R83"/>
      <c r="S83"/>
      <c r="T83"/>
      <c r="U83"/>
      <c r="V83"/>
      <c r="BE83"/>
      <c r="BF83"/>
      <c r="BG83"/>
      <c r="BH83" s="93" t="s">
        <v>60</v>
      </c>
      <c r="BI83" s="260">
        <f>$L$7</f>
        <v>2.7</v>
      </c>
      <c r="BJ83" s="181" t="str">
        <f>BH83</f>
        <v>Janvier</v>
      </c>
      <c r="BK83" s="185">
        <f>$R$7</f>
        <v>12.2</v>
      </c>
      <c r="BL83" s="181" t="str">
        <f>BH83</f>
        <v>Janvier</v>
      </c>
      <c r="BM83" s="186">
        <f>$AA$9</f>
        <v>30.2</v>
      </c>
      <c r="BN83" s="181" t="str">
        <f>BH83</f>
        <v>Janvier</v>
      </c>
      <c r="BO83" s="184">
        <f>$AJ$5</f>
        <v>31.799999999999997</v>
      </c>
      <c r="BP83" s="187">
        <f>AL5</f>
        <v>1.3972222222222221</v>
      </c>
      <c r="BQ83" s="181" t="str">
        <f>BH83</f>
        <v>Janvier</v>
      </c>
      <c r="BR83" s="187">
        <f>$BA$9</f>
        <v>4.9999999999999996E-2</v>
      </c>
    </row>
    <row r="84" spans="3:70" s="5" customFormat="1" x14ac:dyDescent="0.25">
      <c r="C84" s="90" t="s">
        <v>76</v>
      </c>
      <c r="D84" s="124"/>
      <c r="E84" s="124"/>
      <c r="F84"/>
      <c r="G84"/>
      <c r="H84"/>
      <c r="I84"/>
      <c r="J84" s="305"/>
      <c r="K84"/>
      <c r="L84"/>
      <c r="M84"/>
      <c r="N84"/>
      <c r="O84"/>
      <c r="P84" s="305"/>
      <c r="Q84"/>
      <c r="R84"/>
      <c r="S84"/>
      <c r="T84"/>
      <c r="U84"/>
      <c r="V84"/>
      <c r="BE84"/>
      <c r="BF84"/>
      <c r="BG84"/>
      <c r="BH84" s="181"/>
      <c r="BI84" s="182"/>
      <c r="BJ84" s="181"/>
      <c r="BK84" s="182"/>
      <c r="BL84" s="181"/>
      <c r="BM84" s="183"/>
      <c r="BN84" s="181"/>
      <c r="BO84" s="184"/>
      <c r="BP84" s="187"/>
      <c r="BQ84" s="181"/>
      <c r="BR84" s="187"/>
    </row>
    <row r="85" spans="3:70" s="5" customFormat="1" x14ac:dyDescent="0.25">
      <c r="C85" s="124"/>
      <c r="D85" s="124"/>
      <c r="E85" s="124"/>
      <c r="F85">
        <v>18.3</v>
      </c>
      <c r="G85"/>
      <c r="H85">
        <v>0.55486111111111103</v>
      </c>
      <c r="I85"/>
      <c r="J85" s="305"/>
      <c r="K85"/>
      <c r="L85"/>
      <c r="M85"/>
      <c r="N85"/>
      <c r="O85"/>
      <c r="P85" s="305"/>
      <c r="Q85"/>
      <c r="R85"/>
      <c r="S85"/>
      <c r="T85"/>
      <c r="U85"/>
      <c r="V85"/>
      <c r="BB85"/>
      <c r="BE85"/>
      <c r="BF85"/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3:70" x14ac:dyDescent="0.25">
      <c r="C86" s="90" t="s">
        <v>77</v>
      </c>
      <c r="D86" s="124"/>
      <c r="E86" s="124"/>
      <c r="BG86"/>
      <c r="BH86" s="93"/>
      <c r="BI86" s="185"/>
      <c r="BJ86" s="181"/>
      <c r="BK86" s="185"/>
      <c r="BL86" s="181"/>
      <c r="BM86" s="186"/>
      <c r="BN86" s="181"/>
      <c r="BO86" s="184"/>
      <c r="BP86" s="187"/>
      <c r="BQ86" s="181"/>
      <c r="BR86" s="187"/>
    </row>
    <row r="87" spans="3:70" x14ac:dyDescent="0.25">
      <c r="F87">
        <v>17.5</v>
      </c>
      <c r="H87">
        <v>0.19166666666666701</v>
      </c>
      <c r="BG87"/>
      <c r="BH87" s="93"/>
      <c r="BI87" s="185"/>
      <c r="BJ87" s="181"/>
      <c r="BK87" s="185"/>
      <c r="BL87" s="181"/>
      <c r="BM87" s="186"/>
      <c r="BN87" s="181"/>
      <c r="BO87" s="184"/>
      <c r="BP87" s="187"/>
      <c r="BQ87" s="181"/>
      <c r="BR87" s="187"/>
    </row>
    <row r="88" spans="3:70" x14ac:dyDescent="0.25">
      <c r="BG88"/>
      <c r="BH88" s="93"/>
      <c r="BI88" s="185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3:70" x14ac:dyDescent="0.25">
      <c r="F89">
        <v>16.8</v>
      </c>
      <c r="H89">
        <v>0.60069444444444398</v>
      </c>
      <c r="BG89"/>
      <c r="BH89" s="93"/>
      <c r="BI89" s="260"/>
      <c r="BJ89" s="181"/>
      <c r="BK89" s="185"/>
      <c r="BL89" s="181"/>
      <c r="BM89" s="186"/>
      <c r="BN89" s="181"/>
      <c r="BO89" s="184"/>
      <c r="BP89" s="187"/>
      <c r="BQ89" s="181"/>
      <c r="BR89" s="187"/>
    </row>
    <row r="90" spans="3:70" x14ac:dyDescent="0.25">
      <c r="BG90"/>
      <c r="BH90" s="93"/>
      <c r="BI90" s="260"/>
      <c r="BJ90" s="181"/>
      <c r="BK90" s="185"/>
      <c r="BL90" s="181"/>
      <c r="BM90" s="186"/>
      <c r="BN90" s="181"/>
      <c r="BO90" s="184"/>
      <c r="BP90" s="187"/>
      <c r="BQ90" s="181"/>
      <c r="BR90" s="187"/>
    </row>
    <row r="91" spans="3:70" x14ac:dyDescent="0.25">
      <c r="F91">
        <v>15.9</v>
      </c>
      <c r="H91">
        <v>0.54930555555555605</v>
      </c>
      <c r="BG91"/>
      <c r="BH91" s="93"/>
      <c r="BI91" s="185"/>
      <c r="BJ91" s="181"/>
      <c r="BK91" s="185"/>
      <c r="BL91" s="181"/>
      <c r="BM91" s="186"/>
      <c r="BN91" s="181"/>
      <c r="BO91" s="184"/>
      <c r="BP91" s="187"/>
      <c r="BQ91" s="181"/>
      <c r="BR91" s="187"/>
    </row>
    <row r="92" spans="3:70" x14ac:dyDescent="0.25">
      <c r="BG92"/>
      <c r="BH92" s="93"/>
      <c r="BI92" s="260"/>
      <c r="BJ92" s="93"/>
      <c r="BK92" s="185"/>
      <c r="BL92" s="93"/>
      <c r="BM92" s="186"/>
      <c r="BN92" s="93"/>
      <c r="BO92" s="184"/>
      <c r="BP92" s="187"/>
      <c r="BQ92" s="93"/>
      <c r="BR92" s="187"/>
    </row>
    <row r="93" spans="3:70" x14ac:dyDescent="0.25">
      <c r="F93">
        <v>16.5</v>
      </c>
      <c r="H93">
        <v>0.64791666666666703</v>
      </c>
      <c r="BG93"/>
      <c r="BH93" s="93"/>
      <c r="BI93" s="260"/>
      <c r="BJ93" s="93"/>
      <c r="BK93" s="185"/>
      <c r="BL93" s="93"/>
      <c r="BM93" s="186"/>
      <c r="BN93" s="93"/>
      <c r="BO93" s="184"/>
      <c r="BP93" s="187"/>
      <c r="BQ93" s="93"/>
      <c r="BR93" s="187"/>
    </row>
    <row r="94" spans="3:70" x14ac:dyDescent="0.25">
      <c r="BG94"/>
      <c r="BH94" s="93"/>
      <c r="BI94" s="260"/>
      <c r="BJ94" s="181"/>
      <c r="BK94" s="185"/>
      <c r="BL94" s="181"/>
      <c r="BM94" s="186"/>
      <c r="BN94" s="181"/>
      <c r="BO94" s="184"/>
      <c r="BP94" s="187"/>
      <c r="BQ94" s="181"/>
      <c r="BR94" s="187"/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C7:D7"/>
    <mergeCell ref="X7:Y7"/>
    <mergeCell ref="C9:D9"/>
    <mergeCell ref="AG7:AH7"/>
    <mergeCell ref="AG5:AH5"/>
    <mergeCell ref="AG3:AH3"/>
    <mergeCell ref="X5:Y5"/>
    <mergeCell ref="AA5:AC5"/>
    <mergeCell ref="AX7:AY7"/>
    <mergeCell ref="AN3:AR3"/>
    <mergeCell ref="AJ3:AL3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6" priority="24" operator="equal">
      <formula>"»"</formula>
    </cfRule>
    <cfRule type="cellIs" dxfId="15" priority="25" operator="equal">
      <formula>"¼"</formula>
    </cfRule>
    <cfRule type="cellIs" dxfId="14" priority="26" operator="equal">
      <formula>"¹º"</formula>
    </cfRule>
  </conditionalFormatting>
  <conditionalFormatting sqref="AN11:AT71">
    <cfRule type="cellIs" dxfId="13" priority="13" operator="greaterThan">
      <formula>0</formula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25</xdr:col>
                    <xdr:colOff>57150</xdr:colOff>
                    <xdr:row>0</xdr:row>
                    <xdr:rowOff>114300</xdr:rowOff>
                  </from>
                  <to>
                    <xdr:col>26</xdr:col>
                    <xdr:colOff>828675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26</xdr:col>
                    <xdr:colOff>923925</xdr:colOff>
                    <xdr:row>0</xdr:row>
                    <xdr:rowOff>114300</xdr:rowOff>
                  </from>
                  <to>
                    <xdr:col>28</xdr:col>
                    <xdr:colOff>409575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topLeftCell="V1" zoomScaleNormal="100" workbookViewId="0">
      <selection activeCell="AD2" sqref="AD2:AF55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6" bestFit="1" customWidth="1"/>
    <col min="19" max="21" width="12.85546875" customWidth="1"/>
    <col min="22" max="22" width="11.5703125" bestFit="1" customWidth="1"/>
    <col min="23" max="23" width="1.5703125" style="286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80">
        <v>0.72361111111111109</v>
      </c>
      <c r="B1" s="261"/>
      <c r="C1" s="261"/>
      <c r="D1" s="261"/>
      <c r="E1" s="261"/>
      <c r="F1" s="261"/>
      <c r="G1" s="514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1"/>
      <c r="S1" s="397"/>
      <c r="U1" s="392"/>
      <c r="V1" s="324" t="s">
        <v>142</v>
      </c>
      <c r="W1"/>
      <c r="X1" s="408" t="s">
        <v>141</v>
      </c>
      <c r="Y1" s="494">
        <f>Relevés!$W$5</f>
        <v>2.2000000000000002</v>
      </c>
      <c r="Z1" s="52" t="s">
        <v>145</v>
      </c>
      <c r="AC1" s="527"/>
      <c r="AD1" s="623"/>
      <c r="AE1" s="624"/>
      <c r="AF1" s="527"/>
      <c r="AG1" s="622"/>
      <c r="AH1" s="603"/>
      <c r="AI1" s="603"/>
      <c r="AJ1" s="545" t="s">
        <v>185</v>
      </c>
      <c r="AK1" s="545" t="s">
        <v>186</v>
      </c>
      <c r="AL1" s="516"/>
      <c r="AM1" s="604" t="s">
        <v>149</v>
      </c>
      <c r="AN1" s="605" t="s">
        <v>186</v>
      </c>
    </row>
    <row r="2" spans="1:40" ht="15.75" customHeight="1" thickTop="1" x14ac:dyDescent="0.25">
      <c r="A2" s="261"/>
      <c r="B2" s="479"/>
      <c r="C2" s="480"/>
      <c r="D2" s="480"/>
      <c r="E2" s="480"/>
      <c r="F2" s="480"/>
      <c r="G2" s="480"/>
      <c r="H2" s="480"/>
      <c r="I2" s="480"/>
      <c r="J2" s="480"/>
      <c r="K2" s="480"/>
      <c r="L2" s="480"/>
      <c r="M2" s="480"/>
      <c r="N2" s="480"/>
      <c r="O2" s="480"/>
      <c r="P2" s="480"/>
      <c r="Q2" s="481"/>
      <c r="R2" s="391"/>
      <c r="T2" s="287"/>
      <c r="U2" s="287"/>
      <c r="V2" s="445" t="s">
        <v>44</v>
      </c>
      <c r="W2" s="402"/>
      <c r="X2" s="403" t="s">
        <v>128</v>
      </c>
      <c r="Y2" s="494">
        <f>Janvier_2025!$AL$1</f>
        <v>34</v>
      </c>
      <c r="Z2" t="s">
        <v>171</v>
      </c>
      <c r="AC2" s="527"/>
      <c r="AD2" s="633"/>
      <c r="AE2" s="631"/>
      <c r="AF2" s="632"/>
      <c r="AG2" s="527"/>
      <c r="AJ2" s="584">
        <v>-10000</v>
      </c>
      <c r="AK2" s="585" t="s">
        <v>187</v>
      </c>
      <c r="AL2" s="516"/>
      <c r="AM2" s="606">
        <v>10</v>
      </c>
      <c r="AN2" s="607" t="s">
        <v>188</v>
      </c>
    </row>
    <row r="3" spans="1:40" ht="18.75" x14ac:dyDescent="0.3">
      <c r="A3" s="261"/>
      <c r="B3" s="482"/>
      <c r="C3" s="498" t="s">
        <v>167</v>
      </c>
      <c r="D3" s="478"/>
      <c r="E3" s="475"/>
      <c r="F3" s="477" t="s">
        <v>162</v>
      </c>
      <c r="G3" s="475"/>
      <c r="H3" s="475"/>
      <c r="I3" s="499" t="s">
        <v>160</v>
      </c>
      <c r="J3" s="499"/>
      <c r="K3" s="475"/>
      <c r="L3" s="498" t="s">
        <v>163</v>
      </c>
      <c r="M3" s="484"/>
      <c r="N3" s="477" t="s">
        <v>164</v>
      </c>
      <c r="O3" s="477"/>
      <c r="P3" s="477"/>
      <c r="Q3" s="485"/>
      <c r="R3" s="391"/>
      <c r="T3" s="288"/>
      <c r="U3" s="288"/>
      <c r="V3" s="450">
        <v>160</v>
      </c>
      <c r="W3"/>
      <c r="X3" s="408" t="s">
        <v>138</v>
      </c>
      <c r="Y3" s="494">
        <f>Janvier_2025!$BO$79+$Y$1</f>
        <v>34</v>
      </c>
      <c r="Z3" t="s">
        <v>172</v>
      </c>
      <c r="AB3" s="505"/>
      <c r="AC3" s="528"/>
      <c r="AD3" s="636">
        <f ca="1">NOW()</f>
        <v>45663.567148032409</v>
      </c>
      <c r="AE3" s="635"/>
      <c r="AF3" s="634"/>
      <c r="AG3" s="527"/>
      <c r="AJ3" s="558">
        <v>3</v>
      </c>
      <c r="AK3" s="559" t="s">
        <v>189</v>
      </c>
      <c r="AL3" s="516"/>
      <c r="AM3" s="556">
        <v>20</v>
      </c>
      <c r="AN3" s="557" t="s">
        <v>190</v>
      </c>
    </row>
    <row r="4" spans="1:40" ht="15.75" x14ac:dyDescent="0.25">
      <c r="A4" s="261"/>
      <c r="B4" s="482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5"/>
      <c r="O4" s="475"/>
      <c r="P4" s="475"/>
      <c r="Q4" s="485"/>
      <c r="R4" s="391"/>
      <c r="V4" s="501">
        <f>Janvier_2025!$BM$81</f>
        <v>30.2</v>
      </c>
      <c r="AC4" s="527"/>
      <c r="AD4" s="627"/>
      <c r="AE4" s="624"/>
      <c r="AF4" s="629"/>
      <c r="AG4" s="527"/>
      <c r="AJ4" s="560">
        <v>6</v>
      </c>
      <c r="AK4" s="561" t="s">
        <v>191</v>
      </c>
      <c r="AM4" s="564">
        <v>30</v>
      </c>
      <c r="AN4" s="565" t="s">
        <v>192</v>
      </c>
    </row>
    <row r="5" spans="1:40" ht="15" customHeight="1" x14ac:dyDescent="0.25">
      <c r="A5" s="261"/>
      <c r="B5" s="482"/>
      <c r="C5" s="475"/>
      <c r="D5" s="475"/>
      <c r="E5" s="475"/>
      <c r="F5" s="475"/>
      <c r="G5" s="475"/>
      <c r="H5" s="475"/>
      <c r="I5" s="475"/>
      <c r="J5" s="475"/>
      <c r="K5" s="475"/>
      <c r="L5" s="475"/>
      <c r="M5" s="475"/>
      <c r="N5" s="475"/>
      <c r="O5" s="475"/>
      <c r="P5" s="475"/>
      <c r="Q5" s="485"/>
      <c r="R5" s="391"/>
      <c r="V5" s="450">
        <v>2.5</v>
      </c>
      <c r="X5" s="393" t="s">
        <v>131</v>
      </c>
      <c r="Y5" s="522">
        <f>LOOKUP(9^9,Relevés!$B:$B)</f>
        <v>10.7</v>
      </c>
      <c r="Z5" s="504" t="s">
        <v>169</v>
      </c>
      <c r="AC5" s="527"/>
      <c r="AD5" s="626"/>
      <c r="AE5" s="645"/>
      <c r="AF5" s="628"/>
      <c r="AG5" s="527"/>
      <c r="AJ5" s="562">
        <v>11</v>
      </c>
      <c r="AK5" s="563" t="s">
        <v>193</v>
      </c>
      <c r="AL5" s="516"/>
      <c r="AM5" s="608">
        <v>40</v>
      </c>
      <c r="AN5" s="609" t="s">
        <v>194</v>
      </c>
    </row>
    <row r="6" spans="1:40" ht="15.75" x14ac:dyDescent="0.25">
      <c r="A6" s="261"/>
      <c r="B6" s="482"/>
      <c r="C6" s="475"/>
      <c r="D6" s="475"/>
      <c r="E6" s="475"/>
      <c r="F6" s="475"/>
      <c r="G6" s="475"/>
      <c r="H6" s="475"/>
      <c r="I6" s="475"/>
      <c r="J6" s="475"/>
      <c r="K6" s="475"/>
      <c r="L6" s="475"/>
      <c r="M6" s="475"/>
      <c r="N6" s="475"/>
      <c r="O6" s="475"/>
      <c r="P6" s="475"/>
      <c r="Q6" s="485"/>
      <c r="R6" s="391"/>
      <c r="S6" s="54"/>
      <c r="T6" s="259"/>
      <c r="V6" s="451">
        <f>V3-V4-V5</f>
        <v>127.30000000000001</v>
      </c>
      <c r="X6" s="471" t="s">
        <v>149</v>
      </c>
      <c r="Y6" s="649">
        <f>LOOKUP(9^9,Relevés!$C:$C)</f>
        <v>64</v>
      </c>
      <c r="Z6" s="504" t="s">
        <v>174</v>
      </c>
      <c r="AC6" s="527"/>
      <c r="AD6" s="626"/>
      <c r="AE6" s="527"/>
      <c r="AF6" s="628"/>
      <c r="AG6" s="527"/>
      <c r="AJ6" s="556">
        <v>16</v>
      </c>
      <c r="AK6" s="557" t="s">
        <v>190</v>
      </c>
      <c r="AL6" s="516"/>
      <c r="AM6" s="610">
        <v>50</v>
      </c>
      <c r="AN6" s="611" t="s">
        <v>195</v>
      </c>
    </row>
    <row r="7" spans="1:40" x14ac:dyDescent="0.25">
      <c r="A7" s="261"/>
      <c r="B7" s="482"/>
      <c r="C7" s="475"/>
      <c r="D7" s="475"/>
      <c r="E7" s="475"/>
      <c r="F7" s="475"/>
      <c r="G7" s="475"/>
      <c r="H7" s="475"/>
      <c r="I7" s="475"/>
      <c r="J7" s="475"/>
      <c r="K7" s="475"/>
      <c r="L7" s="475"/>
      <c r="M7" s="475"/>
      <c r="N7" s="475"/>
      <c r="O7" s="475"/>
      <c r="P7" s="475"/>
      <c r="Q7" s="485"/>
      <c r="R7" s="391"/>
      <c r="S7" s="54"/>
      <c r="T7" s="259"/>
      <c r="U7" s="259"/>
      <c r="V7" s="259"/>
      <c r="X7" s="472" t="s">
        <v>20</v>
      </c>
      <c r="Y7" s="506">
        <f>LOOKUP(9^9,Relevés!$F:$G)</f>
        <v>19.399999999999999</v>
      </c>
      <c r="Z7" s="504" t="s">
        <v>173</v>
      </c>
      <c r="AC7" s="527"/>
      <c r="AD7" s="626"/>
      <c r="AE7" s="527"/>
      <c r="AF7" s="628"/>
      <c r="AG7" s="527"/>
      <c r="AJ7" s="564">
        <v>21</v>
      </c>
      <c r="AK7" s="565" t="s">
        <v>192</v>
      </c>
      <c r="AL7" s="516"/>
      <c r="AM7" s="612">
        <v>60</v>
      </c>
      <c r="AN7" s="613" t="s">
        <v>196</v>
      </c>
    </row>
    <row r="8" spans="1:40" x14ac:dyDescent="0.25">
      <c r="A8" s="261"/>
      <c r="B8" s="482"/>
      <c r="C8" s="475"/>
      <c r="D8" s="475"/>
      <c r="E8" s="475"/>
      <c r="F8" s="475"/>
      <c r="G8" s="475"/>
      <c r="H8" s="475"/>
      <c r="I8" s="475"/>
      <c r="J8" s="475"/>
      <c r="K8" s="475"/>
      <c r="L8" s="475"/>
      <c r="M8" s="475"/>
      <c r="N8" s="475"/>
      <c r="O8" s="475"/>
      <c r="P8" s="475"/>
      <c r="Q8" s="485"/>
      <c r="R8" s="391"/>
      <c r="T8" s="395"/>
      <c r="U8" s="259"/>
      <c r="V8" s="445" t="s">
        <v>18</v>
      </c>
      <c r="AC8" s="527"/>
      <c r="AD8" s="647" t="s">
        <v>221</v>
      </c>
      <c r="AE8" s="527"/>
      <c r="AF8" s="646" t="s">
        <v>44</v>
      </c>
      <c r="AG8" s="527"/>
      <c r="AJ8" s="566">
        <v>26</v>
      </c>
      <c r="AK8" s="567" t="s">
        <v>197</v>
      </c>
      <c r="AL8" s="516"/>
      <c r="AM8" s="614">
        <v>70</v>
      </c>
      <c r="AN8" s="615" t="s">
        <v>198</v>
      </c>
    </row>
    <row r="9" spans="1:40" ht="15" customHeight="1" x14ac:dyDescent="0.3">
      <c r="A9" s="261"/>
      <c r="B9" s="482"/>
      <c r="C9" s="475"/>
      <c r="D9" s="475"/>
      <c r="E9" s="475"/>
      <c r="F9" s="475"/>
      <c r="G9" s="475"/>
      <c r="H9" s="475"/>
      <c r="I9" s="475"/>
      <c r="J9" s="475"/>
      <c r="K9" s="475"/>
      <c r="L9" s="475"/>
      <c r="M9" s="475"/>
      <c r="N9" s="475"/>
      <c r="O9" s="475"/>
      <c r="P9" s="475"/>
      <c r="Q9" s="485"/>
      <c r="R9" s="391"/>
      <c r="V9" s="450">
        <v>160</v>
      </c>
      <c r="X9" s="463" t="s">
        <v>130</v>
      </c>
      <c r="Y9" s="465">
        <f>LOOKUP(9^9,Relevés!$D:$D)</f>
        <v>4.2</v>
      </c>
      <c r="Z9" s="464" t="s">
        <v>112</v>
      </c>
      <c r="AC9" s="527"/>
      <c r="AD9" s="643">
        <f>Relevés!$N$5</f>
        <v>12.4</v>
      </c>
      <c r="AE9" s="527"/>
      <c r="AF9" s="644">
        <f>$V$4</f>
        <v>30.2</v>
      </c>
      <c r="AG9" s="527"/>
      <c r="AJ9" s="568">
        <v>31</v>
      </c>
      <c r="AK9" s="569" t="s">
        <v>199</v>
      </c>
      <c r="AL9" s="516"/>
      <c r="AM9" s="616">
        <v>80</v>
      </c>
      <c r="AN9" s="617" t="s">
        <v>200</v>
      </c>
    </row>
    <row r="10" spans="1:40" ht="15.75" x14ac:dyDescent="0.25">
      <c r="A10" s="261"/>
      <c r="B10" s="482"/>
      <c r="C10" s="475"/>
      <c r="D10" s="475"/>
      <c r="E10" s="475"/>
      <c r="F10" s="475"/>
      <c r="G10" s="475"/>
      <c r="H10" s="475"/>
      <c r="I10" s="475"/>
      <c r="J10" s="475"/>
      <c r="K10" s="475"/>
      <c r="L10" s="475"/>
      <c r="M10" s="475"/>
      <c r="N10" s="475"/>
      <c r="O10" s="475"/>
      <c r="P10" s="475"/>
      <c r="Q10" s="485"/>
      <c r="R10" s="391"/>
      <c r="V10" s="502">
        <f>IF(Relevés!$Q$4&gt;Janvier_2025!$AA$9,Relevés!$Q$4,Janvier_2025!$AA$9)</f>
        <v>30.2</v>
      </c>
      <c r="X10" s="463" t="s">
        <v>130</v>
      </c>
      <c r="Y10" s="465">
        <f>243.04*(LN($Y$6)+17.625*$Y$5/(243.04+$Y$5))/(17.625-(LN($Y$6)+17.625*$Y$5/(243.04+$Y$5)))</f>
        <v>93.643054121495496</v>
      </c>
      <c r="Z10" s="464" t="s">
        <v>112</v>
      </c>
      <c r="AA10" t="s">
        <v>170</v>
      </c>
      <c r="AC10" s="527"/>
      <c r="AD10" s="626"/>
      <c r="AE10" s="527"/>
      <c r="AF10" s="628"/>
      <c r="AG10" s="527"/>
      <c r="AJ10" s="586">
        <v>36</v>
      </c>
      <c r="AK10" s="587" t="s">
        <v>201</v>
      </c>
      <c r="AL10" s="516"/>
      <c r="AM10" s="618">
        <v>90</v>
      </c>
      <c r="AN10" s="619" t="s">
        <v>202</v>
      </c>
    </row>
    <row r="11" spans="1:40" ht="15.75" x14ac:dyDescent="0.25">
      <c r="A11" s="261"/>
      <c r="B11" s="482"/>
      <c r="C11" s="475"/>
      <c r="D11" s="475"/>
      <c r="E11" s="475"/>
      <c r="F11" s="475"/>
      <c r="G11" s="475"/>
      <c r="H11" s="475"/>
      <c r="I11" s="475"/>
      <c r="J11" s="475"/>
      <c r="K11" s="475"/>
      <c r="L11" s="475"/>
      <c r="M11" s="475"/>
      <c r="N11" s="475"/>
      <c r="O11" s="475"/>
      <c r="P11" s="475"/>
      <c r="Q11" s="485"/>
      <c r="R11" s="391"/>
      <c r="V11" s="450">
        <v>3</v>
      </c>
      <c r="AC11" s="527"/>
      <c r="AD11" s="626"/>
      <c r="AE11" s="527"/>
      <c r="AF11" s="628"/>
      <c r="AG11" s="527"/>
      <c r="AJ11" s="588">
        <v>40</v>
      </c>
      <c r="AK11" s="589" t="s">
        <v>187</v>
      </c>
      <c r="AL11" s="516"/>
      <c r="AM11" s="620">
        <v>100</v>
      </c>
      <c r="AN11" s="621" t="s">
        <v>203</v>
      </c>
    </row>
    <row r="12" spans="1:40" ht="16.5" thickBot="1" x14ac:dyDescent="0.3">
      <c r="A12" s="261"/>
      <c r="B12" s="482"/>
      <c r="C12" s="475"/>
      <c r="D12" s="475"/>
      <c r="E12" s="475"/>
      <c r="F12" s="475"/>
      <c r="G12" s="475"/>
      <c r="H12" s="475"/>
      <c r="I12" s="475"/>
      <c r="J12" s="475"/>
      <c r="K12" s="475"/>
      <c r="L12" s="475"/>
      <c r="M12" s="475"/>
      <c r="N12" s="475"/>
      <c r="O12" s="475"/>
      <c r="P12" s="475"/>
      <c r="Q12" s="485"/>
      <c r="R12" s="391"/>
      <c r="V12" s="451">
        <f>V9-V10-V11</f>
        <v>126.80000000000001</v>
      </c>
      <c r="X12" s="396" t="s">
        <v>133</v>
      </c>
      <c r="Y12" s="473">
        <f>LOOKUP(9^9,Relevés!$E:$E)</f>
        <v>10.7</v>
      </c>
      <c r="Z12" s="52" t="s">
        <v>176</v>
      </c>
      <c r="AC12" s="527"/>
      <c r="AD12" s="626"/>
      <c r="AE12" s="527"/>
      <c r="AF12" s="628"/>
      <c r="AG12" s="527"/>
      <c r="AK12" s="516"/>
      <c r="AL12" s="516"/>
      <c r="AM12" s="516"/>
      <c r="AN12" s="516"/>
    </row>
    <row r="13" spans="1:40" x14ac:dyDescent="0.25">
      <c r="A13" s="261"/>
      <c r="B13" s="482"/>
      <c r="C13" s="498" t="s">
        <v>161</v>
      </c>
      <c r="D13" s="478"/>
      <c r="E13" s="475"/>
      <c r="F13" s="477" t="s">
        <v>157</v>
      </c>
      <c r="G13" s="475"/>
      <c r="H13" s="475"/>
      <c r="I13" s="475"/>
      <c r="J13" s="475"/>
      <c r="K13" s="475"/>
      <c r="L13" s="475"/>
      <c r="M13" s="475"/>
      <c r="N13" s="475"/>
      <c r="O13" s="478" t="s">
        <v>151</v>
      </c>
      <c r="P13" s="475"/>
      <c r="Q13" s="485"/>
      <c r="R13" s="391"/>
      <c r="X13" s="396" t="s">
        <v>133</v>
      </c>
      <c r="Y13" s="473">
        <f>IF(Y7&lt;5,Y5,(13.12+0.6215*$Y$5)-(11.37*$Y$7^0.16)+(0.3965*$Y$5*$Y$7^0.16))</f>
        <v>8.3153833200339875</v>
      </c>
      <c r="Z13" t="s">
        <v>170</v>
      </c>
      <c r="AC13" s="527"/>
      <c r="AD13" s="626"/>
      <c r="AE13" s="527"/>
      <c r="AF13" s="628"/>
      <c r="AG13" s="527"/>
      <c r="AJ13" s="545" t="s">
        <v>4</v>
      </c>
      <c r="AK13" s="545" t="s">
        <v>186</v>
      </c>
      <c r="AL13" s="516"/>
      <c r="AM13" s="545" t="s">
        <v>6</v>
      </c>
      <c r="AN13" s="545" t="s">
        <v>186</v>
      </c>
    </row>
    <row r="14" spans="1:40" ht="15.75" customHeight="1" x14ac:dyDescent="0.3">
      <c r="A14" s="261"/>
      <c r="B14" s="482"/>
      <c r="C14" s="475"/>
      <c r="D14" s="475"/>
      <c r="E14" s="475"/>
      <c r="F14" s="683" t="s">
        <v>158</v>
      </c>
      <c r="G14" s="684"/>
      <c r="H14" s="493"/>
      <c r="I14" s="493" t="s">
        <v>166</v>
      </c>
      <c r="J14" s="493"/>
      <c r="K14" s="475"/>
      <c r="L14" s="475"/>
      <c r="M14" s="488" t="s">
        <v>152</v>
      </c>
      <c r="N14" s="488"/>
      <c r="O14" s="475"/>
      <c r="P14" s="475"/>
      <c r="Q14" s="485"/>
      <c r="R14" s="391"/>
      <c r="V14" s="445" t="s">
        <v>15</v>
      </c>
      <c r="X14" s="526" t="s">
        <v>179</v>
      </c>
      <c r="Y14" s="525"/>
      <c r="AC14" s="527"/>
      <c r="AD14" s="647" t="s">
        <v>1</v>
      </c>
      <c r="AE14" s="527"/>
      <c r="AF14" s="646" t="s">
        <v>220</v>
      </c>
      <c r="AG14" s="527"/>
      <c r="AJ14" s="554">
        <v>0</v>
      </c>
      <c r="AK14" s="555" t="s">
        <v>212</v>
      </c>
      <c r="AL14" s="516"/>
      <c r="AM14" s="590">
        <v>0</v>
      </c>
      <c r="AN14" s="591" t="s">
        <v>211</v>
      </c>
    </row>
    <row r="15" spans="1:40" ht="15" customHeight="1" x14ac:dyDescent="0.3">
      <c r="A15" s="261"/>
      <c r="B15" s="482"/>
      <c r="C15" s="475"/>
      <c r="D15" s="475"/>
      <c r="E15" s="475"/>
      <c r="F15" s="475"/>
      <c r="G15" s="475"/>
      <c r="H15" s="475"/>
      <c r="I15" s="475"/>
      <c r="J15" s="475"/>
      <c r="K15" s="475"/>
      <c r="L15" s="475"/>
      <c r="M15" s="475"/>
      <c r="N15" s="475"/>
      <c r="O15" s="477" t="s">
        <v>153</v>
      </c>
      <c r="P15" s="475"/>
      <c r="Q15" s="485"/>
      <c r="R15" s="391"/>
      <c r="V15" s="450">
        <v>160</v>
      </c>
      <c r="X15" s="531" t="s">
        <v>15</v>
      </c>
      <c r="Y15" s="532">
        <v>24</v>
      </c>
      <c r="AC15" s="527"/>
      <c r="AD15" s="643">
        <f>Relevés!$K$5</f>
        <v>8.8000000000000007</v>
      </c>
      <c r="AE15" s="527"/>
      <c r="AF15" s="644">
        <f>$V$10</f>
        <v>30.2</v>
      </c>
      <c r="AG15" s="527"/>
      <c r="AJ15" s="556">
        <v>5</v>
      </c>
      <c r="AK15" s="557" t="s">
        <v>190</v>
      </c>
      <c r="AL15" s="516"/>
      <c r="AM15" s="595">
        <v>120</v>
      </c>
      <c r="AN15" s="593" t="s">
        <v>215</v>
      </c>
    </row>
    <row r="16" spans="1:40" ht="13.5" customHeight="1" x14ac:dyDescent="0.25">
      <c r="A16" s="261"/>
      <c r="B16" s="482"/>
      <c r="C16" s="475"/>
      <c r="D16" s="475"/>
      <c r="E16" s="475"/>
      <c r="F16" s="475"/>
      <c r="G16" s="475"/>
      <c r="H16" s="475"/>
      <c r="I16" s="475"/>
      <c r="J16" s="475"/>
      <c r="K16" s="475"/>
      <c r="L16" s="475"/>
      <c r="M16" s="517"/>
      <c r="N16" s="517"/>
      <c r="O16" s="517"/>
      <c r="P16" s="517"/>
      <c r="Q16" s="485"/>
      <c r="R16" s="391"/>
      <c r="V16" s="503">
        <f>Janvier_2025!$AC$3</f>
        <v>28.4</v>
      </c>
      <c r="X16" s="598" t="s">
        <v>18</v>
      </c>
      <c r="Y16" s="599">
        <v>130</v>
      </c>
      <c r="Z16" s="53"/>
      <c r="AC16" s="527"/>
      <c r="AD16" s="647"/>
      <c r="AE16" s="527"/>
      <c r="AF16" s="628"/>
      <c r="AG16" s="527"/>
      <c r="AJ16" s="558">
        <v>11</v>
      </c>
      <c r="AK16" s="559" t="s">
        <v>189</v>
      </c>
      <c r="AL16" s="516"/>
      <c r="AM16" s="596">
        <v>240</v>
      </c>
      <c r="AN16" s="594" t="s">
        <v>216</v>
      </c>
    </row>
    <row r="17" spans="1:40" ht="13.5" customHeight="1" x14ac:dyDescent="0.25">
      <c r="A17" s="261"/>
      <c r="B17" s="482"/>
      <c r="C17" s="475"/>
      <c r="D17" s="483" t="s">
        <v>154</v>
      </c>
      <c r="E17" s="484"/>
      <c r="F17" s="475"/>
      <c r="G17" s="475"/>
      <c r="H17" s="475"/>
      <c r="I17" s="483" t="s">
        <v>159</v>
      </c>
      <c r="J17" s="483"/>
      <c r="K17" s="475"/>
      <c r="L17" s="475">
        <v>17</v>
      </c>
      <c r="M17" s="517" t="s">
        <v>177</v>
      </c>
      <c r="N17" s="654" t="s">
        <v>178</v>
      </c>
      <c r="O17" s="517"/>
      <c r="P17" s="517" t="s">
        <v>44</v>
      </c>
      <c r="Q17" s="485"/>
      <c r="R17" s="391"/>
      <c r="V17" s="450">
        <v>3</v>
      </c>
      <c r="X17" s="600" t="s">
        <v>44</v>
      </c>
      <c r="Y17" s="599">
        <v>900</v>
      </c>
      <c r="AC17" s="527"/>
      <c r="AD17" s="626"/>
      <c r="AE17" s="527"/>
      <c r="AF17" s="628"/>
      <c r="AG17" s="527"/>
      <c r="AJ17" s="560">
        <v>16</v>
      </c>
      <c r="AK17" s="561" t="s">
        <v>191</v>
      </c>
      <c r="AL17" s="516"/>
      <c r="AM17" s="597">
        <v>540</v>
      </c>
      <c r="AN17" s="592" t="s">
        <v>217</v>
      </c>
    </row>
    <row r="18" spans="1:40" ht="15.75" x14ac:dyDescent="0.25">
      <c r="A18" s="261"/>
      <c r="B18" s="482"/>
      <c r="C18" s="475"/>
      <c r="D18" s="475"/>
      <c r="E18" s="475"/>
      <c r="F18" s="475"/>
      <c r="G18" s="475"/>
      <c r="H18" s="475"/>
      <c r="I18" s="475"/>
      <c r="J18" s="475"/>
      <c r="K18" s="475"/>
      <c r="L18" s="475"/>
      <c r="M18" s="475"/>
      <c r="N18" s="475"/>
      <c r="O18" s="475"/>
      <c r="P18" s="475"/>
      <c r="Q18" s="485"/>
      <c r="R18" s="391"/>
      <c r="V18" s="451">
        <f>V15-V16-V17</f>
        <v>128.6</v>
      </c>
      <c r="X18" s="93" t="s">
        <v>180</v>
      </c>
      <c r="Y18" s="473">
        <v>2</v>
      </c>
      <c r="AC18" s="527"/>
      <c r="AD18" s="626"/>
      <c r="AE18" s="645"/>
      <c r="AF18" s="628"/>
      <c r="AG18" s="527"/>
      <c r="AJ18" s="562">
        <v>21</v>
      </c>
      <c r="AK18" s="563" t="s">
        <v>193</v>
      </c>
      <c r="AL18" s="516"/>
      <c r="AM18" s="601">
        <v>900</v>
      </c>
      <c r="AN18" s="602" t="s">
        <v>197</v>
      </c>
    </row>
    <row r="19" spans="1:40" ht="15.75" x14ac:dyDescent="0.25">
      <c r="A19" s="261"/>
      <c r="B19" s="482"/>
      <c r="C19" s="475"/>
      <c r="D19" s="475"/>
      <c r="E19" s="475"/>
      <c r="F19" s="475"/>
      <c r="G19" s="475"/>
      <c r="H19" s="475"/>
      <c r="I19" s="475"/>
      <c r="J19" s="475"/>
      <c r="K19" s="475"/>
      <c r="L19" s="475"/>
      <c r="M19" s="475"/>
      <c r="N19" s="475"/>
      <c r="O19" s="475"/>
      <c r="P19" s="475"/>
      <c r="Q19" s="485"/>
      <c r="R19" s="391"/>
      <c r="X19" s="93" t="s">
        <v>4</v>
      </c>
      <c r="Y19" s="506">
        <f>Janvier_2025!AC2</f>
        <v>0</v>
      </c>
      <c r="AA19" s="286"/>
      <c r="AB19" s="286"/>
      <c r="AC19" s="529"/>
      <c r="AD19" s="627"/>
      <c r="AE19" s="624"/>
      <c r="AF19" s="629"/>
      <c r="AG19" s="527"/>
      <c r="AJ19" s="556">
        <v>26</v>
      </c>
      <c r="AK19" s="557" t="s">
        <v>190</v>
      </c>
      <c r="AL19" s="516"/>
    </row>
    <row r="20" spans="1:40" x14ac:dyDescent="0.25">
      <c r="A20" s="261"/>
      <c r="B20" s="482"/>
      <c r="C20" s="475"/>
      <c r="D20" s="475"/>
      <c r="E20" s="475"/>
      <c r="F20" s="475"/>
      <c r="G20" s="475"/>
      <c r="H20" s="475"/>
      <c r="I20" s="475"/>
      <c r="J20" s="475"/>
      <c r="K20" s="475"/>
      <c r="L20" s="475"/>
      <c r="M20" s="475"/>
      <c r="N20" s="475"/>
      <c r="O20" s="475"/>
      <c r="P20" s="475"/>
      <c r="Q20" s="485"/>
      <c r="R20" s="391"/>
      <c r="V20" s="444" t="s">
        <v>146</v>
      </c>
      <c r="X20" s="93" t="s">
        <v>149</v>
      </c>
      <c r="Y20" s="648">
        <f>$Y$6</f>
        <v>64</v>
      </c>
      <c r="AA20" s="286"/>
      <c r="AB20" s="286"/>
      <c r="AC20" s="529"/>
      <c r="AD20" s="626"/>
      <c r="AE20" s="731" t="s">
        <v>222</v>
      </c>
      <c r="AF20" s="732"/>
      <c r="AG20" s="527"/>
      <c r="AJ20" s="564">
        <v>31</v>
      </c>
      <c r="AK20" s="565" t="s">
        <v>192</v>
      </c>
      <c r="AL20" s="516"/>
    </row>
    <row r="21" spans="1:40" ht="15.75" x14ac:dyDescent="0.25">
      <c r="A21" s="261"/>
      <c r="B21" s="482"/>
      <c r="C21" s="475"/>
      <c r="D21" s="475"/>
      <c r="E21" s="475"/>
      <c r="F21" s="475"/>
      <c r="G21" s="475"/>
      <c r="H21" s="475"/>
      <c r="I21" s="475"/>
      <c r="J21" s="475"/>
      <c r="K21" s="475"/>
      <c r="L21" s="475"/>
      <c r="M21" s="475"/>
      <c r="N21" s="475"/>
      <c r="O21" s="475"/>
      <c r="P21" s="475"/>
      <c r="Q21" s="485"/>
      <c r="R21" s="391"/>
      <c r="V21" s="442">
        <v>1030</v>
      </c>
      <c r="X21" s="523" t="s">
        <v>6</v>
      </c>
      <c r="Y21" s="524">
        <f>Y22</f>
        <v>27</v>
      </c>
      <c r="AA21" s="286"/>
      <c r="AB21" s="286"/>
      <c r="AC21" s="529"/>
      <c r="AD21" s="626"/>
      <c r="AE21" s="527"/>
      <c r="AF21" s="628"/>
      <c r="AG21" s="530"/>
      <c r="AJ21" s="566">
        <v>36</v>
      </c>
      <c r="AK21" s="567" t="s">
        <v>197</v>
      </c>
      <c r="AL21" s="516"/>
    </row>
    <row r="22" spans="1:40" ht="15.75" x14ac:dyDescent="0.25">
      <c r="A22" s="261"/>
      <c r="B22" s="482"/>
      <c r="C22" s="475"/>
      <c r="D22" s="475"/>
      <c r="E22" s="475"/>
      <c r="F22" s="475"/>
      <c r="G22" s="475"/>
      <c r="H22" s="475"/>
      <c r="I22" s="475"/>
      <c r="J22" s="475"/>
      <c r="K22" s="475"/>
      <c r="L22" s="475"/>
      <c r="M22" s="475"/>
      <c r="N22" s="475"/>
      <c r="O22" s="475"/>
      <c r="P22" s="475"/>
      <c r="Q22" s="485"/>
      <c r="R22" s="391"/>
      <c r="V22" s="452">
        <f>$Y$22</f>
        <v>27</v>
      </c>
      <c r="X22" s="396" t="s">
        <v>6</v>
      </c>
      <c r="Y22" s="544">
        <f>Relevés!AH4</f>
        <v>27</v>
      </c>
      <c r="Z22" s="504" t="s">
        <v>175</v>
      </c>
      <c r="AA22" s="286"/>
      <c r="AB22" s="286"/>
      <c r="AC22" s="529"/>
      <c r="AD22" s="626"/>
      <c r="AE22" s="527"/>
      <c r="AF22" s="628"/>
      <c r="AG22" s="527"/>
      <c r="AJ22" s="568">
        <v>41</v>
      </c>
      <c r="AK22" s="569" t="s">
        <v>199</v>
      </c>
      <c r="AL22" s="516"/>
    </row>
    <row r="23" spans="1:40" ht="15.75" x14ac:dyDescent="0.25">
      <c r="A23" s="261"/>
      <c r="B23" s="482"/>
      <c r="C23" s="475"/>
      <c r="D23" s="475"/>
      <c r="E23" s="475"/>
      <c r="F23" s="475"/>
      <c r="G23" s="475"/>
      <c r="H23" s="476"/>
      <c r="I23" s="476"/>
      <c r="J23" s="476"/>
      <c r="K23" s="476"/>
      <c r="L23" s="475"/>
      <c r="M23" s="475"/>
      <c r="N23" s="475"/>
      <c r="O23" s="475"/>
      <c r="P23" s="475"/>
      <c r="Q23" s="485"/>
      <c r="R23" s="391"/>
      <c r="V23" s="442">
        <v>30</v>
      </c>
      <c r="Y23" s="495">
        <f>$Y$22/60/24</f>
        <v>1.8749999999999999E-2</v>
      </c>
      <c r="Z23" s="449" t="s">
        <v>144</v>
      </c>
      <c r="AA23" s="286"/>
      <c r="AB23" s="286"/>
      <c r="AC23" s="529"/>
      <c r="AD23" s="626"/>
      <c r="AE23" s="527"/>
      <c r="AF23" s="628"/>
      <c r="AG23" s="527"/>
      <c r="AJ23" s="570">
        <v>46</v>
      </c>
      <c r="AK23" s="571" t="s">
        <v>204</v>
      </c>
      <c r="AL23" s="516"/>
    </row>
    <row r="24" spans="1:40" ht="15.75" customHeight="1" x14ac:dyDescent="0.25">
      <c r="A24" s="261"/>
      <c r="B24" s="482"/>
      <c r="C24" s="475"/>
      <c r="D24" s="475"/>
      <c r="E24" s="475"/>
      <c r="F24" s="475"/>
      <c r="G24" s="475"/>
      <c r="H24" s="476"/>
      <c r="I24" s="476"/>
      <c r="J24" s="476"/>
      <c r="K24" s="476"/>
      <c r="L24" s="475"/>
      <c r="M24" s="475"/>
      <c r="N24" s="475"/>
      <c r="O24" s="475"/>
      <c r="P24" s="475"/>
      <c r="Q24" s="485"/>
      <c r="R24" s="391"/>
      <c r="V24" s="443">
        <f>$V21-$V22-$V23</f>
        <v>973</v>
      </c>
      <c r="X24" s="461"/>
      <c r="AB24" s="286"/>
      <c r="AC24" s="529"/>
      <c r="AD24" s="626"/>
      <c r="AE24" s="527"/>
      <c r="AF24" s="628"/>
      <c r="AG24" s="527"/>
      <c r="AJ24" s="572">
        <v>51</v>
      </c>
      <c r="AK24" s="573" t="s">
        <v>205</v>
      </c>
      <c r="AL24" s="516"/>
    </row>
    <row r="25" spans="1:40" x14ac:dyDescent="0.25">
      <c r="A25" s="261"/>
      <c r="B25" s="482"/>
      <c r="C25" s="475"/>
      <c r="D25" s="475"/>
      <c r="E25" s="475"/>
      <c r="F25" s="475"/>
      <c r="G25" s="475"/>
      <c r="H25" s="476"/>
      <c r="I25" s="476"/>
      <c r="J25" s="476"/>
      <c r="K25" s="476"/>
      <c r="L25" s="475"/>
      <c r="M25" s="475"/>
      <c r="N25" s="475"/>
      <c r="O25" s="475"/>
      <c r="P25" s="475"/>
      <c r="Q25" s="485"/>
      <c r="R25" s="391"/>
      <c r="W25"/>
      <c r="AB25" s="286"/>
      <c r="AC25" s="529"/>
      <c r="AD25" s="626"/>
      <c r="AE25" s="527"/>
      <c r="AF25" s="628"/>
      <c r="AG25" s="527"/>
      <c r="AJ25" s="574">
        <v>56</v>
      </c>
      <c r="AK25" s="546" t="s">
        <v>206</v>
      </c>
      <c r="AL25" s="516"/>
    </row>
    <row r="26" spans="1:40" ht="15" customHeight="1" x14ac:dyDescent="0.25">
      <c r="A26" s="261"/>
      <c r="B26" s="482"/>
      <c r="C26" s="475"/>
      <c r="D26" s="475"/>
      <c r="E26" s="475"/>
      <c r="F26" s="475"/>
      <c r="G26" s="475"/>
      <c r="H26" s="476"/>
      <c r="I26" s="476"/>
      <c r="J26" s="476"/>
      <c r="K26" s="476"/>
      <c r="L26" s="475"/>
      <c r="M26" s="475"/>
      <c r="N26" s="475"/>
      <c r="O26" s="475"/>
      <c r="P26" s="475"/>
      <c r="Q26" s="485"/>
      <c r="R26" s="391"/>
      <c r="V26" s="453" t="s">
        <v>149</v>
      </c>
      <c r="AB26" s="286"/>
      <c r="AC26" s="529"/>
      <c r="AD26" s="626"/>
      <c r="AE26" s="527"/>
      <c r="AF26" s="628"/>
      <c r="AG26" s="527"/>
      <c r="AJ26" s="575">
        <v>61</v>
      </c>
      <c r="AK26" s="576" t="s">
        <v>203</v>
      </c>
      <c r="AL26" s="516"/>
    </row>
    <row r="27" spans="1:40" ht="15" customHeight="1" x14ac:dyDescent="0.25">
      <c r="A27" s="261"/>
      <c r="B27" s="482"/>
      <c r="C27" s="475"/>
      <c r="D27" s="475"/>
      <c r="E27" s="475"/>
      <c r="F27" s="475"/>
      <c r="G27" s="475"/>
      <c r="H27" s="476"/>
      <c r="I27" s="476"/>
      <c r="J27" s="476"/>
      <c r="K27" s="476"/>
      <c r="L27" s="475"/>
      <c r="M27" s="475"/>
      <c r="N27" s="475"/>
      <c r="O27" s="475"/>
      <c r="P27" s="475"/>
      <c r="Q27" s="485"/>
      <c r="R27" s="391"/>
      <c r="V27" s="454">
        <v>132</v>
      </c>
      <c r="AB27" s="286"/>
      <c r="AC27" s="529"/>
      <c r="AD27" s="626"/>
      <c r="AE27" s="527"/>
      <c r="AF27" s="628"/>
      <c r="AG27" s="527"/>
      <c r="AJ27" s="551">
        <v>66</v>
      </c>
      <c r="AK27" s="577" t="s">
        <v>213</v>
      </c>
      <c r="AL27" s="516"/>
    </row>
    <row r="28" spans="1:40" ht="15" customHeight="1" x14ac:dyDescent="0.25">
      <c r="A28" s="261"/>
      <c r="B28" s="482"/>
      <c r="C28" s="475"/>
      <c r="D28" s="475"/>
      <c r="E28" s="475"/>
      <c r="F28" s="475"/>
      <c r="G28" s="475"/>
      <c r="H28" s="476"/>
      <c r="I28" s="476"/>
      <c r="J28" s="476"/>
      <c r="K28" s="476"/>
      <c r="L28" s="475"/>
      <c r="M28" s="475"/>
      <c r="N28" s="475"/>
      <c r="O28" s="475"/>
      <c r="P28" s="475"/>
      <c r="Q28" s="485"/>
      <c r="R28" s="391"/>
      <c r="V28" s="442"/>
      <c r="AB28" s="286"/>
      <c r="AC28" s="529"/>
      <c r="AD28" s="626"/>
      <c r="AE28" s="527"/>
      <c r="AF28" s="628"/>
      <c r="AG28" s="527"/>
      <c r="AJ28" s="547">
        <v>71</v>
      </c>
      <c r="AK28" s="548" t="s">
        <v>207</v>
      </c>
      <c r="AL28" s="516"/>
    </row>
    <row r="29" spans="1:40" ht="15.75" x14ac:dyDescent="0.25">
      <c r="A29" s="261"/>
      <c r="B29" s="482"/>
      <c r="C29" s="483" t="s">
        <v>155</v>
      </c>
      <c r="D29" s="483"/>
      <c r="E29" s="483"/>
      <c r="F29" s="483"/>
      <c r="G29" s="498" t="s">
        <v>165</v>
      </c>
      <c r="H29" s="492" t="s">
        <v>156</v>
      </c>
      <c r="I29" s="492"/>
      <c r="J29" s="492"/>
      <c r="K29" s="492"/>
      <c r="L29" s="477"/>
      <c r="M29" s="475"/>
      <c r="N29" s="475"/>
      <c r="O29" s="475"/>
      <c r="P29" s="475"/>
      <c r="Q29" s="485"/>
      <c r="R29" s="391"/>
      <c r="V29" s="455">
        <f>$Y$6</f>
        <v>64</v>
      </c>
      <c r="W29"/>
      <c r="AA29" s="286"/>
      <c r="AB29" s="286"/>
      <c r="AC29" s="529"/>
      <c r="AD29" s="626"/>
      <c r="AE29" s="527"/>
      <c r="AF29" s="628"/>
      <c r="AG29" s="527"/>
      <c r="AJ29" s="578">
        <v>76</v>
      </c>
      <c r="AK29" s="579" t="s">
        <v>208</v>
      </c>
    </row>
    <row r="30" spans="1:40" ht="15.75" x14ac:dyDescent="0.25">
      <c r="A30" s="261"/>
      <c r="B30" s="482"/>
      <c r="C30" s="475"/>
      <c r="D30" s="475"/>
      <c r="E30" s="475"/>
      <c r="F30" s="475"/>
      <c r="G30" s="475"/>
      <c r="H30" s="476"/>
      <c r="I30" s="476"/>
      <c r="J30" s="476"/>
      <c r="K30" s="476"/>
      <c r="L30" s="475"/>
      <c r="M30" s="475"/>
      <c r="N30" s="475"/>
      <c r="O30" s="475"/>
      <c r="P30" s="475"/>
      <c r="Q30" s="485"/>
      <c r="R30" s="391"/>
      <c r="V30" s="442">
        <v>4</v>
      </c>
      <c r="X30" s="396" t="s">
        <v>132</v>
      </c>
      <c r="Y30" s="496">
        <f>LOOKUP(9^9,Relevés!H:H)</f>
        <v>999.1</v>
      </c>
      <c r="Z30" t="s">
        <v>135</v>
      </c>
      <c r="AB30" s="286"/>
      <c r="AC30" s="529"/>
      <c r="AD30" s="626"/>
      <c r="AE30" s="527"/>
      <c r="AF30" s="628"/>
      <c r="AG30" s="527"/>
      <c r="AJ30" s="580">
        <v>81</v>
      </c>
      <c r="AK30" s="581" t="s">
        <v>209</v>
      </c>
      <c r="AL30" s="516"/>
    </row>
    <row r="31" spans="1:40" ht="15.75" x14ac:dyDescent="0.25">
      <c r="A31" s="261"/>
      <c r="B31" s="482"/>
      <c r="C31" s="475"/>
      <c r="D31" s="475"/>
      <c r="E31" s="475"/>
      <c r="F31" s="475"/>
      <c r="G31" s="475"/>
      <c r="H31" s="476"/>
      <c r="I31" s="476"/>
      <c r="J31" s="476"/>
      <c r="K31" s="476"/>
      <c r="L31" s="475"/>
      <c r="M31" s="475"/>
      <c r="N31" s="475"/>
      <c r="O31" s="475"/>
      <c r="P31" s="475"/>
      <c r="Q31" s="485"/>
      <c r="R31" s="391"/>
      <c r="V31" s="443">
        <f>V27-V29-V30</f>
        <v>64</v>
      </c>
      <c r="X31" s="396" t="s">
        <v>132</v>
      </c>
      <c r="Y31" s="497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134</v>
      </c>
      <c r="AB31" s="286"/>
      <c r="AC31" s="529"/>
      <c r="AD31" s="626"/>
      <c r="AE31" s="527"/>
      <c r="AF31" s="628"/>
      <c r="AG31" s="527"/>
      <c r="AJ31" s="552">
        <v>86</v>
      </c>
      <c r="AK31" s="553" t="s">
        <v>214</v>
      </c>
      <c r="AL31" s="516"/>
    </row>
    <row r="32" spans="1:40" ht="15.75" thickBot="1" x14ac:dyDescent="0.3">
      <c r="A32" s="261"/>
      <c r="B32" s="681"/>
      <c r="C32" s="486"/>
      <c r="D32" s="486"/>
      <c r="E32" s="486"/>
      <c r="F32" s="486"/>
      <c r="G32" s="486"/>
      <c r="H32" s="487"/>
      <c r="I32" s="487"/>
      <c r="J32" s="487"/>
      <c r="K32" s="487"/>
      <c r="L32" s="486"/>
      <c r="M32" s="518"/>
      <c r="N32" s="486"/>
      <c r="O32" s="486"/>
      <c r="P32" s="486"/>
      <c r="Q32" s="519"/>
      <c r="R32" s="391"/>
      <c r="Z32" s="286" t="s">
        <v>137</v>
      </c>
      <c r="AB32" s="286"/>
      <c r="AC32" s="529"/>
      <c r="AD32" s="626"/>
      <c r="AE32" s="527"/>
      <c r="AF32" s="628"/>
      <c r="AG32" s="527"/>
      <c r="AJ32" s="582">
        <v>91</v>
      </c>
      <c r="AK32" s="583" t="s">
        <v>187</v>
      </c>
      <c r="AN32" s="516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4"/>
      <c r="I33" s="474"/>
      <c r="J33" s="474"/>
      <c r="K33" s="474"/>
      <c r="L33" s="261"/>
      <c r="M33" s="261"/>
      <c r="N33" s="261"/>
      <c r="O33" s="261"/>
      <c r="P33" s="261"/>
      <c r="Q33" s="261"/>
      <c r="R33" s="390">
        <f ca="1">DAY(TODAY())</f>
        <v>6</v>
      </c>
      <c r="S33" s="446" t="s">
        <v>21</v>
      </c>
      <c r="T33" s="447">
        <f>T35-T34</f>
        <v>0.3659722222222222</v>
      </c>
      <c r="V33" s="453" t="s">
        <v>59</v>
      </c>
      <c r="W33"/>
      <c r="AB33" s="286"/>
      <c r="AC33" s="529"/>
      <c r="AD33" s="626"/>
      <c r="AE33" s="527"/>
      <c r="AF33" s="628"/>
      <c r="AG33" s="527"/>
      <c r="AJ33" s="549">
        <v>100</v>
      </c>
      <c r="AK33" s="550" t="s">
        <v>210</v>
      </c>
    </row>
    <row r="34" spans="1:37" ht="15.75" x14ac:dyDescent="0.25">
      <c r="A34" s="418">
        <v>0.79166666666666663</v>
      </c>
      <c r="B34" s="729">
        <f ca="1">NOW()</f>
        <v>45663.567148032409</v>
      </c>
      <c r="C34" s="729"/>
      <c r="D34" s="729"/>
      <c r="E34" s="729"/>
      <c r="G34" s="260">
        <v>10</v>
      </c>
      <c r="I34" s="509"/>
      <c r="J34" s="510"/>
      <c r="K34" s="512"/>
      <c r="L34" s="511"/>
      <c r="M34" s="510"/>
      <c r="N34" s="510"/>
      <c r="Q34" s="515"/>
      <c r="S34" s="399" t="s">
        <v>124</v>
      </c>
      <c r="T34" s="440">
        <v>0.36666666666666664</v>
      </c>
      <c r="V34" s="454">
        <v>60</v>
      </c>
      <c r="X34" s="404" t="s">
        <v>101</v>
      </c>
      <c r="Y34" s="405" t="s">
        <v>108</v>
      </c>
      <c r="Z34" s="398"/>
      <c r="AB34" s="286"/>
      <c r="AC34" s="529"/>
      <c r="AD34" s="626"/>
      <c r="AE34" s="645"/>
      <c r="AF34" s="628"/>
      <c r="AG34" s="527"/>
    </row>
    <row r="35" spans="1:37" ht="15" customHeight="1" x14ac:dyDescent="0.25">
      <c r="A35" s="730" t="str">
        <f ca="1">REPT("À demain",AND(NOW()-TODAY()&gt;A34,A34&lt;&gt;""))</f>
        <v/>
      </c>
      <c r="B35" s="730"/>
      <c r="G35" s="508"/>
      <c r="H35" s="513"/>
      <c r="I35" s="509"/>
      <c r="J35" s="507"/>
      <c r="K35" s="508"/>
      <c r="L35" s="508"/>
      <c r="M35" s="507"/>
      <c r="N35" s="508"/>
      <c r="O35" s="509"/>
      <c r="R35"/>
      <c r="S35" s="428" t="s">
        <v>125</v>
      </c>
      <c r="T35" s="441">
        <v>0.73263888888888884</v>
      </c>
      <c r="V35" s="455">
        <f>Relevés!N5</f>
        <v>12.4</v>
      </c>
      <c r="X35" s="310" t="s">
        <v>105</v>
      </c>
      <c r="Y35" s="401" t="s">
        <v>107</v>
      </c>
      <c r="Z35" s="286" t="s">
        <v>11</v>
      </c>
      <c r="AC35" s="527"/>
      <c r="AD35" s="626"/>
      <c r="AE35" s="527"/>
      <c r="AF35" s="628"/>
      <c r="AG35" s="527"/>
    </row>
    <row r="36" spans="1:37" ht="15.75" x14ac:dyDescent="0.25">
      <c r="A36" s="653" t="s">
        <v>228</v>
      </c>
      <c r="G36" s="508"/>
      <c r="H36" s="508"/>
      <c r="I36" s="509"/>
      <c r="J36" s="509"/>
      <c r="K36" s="508"/>
      <c r="L36" s="509"/>
      <c r="M36" s="521"/>
      <c r="N36" s="508"/>
      <c r="O36" s="509"/>
      <c r="V36" s="442">
        <v>1.5</v>
      </c>
      <c r="X36" s="312" t="s">
        <v>104</v>
      </c>
      <c r="Y36" s="406" t="s">
        <v>106</v>
      </c>
      <c r="AC36" s="527"/>
      <c r="AD36" s="626"/>
      <c r="AE36" s="527"/>
      <c r="AF36" s="628"/>
      <c r="AG36" s="527"/>
    </row>
    <row r="37" spans="1:37" ht="15" customHeight="1" x14ac:dyDescent="0.3">
      <c r="A37" t="s">
        <v>229</v>
      </c>
      <c r="V37" s="443">
        <f>V34-V35-V36</f>
        <v>46.1</v>
      </c>
      <c r="X37" t="s">
        <v>136</v>
      </c>
      <c r="Y37" s="407"/>
      <c r="AC37" s="527"/>
      <c r="AD37" s="637"/>
      <c r="AE37" s="625"/>
      <c r="AF37" s="630"/>
      <c r="AG37" s="527"/>
    </row>
    <row r="38" spans="1:37" ht="15" customHeight="1" x14ac:dyDescent="0.3">
      <c r="AC38" s="527"/>
      <c r="AD38" s="637" t="s">
        <v>218</v>
      </c>
      <c r="AE38" s="639" t="s">
        <v>18</v>
      </c>
      <c r="AF38" s="638" t="s">
        <v>44</v>
      </c>
      <c r="AG38" s="527"/>
    </row>
    <row r="39" spans="1:37" ht="15" customHeight="1" x14ac:dyDescent="0.25">
      <c r="V39" s="453" t="s">
        <v>58</v>
      </c>
      <c r="AC39" s="527"/>
      <c r="AD39" s="626"/>
      <c r="AE39" s="527"/>
      <c r="AF39" s="628"/>
      <c r="AG39" s="527"/>
    </row>
    <row r="40" spans="1:37" ht="15.75" x14ac:dyDescent="0.25">
      <c r="V40" s="454">
        <v>60</v>
      </c>
      <c r="AC40" s="527"/>
      <c r="AD40" s="626"/>
      <c r="AE40" s="527"/>
      <c r="AF40" s="628"/>
      <c r="AG40" s="527"/>
    </row>
    <row r="41" spans="1:37" ht="15.75" x14ac:dyDescent="0.25">
      <c r="C41" s="533">
        <f>100*(1-($Y$1/$E$41))</f>
        <v>89</v>
      </c>
      <c r="D41" s="534">
        <v>44</v>
      </c>
      <c r="E41" s="535">
        <v>20</v>
      </c>
      <c r="F41" s="509"/>
      <c r="G41" s="538">
        <f>100*(1-($Y$2/$I$41))</f>
        <v>85.833333333333343</v>
      </c>
      <c r="H41" s="534">
        <v>48</v>
      </c>
      <c r="I41" s="539">
        <v>240</v>
      </c>
      <c r="J41" s="509"/>
      <c r="K41" s="538">
        <f>100*(1-($Y$3/M41))</f>
        <v>96.909090909090907</v>
      </c>
      <c r="L41" s="534">
        <v>50</v>
      </c>
      <c r="M41" s="539">
        <v>1100</v>
      </c>
      <c r="T41" s="516"/>
      <c r="V41" s="455">
        <f>Relevés!$K$5</f>
        <v>8.8000000000000007</v>
      </c>
      <c r="AC41" s="527"/>
      <c r="AD41" s="626"/>
      <c r="AE41" s="527"/>
      <c r="AF41" s="628"/>
      <c r="AG41" s="527"/>
    </row>
    <row r="42" spans="1:37" ht="15.75" x14ac:dyDescent="0.25">
      <c r="C42" s="536" t="s">
        <v>184</v>
      </c>
      <c r="D42" s="537">
        <f>20*$C$41/100</f>
        <v>17.8</v>
      </c>
      <c r="E42" s="542" t="s">
        <v>181</v>
      </c>
      <c r="F42" s="509"/>
      <c r="G42" s="540" t="s">
        <v>184</v>
      </c>
      <c r="H42" s="541">
        <f>20*$G$41/100</f>
        <v>17.166666666666671</v>
      </c>
      <c r="I42" s="543" t="s">
        <v>182</v>
      </c>
      <c r="J42" s="509"/>
      <c r="K42" s="540" t="s">
        <v>184</v>
      </c>
      <c r="L42" s="541">
        <f>20*$K$41/100</f>
        <v>19.381818181818179</v>
      </c>
      <c r="M42" s="543" t="s">
        <v>183</v>
      </c>
      <c r="V42" s="442">
        <v>1.5</v>
      </c>
      <c r="AC42" s="527"/>
      <c r="AD42" s="626"/>
      <c r="AE42" s="527"/>
      <c r="AF42" s="628"/>
      <c r="AG42" s="527"/>
    </row>
    <row r="43" spans="1:37" ht="15.75" x14ac:dyDescent="0.25">
      <c r="A43" s="311"/>
      <c r="D43" s="508"/>
      <c r="E43" s="509"/>
      <c r="F43" s="509"/>
      <c r="G43" s="520"/>
      <c r="H43" s="509"/>
      <c r="I43" s="509"/>
      <c r="J43" s="509"/>
      <c r="K43" s="520"/>
      <c r="L43" s="509"/>
      <c r="M43" s="509"/>
      <c r="N43" s="509"/>
      <c r="V43" s="443">
        <f>V40-V41-V42</f>
        <v>49.7</v>
      </c>
      <c r="AC43" s="527"/>
      <c r="AD43" s="626"/>
      <c r="AE43" s="527"/>
      <c r="AF43" s="628"/>
      <c r="AG43" s="527"/>
    </row>
    <row r="44" spans="1:37" x14ac:dyDescent="0.25">
      <c r="AC44" s="527"/>
      <c r="AD44" s="626"/>
      <c r="AE44" s="527"/>
      <c r="AF44" s="628"/>
      <c r="AG44" s="527"/>
    </row>
    <row r="45" spans="1:37" x14ac:dyDescent="0.25">
      <c r="AC45" s="527"/>
      <c r="AD45" s="626"/>
      <c r="AE45" s="527"/>
      <c r="AF45" s="628"/>
      <c r="AG45" s="527"/>
    </row>
    <row r="46" spans="1:37" x14ac:dyDescent="0.25">
      <c r="AC46" s="527"/>
      <c r="AD46" s="626"/>
      <c r="AE46" s="527"/>
      <c r="AF46" s="628"/>
      <c r="AG46" s="527"/>
    </row>
    <row r="47" spans="1:37" x14ac:dyDescent="0.25">
      <c r="AC47" s="527"/>
      <c r="AD47" s="626"/>
      <c r="AE47" s="527"/>
      <c r="AF47" s="628"/>
      <c r="AG47" s="527"/>
    </row>
    <row r="48" spans="1:37" x14ac:dyDescent="0.25">
      <c r="AC48" s="527"/>
      <c r="AD48" s="626"/>
      <c r="AE48" s="527"/>
      <c r="AF48" s="628"/>
      <c r="AG48" s="527"/>
    </row>
    <row r="49" spans="29:33" x14ac:dyDescent="0.25">
      <c r="AC49" s="527"/>
      <c r="AD49" s="626"/>
      <c r="AE49" s="527"/>
      <c r="AF49" s="628"/>
      <c r="AG49" s="527"/>
    </row>
    <row r="50" spans="29:33" x14ac:dyDescent="0.25">
      <c r="AC50" s="527"/>
      <c r="AD50" s="626"/>
      <c r="AE50" s="527"/>
      <c r="AF50" s="628"/>
      <c r="AG50" s="527"/>
    </row>
    <row r="51" spans="29:33" x14ac:dyDescent="0.25">
      <c r="AC51" s="527"/>
      <c r="AD51" s="626"/>
      <c r="AE51" s="527"/>
      <c r="AF51" s="628"/>
      <c r="AG51" s="527"/>
    </row>
    <row r="52" spans="29:33" x14ac:dyDescent="0.25">
      <c r="AC52" s="527"/>
      <c r="AD52" s="626"/>
      <c r="AE52" s="527"/>
      <c r="AF52" s="628"/>
      <c r="AG52" s="527"/>
    </row>
    <row r="53" spans="29:33" x14ac:dyDescent="0.25">
      <c r="AC53" s="527"/>
      <c r="AD53" s="626"/>
      <c r="AE53" s="527"/>
      <c r="AF53" s="628"/>
      <c r="AG53" s="527"/>
    </row>
    <row r="54" spans="29:33" x14ac:dyDescent="0.25">
      <c r="AC54" s="527"/>
      <c r="AD54" s="640">
        <f>Relevés!$AG$5</f>
        <v>0.25972222222222219</v>
      </c>
      <c r="AE54" s="641">
        <f>Janvier_2025!$AL$5</f>
        <v>1.3972222222222221</v>
      </c>
      <c r="AF54" s="642">
        <f>Janvier_2025!$BP$79</f>
        <v>1.3972222222222221</v>
      </c>
      <c r="AG54" s="527"/>
    </row>
    <row r="55" spans="29:33" ht="15.75" thickBot="1" x14ac:dyDescent="0.3">
      <c r="AC55" s="527"/>
      <c r="AD55" s="675"/>
      <c r="AE55" s="623"/>
      <c r="AF55" s="676"/>
      <c r="AG55" s="527"/>
    </row>
    <row r="56" spans="29:33" ht="15.75" thickTop="1" x14ac:dyDescent="0.25">
      <c r="AC56" s="527"/>
      <c r="AD56" s="527"/>
      <c r="AE56" s="527"/>
      <c r="AF56" s="527"/>
      <c r="AG56" s="527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6"/>
      <c r="B1" s="652" t="s">
        <v>223</v>
      </c>
      <c r="C1" s="264"/>
      <c r="D1" s="400">
        <f ca="1">NOW()</f>
        <v>45663.567148032409</v>
      </c>
      <c r="E1" s="415"/>
      <c r="F1" s="652" t="s">
        <v>224</v>
      </c>
      <c r="G1" s="685"/>
      <c r="H1" s="261"/>
    </row>
    <row r="2" spans="1:8" ht="17.25" customHeight="1" x14ac:dyDescent="0.3">
      <c r="A2" s="265"/>
      <c r="B2" s="413"/>
      <c r="C2" s="414"/>
      <c r="D2" s="400"/>
      <c r="E2" s="416"/>
      <c r="F2" s="413"/>
      <c r="G2" s="267"/>
      <c r="H2" s="261"/>
    </row>
    <row r="3" spans="1:8" ht="22.5" customHeight="1" x14ac:dyDescent="0.3">
      <c r="A3" s="265"/>
      <c r="B3" s="687" t="s">
        <v>92</v>
      </c>
      <c r="C3" s="266"/>
      <c r="D3" s="261"/>
      <c r="E3" s="265"/>
      <c r="F3" s="262" t="s">
        <v>119</v>
      </c>
      <c r="G3" s="267"/>
      <c r="H3" s="261"/>
    </row>
    <row r="4" spans="1:8" ht="174.75" customHeight="1" x14ac:dyDescent="0.25">
      <c r="A4" s="265"/>
      <c r="B4" s="687"/>
      <c r="C4" s="267"/>
      <c r="D4" s="261" t="s">
        <v>74</v>
      </c>
      <c r="E4" s="265"/>
      <c r="F4" s="261"/>
      <c r="G4" s="267"/>
      <c r="H4" s="261"/>
    </row>
    <row r="5" spans="1:8" ht="31.5" customHeight="1" x14ac:dyDescent="0.3">
      <c r="A5" s="265"/>
      <c r="B5" s="688" t="s">
        <v>139</v>
      </c>
      <c r="C5" s="267"/>
      <c r="D5" s="261"/>
      <c r="E5" s="265"/>
      <c r="F5" s="327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2" t="s">
        <v>120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9"/>
      <c r="C9" s="267"/>
      <c r="D9" s="261"/>
      <c r="E9" s="265"/>
      <c r="F9" s="327"/>
      <c r="G9" s="267"/>
      <c r="H9" s="261"/>
    </row>
    <row r="10" spans="1:8" ht="39.75" customHeight="1" thickTop="1" x14ac:dyDescent="0.3">
      <c r="A10" s="265"/>
      <c r="B10" s="689"/>
      <c r="C10" s="267"/>
      <c r="D10" s="436"/>
      <c r="E10" s="413" t="s">
        <v>129</v>
      </c>
      <c r="F10" s="262" t="s">
        <v>20</v>
      </c>
      <c r="G10" s="267"/>
      <c r="H10" s="261"/>
    </row>
    <row r="11" spans="1:8" ht="22.5" customHeight="1" x14ac:dyDescent="0.25">
      <c r="A11" s="265"/>
      <c r="B11" s="687" t="s">
        <v>20</v>
      </c>
      <c r="C11" s="268"/>
      <c r="D11" s="437"/>
      <c r="E11" s="413"/>
      <c r="F11" s="261"/>
      <c r="G11" s="267"/>
      <c r="H11" s="261"/>
    </row>
    <row r="12" spans="1:8" ht="41.25" customHeight="1" x14ac:dyDescent="0.3">
      <c r="A12" s="265"/>
      <c r="B12" s="261"/>
      <c r="C12" s="268"/>
      <c r="D12" s="437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8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8"/>
      <c r="E14" s="327"/>
      <c r="F14" s="261"/>
      <c r="G14" s="267"/>
      <c r="H14" s="261"/>
    </row>
    <row r="15" spans="1:8" ht="26.25" customHeight="1" x14ac:dyDescent="0.3">
      <c r="A15" s="265"/>
      <c r="B15" s="261"/>
      <c r="C15" s="267"/>
      <c r="D15" s="438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8"/>
      <c r="E16" s="263"/>
      <c r="F16" s="262" t="s">
        <v>121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119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9"/>
      <c r="F22" s="677"/>
      <c r="G22" s="678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231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9"/>
      <c r="B44" s="677"/>
      <c r="C44" s="678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123825</xdr:rowOff>
                  </from>
                  <to>
                    <xdr:col>3</xdr:col>
                    <xdr:colOff>1514475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J63" sqref="J63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8"/>
      <c r="C1" s="378" t="s">
        <v>115</v>
      </c>
      <c r="D1" s="378" t="s">
        <v>114</v>
      </c>
      <c r="E1" s="378" t="s">
        <v>118</v>
      </c>
    </row>
    <row r="2" spans="1:9" x14ac:dyDescent="0.25">
      <c r="B2" s="379" t="s">
        <v>113</v>
      </c>
      <c r="C2" s="380">
        <f ca="1">INDIRECT("C"&amp;(Console!$R$33*2+3))</f>
        <v>0.38958333333333334</v>
      </c>
      <c r="D2" s="380">
        <f ca="1">INDIRECT("D"&amp;(Console!$R$33*2+3))</f>
        <v>0.12152777777777778</v>
      </c>
      <c r="E2" s="381">
        <f ca="1">INDIRECT("E"&amp;(Console!$R$33*2+3))</f>
        <v>68</v>
      </c>
    </row>
    <row r="3" spans="1:9" x14ac:dyDescent="0.25">
      <c r="B3" s="382" t="s">
        <v>116</v>
      </c>
      <c r="C3" s="380">
        <f ca="1">INDIRECT("C"&amp;(Console!$R$33*2+4))</f>
        <v>0.91736111111111107</v>
      </c>
      <c r="D3" s="380">
        <f ca="1">INDIRECT("D"&amp;(Console!$R$33*2+4))</f>
        <v>0.64097222222222228</v>
      </c>
      <c r="E3" s="381">
        <f ca="1">INDIRECT("E"&amp;(Console!$R$33*2+4))</f>
        <v>64</v>
      </c>
      <c r="G3" s="354"/>
    </row>
    <row r="4" spans="1:9" x14ac:dyDescent="0.25">
      <c r="A4" s="94" t="s">
        <v>60</v>
      </c>
      <c r="B4" s="374">
        <f ca="1">DAY(TODAY())</f>
        <v>6</v>
      </c>
      <c r="C4" s="372" t="s">
        <v>115</v>
      </c>
      <c r="D4" s="373" t="s">
        <v>114</v>
      </c>
      <c r="E4" s="368" t="s">
        <v>117</v>
      </c>
    </row>
    <row r="5" spans="1:9" x14ac:dyDescent="0.25">
      <c r="A5" s="5">
        <v>1</v>
      </c>
      <c r="B5" s="365" t="s">
        <v>113</v>
      </c>
      <c r="C5" s="370">
        <v>0.22291666666666668</v>
      </c>
      <c r="D5" s="435">
        <v>0.48472222222222222</v>
      </c>
      <c r="E5" s="364">
        <v>80</v>
      </c>
      <c r="F5" s="365"/>
      <c r="G5" s="370"/>
      <c r="H5" s="435"/>
      <c r="I5" s="364"/>
    </row>
    <row r="6" spans="1:9" x14ac:dyDescent="0.25">
      <c r="A6" s="369"/>
      <c r="B6" s="366" t="s">
        <v>116</v>
      </c>
      <c r="C6" s="371">
        <v>0.73888888888888893</v>
      </c>
      <c r="D6" s="434">
        <v>0.99722222222222223</v>
      </c>
      <c r="E6" s="367">
        <v>81</v>
      </c>
      <c r="F6" s="366"/>
      <c r="G6" s="371"/>
      <c r="H6" s="434"/>
      <c r="I6" s="367"/>
    </row>
    <row r="7" spans="1:9" x14ac:dyDescent="0.25">
      <c r="A7" s="5">
        <v>2</v>
      </c>
      <c r="B7" s="365" t="s">
        <v>113</v>
      </c>
      <c r="C7" s="370">
        <v>0.25138888888888888</v>
      </c>
      <c r="D7" s="433">
        <v>0.51388888888888884</v>
      </c>
      <c r="E7" s="364">
        <v>82</v>
      </c>
      <c r="F7" s="365"/>
      <c r="G7" s="370"/>
      <c r="H7" s="433"/>
      <c r="I7" s="364"/>
    </row>
    <row r="8" spans="1:9" x14ac:dyDescent="0.25">
      <c r="B8" s="366" t="s">
        <v>116</v>
      </c>
      <c r="C8" s="371">
        <v>0.76597222222222228</v>
      </c>
      <c r="D8" s="434" t="s">
        <v>233</v>
      </c>
      <c r="E8" s="367">
        <v>83</v>
      </c>
      <c r="F8" s="366"/>
      <c r="G8" s="371"/>
      <c r="H8" s="434"/>
      <c r="I8" s="367"/>
    </row>
    <row r="9" spans="1:9" x14ac:dyDescent="0.25">
      <c r="A9" s="5">
        <v>3</v>
      </c>
      <c r="B9" s="365" t="s">
        <v>113</v>
      </c>
      <c r="C9" s="370">
        <v>0.28125</v>
      </c>
      <c r="D9" s="433">
        <v>2.6388888888888889E-2</v>
      </c>
      <c r="E9" s="364">
        <v>82</v>
      </c>
      <c r="F9" s="365"/>
      <c r="G9" s="370"/>
      <c r="H9" s="433"/>
      <c r="I9" s="364"/>
    </row>
    <row r="10" spans="1:9" x14ac:dyDescent="0.25">
      <c r="B10" s="366" t="s">
        <v>116</v>
      </c>
      <c r="C10" s="371">
        <v>0.79583333333333328</v>
      </c>
      <c r="D10" s="434">
        <v>0.54305555555555551</v>
      </c>
      <c r="E10" s="367">
        <v>81</v>
      </c>
      <c r="F10" s="366"/>
      <c r="G10" s="371"/>
      <c r="H10" s="434"/>
      <c r="I10" s="367"/>
    </row>
    <row r="11" spans="1:9" x14ac:dyDescent="0.25">
      <c r="A11" s="5">
        <v>4</v>
      </c>
      <c r="B11" s="365" t="s">
        <v>113</v>
      </c>
      <c r="C11" s="370">
        <v>0.3125</v>
      </c>
      <c r="D11" s="433">
        <v>5.6250000000000001E-2</v>
      </c>
      <c r="E11" s="364">
        <v>80</v>
      </c>
      <c r="F11" s="365"/>
      <c r="G11" s="370"/>
      <c r="H11" s="433"/>
      <c r="I11" s="364"/>
    </row>
    <row r="12" spans="1:9" x14ac:dyDescent="0.25">
      <c r="B12" s="366" t="s">
        <v>116</v>
      </c>
      <c r="C12" s="371">
        <v>0.82777777777777772</v>
      </c>
      <c r="D12" s="434">
        <v>0.57361111111111107</v>
      </c>
      <c r="E12" s="367">
        <v>78</v>
      </c>
      <c r="F12" s="366"/>
      <c r="G12" s="371"/>
      <c r="H12" s="434"/>
      <c r="I12" s="367"/>
    </row>
    <row r="13" spans="1:9" x14ac:dyDescent="0.25">
      <c r="A13" s="5">
        <v>5</v>
      </c>
      <c r="B13" s="365" t="s">
        <v>113</v>
      </c>
      <c r="C13" s="370">
        <v>0.34791666666666665</v>
      </c>
      <c r="D13" s="433">
        <v>8.7499999999999994E-2</v>
      </c>
      <c r="E13" s="364">
        <v>75</v>
      </c>
      <c r="F13" s="365"/>
      <c r="G13" s="370"/>
      <c r="H13" s="433"/>
      <c r="I13" s="364"/>
    </row>
    <row r="14" spans="1:9" x14ac:dyDescent="0.25">
      <c r="B14" s="366" t="s">
        <v>116</v>
      </c>
      <c r="C14" s="371">
        <v>0.8666666666666667</v>
      </c>
      <c r="D14" s="434">
        <v>0.60555555555555551</v>
      </c>
      <c r="E14" s="367">
        <v>72</v>
      </c>
      <c r="F14" s="366"/>
      <c r="G14" s="371"/>
      <c r="H14" s="434"/>
      <c r="I14" s="367"/>
    </row>
    <row r="15" spans="1:9" x14ac:dyDescent="0.25">
      <c r="A15" s="5">
        <v>6</v>
      </c>
      <c r="B15" s="365" t="s">
        <v>113</v>
      </c>
      <c r="C15" s="370">
        <v>0.38958333333333334</v>
      </c>
      <c r="D15" s="433">
        <v>0.12152777777777778</v>
      </c>
      <c r="E15" s="364">
        <v>68</v>
      </c>
      <c r="F15" s="365"/>
      <c r="G15" s="370"/>
      <c r="H15" s="433"/>
      <c r="I15" s="364"/>
    </row>
    <row r="16" spans="1:9" x14ac:dyDescent="0.25">
      <c r="B16" s="366" t="s">
        <v>116</v>
      </c>
      <c r="C16" s="371">
        <v>0.91736111111111107</v>
      </c>
      <c r="D16" s="434">
        <v>0.64097222222222228</v>
      </c>
      <c r="E16" s="367">
        <v>64</v>
      </c>
      <c r="F16" s="366"/>
      <c r="G16" s="371"/>
      <c r="H16" s="434"/>
      <c r="I16" s="367"/>
    </row>
    <row r="17" spans="1:9" x14ac:dyDescent="0.25">
      <c r="A17" s="5">
        <v>7</v>
      </c>
      <c r="B17" s="365" t="s">
        <v>113</v>
      </c>
      <c r="C17" s="370">
        <v>0.44027777777777777</v>
      </c>
      <c r="D17" s="433">
        <v>0.15902777777777777</v>
      </c>
      <c r="E17" s="364">
        <v>61</v>
      </c>
      <c r="F17" s="365"/>
      <c r="G17" s="370"/>
      <c r="H17" s="433"/>
      <c r="I17" s="364"/>
    </row>
    <row r="18" spans="1:9" x14ac:dyDescent="0.25">
      <c r="B18" s="366" t="s">
        <v>116</v>
      </c>
      <c r="C18" s="371">
        <v>0.97430555555555554</v>
      </c>
      <c r="D18" s="434">
        <v>0.68055555555555558</v>
      </c>
      <c r="E18" s="367">
        <v>58</v>
      </c>
      <c r="F18" s="366"/>
      <c r="G18" s="371"/>
      <c r="H18" s="434"/>
      <c r="I18" s="367"/>
    </row>
    <row r="19" spans="1:9" x14ac:dyDescent="0.25">
      <c r="A19" s="5">
        <v>8</v>
      </c>
      <c r="B19" s="365" t="s">
        <v>113</v>
      </c>
      <c r="C19" s="370">
        <v>0.49513888888888891</v>
      </c>
      <c r="D19" s="433">
        <v>0.2013888888888889</v>
      </c>
      <c r="E19" s="364">
        <v>55</v>
      </c>
      <c r="F19" s="365"/>
      <c r="G19" s="370"/>
      <c r="H19" s="433"/>
      <c r="I19" s="364"/>
    </row>
    <row r="20" spans="1:9" x14ac:dyDescent="0.25">
      <c r="B20" s="366" t="s">
        <v>116</v>
      </c>
      <c r="C20" s="371" t="s">
        <v>233</v>
      </c>
      <c r="D20" s="434">
        <v>0.72499999999999998</v>
      </c>
      <c r="E20" s="367" t="s">
        <v>233</v>
      </c>
      <c r="F20" s="366"/>
      <c r="G20" s="371"/>
      <c r="H20" s="434"/>
      <c r="I20" s="367"/>
    </row>
    <row r="21" spans="1:9" x14ac:dyDescent="0.25">
      <c r="A21" s="5">
        <v>9</v>
      </c>
      <c r="B21" s="365" t="s">
        <v>113</v>
      </c>
      <c r="C21" s="370">
        <v>2.5694444444444443E-2</v>
      </c>
      <c r="D21" s="433">
        <v>0.24861111111111112</v>
      </c>
      <c r="E21" s="364">
        <v>54</v>
      </c>
      <c r="F21" s="365"/>
      <c r="G21" s="370"/>
      <c r="H21" s="433"/>
      <c r="I21" s="364"/>
    </row>
    <row r="22" spans="1:9" x14ac:dyDescent="0.25">
      <c r="B22" s="366" t="s">
        <v>116</v>
      </c>
      <c r="C22" s="371">
        <v>0.54583333333333328</v>
      </c>
      <c r="D22" s="434">
        <v>0.7729166666666667</v>
      </c>
      <c r="E22" s="367">
        <v>54</v>
      </c>
      <c r="F22" s="366"/>
      <c r="G22" s="371"/>
      <c r="H22" s="434"/>
      <c r="I22" s="367"/>
    </row>
    <row r="23" spans="1:9" x14ac:dyDescent="0.25">
      <c r="A23" s="5">
        <v>10</v>
      </c>
      <c r="B23" s="365" t="s">
        <v>113</v>
      </c>
      <c r="C23" s="370">
        <v>2.9166666666666667E-2</v>
      </c>
      <c r="D23" s="433">
        <v>0.29791666666666666</v>
      </c>
      <c r="E23" s="364">
        <v>55</v>
      </c>
      <c r="F23" s="365"/>
      <c r="G23" s="370"/>
      <c r="H23" s="433"/>
      <c r="I23" s="364"/>
    </row>
    <row r="24" spans="1:9" x14ac:dyDescent="0.25">
      <c r="B24" s="366" t="s">
        <v>116</v>
      </c>
      <c r="C24" s="371">
        <v>0.59166666666666667</v>
      </c>
      <c r="D24" s="434">
        <v>0.8208333333333333</v>
      </c>
      <c r="E24" s="367">
        <v>58</v>
      </c>
      <c r="F24" s="366"/>
      <c r="G24" s="371"/>
      <c r="H24" s="434"/>
      <c r="I24" s="367"/>
    </row>
    <row r="25" spans="1:9" x14ac:dyDescent="0.25">
      <c r="A25" s="5">
        <v>11</v>
      </c>
      <c r="B25" s="365" t="s">
        <v>113</v>
      </c>
      <c r="C25" s="370">
        <v>0.1111111111111111</v>
      </c>
      <c r="D25" s="433">
        <v>0.34583333333333333</v>
      </c>
      <c r="E25" s="364">
        <v>61</v>
      </c>
      <c r="F25" s="365"/>
      <c r="G25" s="370"/>
      <c r="H25" s="433"/>
      <c r="I25" s="364"/>
    </row>
    <row r="26" spans="1:9" x14ac:dyDescent="0.25">
      <c r="B26" s="366" t="s">
        <v>116</v>
      </c>
      <c r="C26" s="371">
        <v>0.63194444444444442</v>
      </c>
      <c r="D26" s="434">
        <v>0.11458333333333333</v>
      </c>
      <c r="E26" s="367">
        <v>65</v>
      </c>
      <c r="F26" s="366"/>
      <c r="G26" s="371"/>
      <c r="H26" s="434"/>
      <c r="I26" s="367"/>
    </row>
    <row r="27" spans="1:9" x14ac:dyDescent="0.25">
      <c r="A27" s="5">
        <v>12</v>
      </c>
      <c r="B27" s="365" t="s">
        <v>113</v>
      </c>
      <c r="C27" s="370">
        <v>0.14722222222222223</v>
      </c>
      <c r="D27" s="433">
        <v>0.3888888888888889</v>
      </c>
      <c r="E27" s="364">
        <v>69</v>
      </c>
      <c r="F27" s="365"/>
      <c r="G27" s="370"/>
      <c r="H27" s="433"/>
      <c r="I27" s="364"/>
    </row>
    <row r="28" spans="1:9" x14ac:dyDescent="0.25">
      <c r="B28" s="366" t="s">
        <v>116</v>
      </c>
      <c r="C28" s="371">
        <v>0.66736111111111107</v>
      </c>
      <c r="D28" s="434">
        <v>0.90347222222222223</v>
      </c>
      <c r="E28" s="367">
        <v>74</v>
      </c>
      <c r="F28" s="366"/>
      <c r="G28" s="371"/>
      <c r="H28" s="434"/>
      <c r="I28" s="367"/>
    </row>
    <row r="29" spans="1:9" x14ac:dyDescent="0.25">
      <c r="A29" s="5">
        <v>13</v>
      </c>
      <c r="B29" s="365" t="s">
        <v>113</v>
      </c>
      <c r="C29" s="370">
        <v>0.17986111111111111</v>
      </c>
      <c r="D29" s="433">
        <v>0.42638888888888887</v>
      </c>
      <c r="E29" s="364">
        <v>77</v>
      </c>
      <c r="F29" s="365"/>
      <c r="G29" s="370"/>
      <c r="H29" s="433"/>
      <c r="I29" s="364"/>
    </row>
    <row r="30" spans="1:9" x14ac:dyDescent="0.25">
      <c r="B30" s="366" t="s">
        <v>116</v>
      </c>
      <c r="C30" s="371">
        <v>0.69791666666666663</v>
      </c>
      <c r="D30" s="434">
        <v>0.93819444444444444</v>
      </c>
      <c r="E30" s="367">
        <v>81</v>
      </c>
      <c r="F30" s="366"/>
      <c r="G30" s="371"/>
      <c r="H30" s="434"/>
      <c r="I30" s="367"/>
    </row>
    <row r="31" spans="1:9" x14ac:dyDescent="0.25">
      <c r="A31" s="5">
        <v>14</v>
      </c>
      <c r="B31" s="365" t="s">
        <v>113</v>
      </c>
      <c r="C31" s="370">
        <v>0.20833333333333334</v>
      </c>
      <c r="D31" s="433">
        <v>0.46041666666666664</v>
      </c>
      <c r="E31" s="364">
        <v>83</v>
      </c>
      <c r="F31" s="365"/>
      <c r="G31" s="370"/>
      <c r="H31" s="433"/>
      <c r="I31" s="364"/>
    </row>
    <row r="32" spans="1:9" x14ac:dyDescent="0.25">
      <c r="B32" s="366" t="s">
        <v>116</v>
      </c>
      <c r="C32" s="371">
        <v>0.72430555555555554</v>
      </c>
      <c r="D32" s="434">
        <v>0.97013888888888888</v>
      </c>
      <c r="E32" s="367">
        <v>85</v>
      </c>
      <c r="F32" s="366"/>
      <c r="G32" s="371"/>
      <c r="H32" s="434"/>
      <c r="I32" s="367"/>
    </row>
    <row r="33" spans="1:9" x14ac:dyDescent="0.25">
      <c r="A33" s="5">
        <v>15</v>
      </c>
      <c r="B33" s="365" t="s">
        <v>113</v>
      </c>
      <c r="C33" s="370">
        <v>0.23333333333333334</v>
      </c>
      <c r="D33" s="433">
        <v>0.4909722222222222</v>
      </c>
      <c r="E33" s="364">
        <v>86</v>
      </c>
      <c r="F33" s="365"/>
      <c r="G33" s="370"/>
      <c r="H33" s="433"/>
      <c r="I33" s="364"/>
    </row>
    <row r="34" spans="1:9" x14ac:dyDescent="0.25">
      <c r="A34" s="369"/>
      <c r="B34" s="366" t="s">
        <v>116</v>
      </c>
      <c r="C34" s="371">
        <v>0.74722222222222223</v>
      </c>
      <c r="D34" s="434">
        <v>0.99930555555555556</v>
      </c>
      <c r="E34" s="367">
        <v>86</v>
      </c>
      <c r="F34" s="366"/>
      <c r="G34" s="371"/>
      <c r="H34" s="434"/>
      <c r="I34" s="367"/>
    </row>
    <row r="35" spans="1:9" x14ac:dyDescent="0.25">
      <c r="A35" s="5">
        <v>16</v>
      </c>
      <c r="B35" s="365" t="s">
        <v>113</v>
      </c>
      <c r="C35" s="370">
        <v>0.25486111111111109</v>
      </c>
      <c r="D35" s="433">
        <v>0.51944444444444449</v>
      </c>
      <c r="E35" s="364">
        <v>86</v>
      </c>
      <c r="F35" s="365"/>
      <c r="G35" s="370"/>
      <c r="H35" s="433"/>
      <c r="I35" s="364"/>
    </row>
    <row r="36" spans="1:9" x14ac:dyDescent="0.25">
      <c r="A36" s="96"/>
      <c r="B36" s="366" t="s">
        <v>116</v>
      </c>
      <c r="C36" s="371">
        <v>0.76666666666666672</v>
      </c>
      <c r="D36" s="434" t="s">
        <v>233</v>
      </c>
      <c r="E36" s="367">
        <v>85</v>
      </c>
      <c r="F36" s="366"/>
      <c r="G36" s="371"/>
      <c r="H36" s="434"/>
      <c r="I36" s="367"/>
    </row>
    <row r="37" spans="1:9" x14ac:dyDescent="0.25">
      <c r="A37" s="364">
        <v>17</v>
      </c>
      <c r="B37" s="365" t="s">
        <v>113</v>
      </c>
      <c r="C37" s="370">
        <v>0.27291666666666664</v>
      </c>
      <c r="D37" s="433">
        <v>2.7083333333333334E-2</v>
      </c>
      <c r="E37" s="364">
        <v>83</v>
      </c>
      <c r="F37" s="365"/>
      <c r="G37" s="370"/>
      <c r="H37" s="433"/>
      <c r="I37" s="364"/>
    </row>
    <row r="38" spans="1:9" x14ac:dyDescent="0.25">
      <c r="B38" s="366" t="s">
        <v>116</v>
      </c>
      <c r="C38" s="371">
        <v>0.78472222222222221</v>
      </c>
      <c r="D38" s="434" t="s">
        <v>250</v>
      </c>
      <c r="E38" s="367">
        <v>80</v>
      </c>
      <c r="F38" s="366"/>
      <c r="G38" s="371"/>
      <c r="H38" s="434"/>
      <c r="I38" s="367"/>
    </row>
    <row r="39" spans="1:9" x14ac:dyDescent="0.25">
      <c r="A39" s="5">
        <v>18</v>
      </c>
      <c r="B39" s="365" t="s">
        <v>113</v>
      </c>
      <c r="C39" s="370">
        <v>0.29166666666666669</v>
      </c>
      <c r="D39" s="433">
        <v>5.4166666666666669E-2</v>
      </c>
      <c r="E39" s="364">
        <v>76</v>
      </c>
      <c r="F39" s="365"/>
      <c r="G39" s="370"/>
      <c r="H39" s="433"/>
      <c r="I39" s="364"/>
    </row>
    <row r="40" spans="1:9" x14ac:dyDescent="0.25">
      <c r="B40" s="366" t="s">
        <v>116</v>
      </c>
      <c r="C40" s="371">
        <v>0.8041666666666667</v>
      </c>
      <c r="D40" s="434">
        <v>0.57291666666666663</v>
      </c>
      <c r="E40" s="367">
        <v>72</v>
      </c>
      <c r="F40" s="366"/>
      <c r="G40" s="371"/>
      <c r="H40" s="434"/>
      <c r="I40" s="367"/>
    </row>
    <row r="41" spans="1:9" x14ac:dyDescent="0.25">
      <c r="A41" s="5">
        <v>19</v>
      </c>
      <c r="B41" s="365" t="s">
        <v>113</v>
      </c>
      <c r="C41" s="370">
        <v>0.3125</v>
      </c>
      <c r="D41" s="433">
        <v>8.0555555555555561E-2</v>
      </c>
      <c r="E41" s="364">
        <v>68</v>
      </c>
      <c r="F41" s="365"/>
      <c r="G41" s="370"/>
      <c r="H41" s="433"/>
      <c r="I41" s="364"/>
    </row>
    <row r="42" spans="1:9" x14ac:dyDescent="0.25">
      <c r="B42" s="366" t="s">
        <v>116</v>
      </c>
      <c r="C42" s="371">
        <v>0.82638888888888884</v>
      </c>
      <c r="D42" s="434">
        <v>0.59861111111111109</v>
      </c>
      <c r="E42" s="367">
        <v>63</v>
      </c>
      <c r="F42" s="366"/>
      <c r="G42" s="371"/>
      <c r="H42" s="434"/>
      <c r="I42" s="367"/>
    </row>
    <row r="43" spans="1:9" x14ac:dyDescent="0.25">
      <c r="A43" s="5">
        <v>20</v>
      </c>
      <c r="B43" s="365" t="s">
        <v>113</v>
      </c>
      <c r="C43" s="370">
        <v>0.3347222222222222</v>
      </c>
      <c r="D43" s="433">
        <v>0.10694444444444444</v>
      </c>
      <c r="E43" s="364">
        <v>59</v>
      </c>
      <c r="F43" s="365"/>
      <c r="G43" s="370"/>
      <c r="H43" s="433"/>
      <c r="I43" s="364"/>
    </row>
    <row r="44" spans="1:9" x14ac:dyDescent="0.25">
      <c r="B44" s="366" t="s">
        <v>116</v>
      </c>
      <c r="C44" s="371">
        <v>0.85069444444444442</v>
      </c>
      <c r="D44" s="434">
        <v>0.59861111111111109</v>
      </c>
      <c r="E44" s="367">
        <v>53</v>
      </c>
      <c r="F44" s="366"/>
      <c r="G44" s="371"/>
      <c r="H44" s="434"/>
      <c r="I44" s="367"/>
    </row>
    <row r="45" spans="1:9" x14ac:dyDescent="0.25">
      <c r="A45" s="5">
        <v>21</v>
      </c>
      <c r="B45" s="365" t="s">
        <v>113</v>
      </c>
      <c r="C45" s="370">
        <v>0.35833333333333334</v>
      </c>
      <c r="D45" s="433">
        <v>0.13472222222222222</v>
      </c>
      <c r="E45" s="364">
        <v>48</v>
      </c>
      <c r="F45" s="365"/>
      <c r="G45" s="370"/>
      <c r="H45" s="433"/>
      <c r="I45" s="364"/>
    </row>
    <row r="46" spans="1:9" x14ac:dyDescent="0.25">
      <c r="B46" s="366" t="s">
        <v>116</v>
      </c>
      <c r="C46" s="371">
        <v>0.88402777777777775</v>
      </c>
      <c r="D46" s="434">
        <v>0.65416666666666667</v>
      </c>
      <c r="E46" s="367">
        <v>43</v>
      </c>
      <c r="F46" s="366"/>
      <c r="G46" s="371"/>
      <c r="H46" s="434"/>
      <c r="I46" s="367"/>
    </row>
    <row r="47" spans="1:9" x14ac:dyDescent="0.25">
      <c r="A47" s="5">
        <v>22</v>
      </c>
      <c r="B47" s="365" t="s">
        <v>113</v>
      </c>
      <c r="C47" s="370">
        <v>0.3888888888888889</v>
      </c>
      <c r="D47" s="433">
        <v>0.16597222222222222</v>
      </c>
      <c r="E47" s="364">
        <v>39</v>
      </c>
      <c r="F47" s="365"/>
      <c r="G47" s="370"/>
      <c r="H47" s="433"/>
      <c r="I47" s="364"/>
    </row>
    <row r="48" spans="1:9" x14ac:dyDescent="0.25">
      <c r="B48" s="366" t="s">
        <v>116</v>
      </c>
      <c r="C48" s="371">
        <v>0.95694444444444449</v>
      </c>
      <c r="D48" s="434">
        <v>0.68819444444444444</v>
      </c>
      <c r="E48" s="367">
        <v>35</v>
      </c>
      <c r="F48" s="366"/>
      <c r="G48" s="371"/>
      <c r="H48" s="434"/>
      <c r="I48" s="367"/>
    </row>
    <row r="49" spans="1:9" x14ac:dyDescent="0.25">
      <c r="A49" s="5">
        <v>23</v>
      </c>
      <c r="B49" s="365" t="s">
        <v>113</v>
      </c>
      <c r="C49" s="370">
        <v>0.4777777777777778</v>
      </c>
      <c r="D49" s="433">
        <v>0.20347222222222222</v>
      </c>
      <c r="E49" s="364">
        <v>32</v>
      </c>
      <c r="F49" s="365"/>
      <c r="G49" s="370"/>
      <c r="H49" s="433"/>
      <c r="I49" s="364"/>
    </row>
    <row r="50" spans="1:9" x14ac:dyDescent="0.25">
      <c r="B50" s="366" t="s">
        <v>116</v>
      </c>
      <c r="C50" s="371" t="s">
        <v>233</v>
      </c>
      <c r="D50" s="434">
        <v>0.72986111111111107</v>
      </c>
      <c r="E50" s="367" t="s">
        <v>233</v>
      </c>
      <c r="F50" s="366"/>
      <c r="G50" s="371"/>
      <c r="H50" s="434"/>
      <c r="I50" s="367"/>
    </row>
    <row r="51" spans="1:9" x14ac:dyDescent="0.25">
      <c r="A51" s="5">
        <v>24</v>
      </c>
      <c r="B51" s="365" t="s">
        <v>113</v>
      </c>
      <c r="C51" s="370">
        <v>2.4305555555555556E-2</v>
      </c>
      <c r="D51" s="433">
        <v>0.24861111111111112</v>
      </c>
      <c r="E51" s="364">
        <v>31</v>
      </c>
      <c r="F51" s="365"/>
      <c r="G51" s="370"/>
      <c r="H51" s="433"/>
      <c r="I51" s="364"/>
    </row>
    <row r="52" spans="1:9" x14ac:dyDescent="0.25">
      <c r="B52" s="366" t="s">
        <v>116</v>
      </c>
      <c r="C52" s="371">
        <v>0.55000000000000004</v>
      </c>
      <c r="D52" s="434">
        <v>0.78055555555555556</v>
      </c>
      <c r="E52" s="367">
        <v>31</v>
      </c>
      <c r="F52" s="366"/>
      <c r="G52" s="371"/>
      <c r="H52" s="434"/>
      <c r="I52" s="367"/>
    </row>
    <row r="53" spans="1:9" x14ac:dyDescent="0.25">
      <c r="A53" s="5">
        <v>25</v>
      </c>
      <c r="B53" s="365" t="s">
        <v>113</v>
      </c>
      <c r="C53" s="370">
        <v>6.805555555555555E-2</v>
      </c>
      <c r="D53" s="433">
        <v>0.29930555555555555</v>
      </c>
      <c r="E53" s="364">
        <v>34</v>
      </c>
      <c r="F53" s="365"/>
      <c r="G53" s="370"/>
      <c r="H53" s="433"/>
      <c r="I53" s="364"/>
    </row>
    <row r="54" spans="1:9" x14ac:dyDescent="0.25">
      <c r="B54" s="366" t="s">
        <v>116</v>
      </c>
      <c r="C54" s="371">
        <v>0.59444444444444444</v>
      </c>
      <c r="D54" s="434">
        <v>0.82777777777777772</v>
      </c>
      <c r="E54" s="367">
        <v>37</v>
      </c>
      <c r="F54" s="366"/>
      <c r="G54" s="371"/>
      <c r="H54" s="434"/>
      <c r="I54" s="367"/>
    </row>
    <row r="55" spans="1:9" x14ac:dyDescent="0.25">
      <c r="A55" s="5">
        <v>26</v>
      </c>
      <c r="B55" s="365" t="s">
        <v>113</v>
      </c>
      <c r="C55" s="370">
        <v>0.10416666666666667</v>
      </c>
      <c r="D55" s="433">
        <v>0.34513888888888888</v>
      </c>
      <c r="E55" s="364">
        <v>43</v>
      </c>
      <c r="F55" s="365"/>
      <c r="G55" s="370"/>
      <c r="H55" s="433"/>
      <c r="I55" s="364"/>
    </row>
    <row r="56" spans="1:9" x14ac:dyDescent="0.25">
      <c r="B56" s="366" t="s">
        <v>116</v>
      </c>
      <c r="C56" s="371">
        <v>0.62777777777777777</v>
      </c>
      <c r="D56" s="434">
        <v>0.8666666666666667</v>
      </c>
      <c r="E56" s="367">
        <v>48</v>
      </c>
      <c r="F56" s="366"/>
      <c r="G56" s="371"/>
      <c r="H56" s="434"/>
      <c r="I56" s="367"/>
    </row>
    <row r="57" spans="1:9" x14ac:dyDescent="0.25">
      <c r="A57" s="5">
        <v>27</v>
      </c>
      <c r="B57" s="365" t="s">
        <v>113</v>
      </c>
      <c r="C57" s="370">
        <v>0.13541666666666666</v>
      </c>
      <c r="D57" s="433">
        <v>0.38263888888888886</v>
      </c>
      <c r="E57" s="364">
        <v>55</v>
      </c>
      <c r="F57" s="365"/>
      <c r="G57" s="370"/>
      <c r="H57" s="433"/>
      <c r="I57" s="364"/>
    </row>
    <row r="58" spans="1:9" x14ac:dyDescent="0.25">
      <c r="B58" s="366" t="s">
        <v>116</v>
      </c>
      <c r="C58" s="371">
        <v>0.65694444444444444</v>
      </c>
      <c r="D58" s="434">
        <v>0.9</v>
      </c>
      <c r="E58" s="367">
        <v>61</v>
      </c>
      <c r="F58" s="366"/>
      <c r="G58" s="371"/>
      <c r="H58" s="434"/>
      <c r="I58" s="367"/>
    </row>
    <row r="59" spans="1:9" x14ac:dyDescent="0.25">
      <c r="A59" s="5">
        <v>28</v>
      </c>
      <c r="B59" s="365" t="s">
        <v>113</v>
      </c>
      <c r="C59" s="370">
        <v>0.16388888888888889</v>
      </c>
      <c r="D59" s="433">
        <v>0.4152777777777778</v>
      </c>
      <c r="E59" s="364">
        <v>67</v>
      </c>
      <c r="F59" s="365"/>
      <c r="G59" s="370"/>
      <c r="H59" s="433"/>
      <c r="I59" s="364"/>
    </row>
    <row r="60" spans="1:9" x14ac:dyDescent="0.25">
      <c r="B60" s="366" t="s">
        <v>116</v>
      </c>
      <c r="C60" s="371">
        <v>0.68263888888888891</v>
      </c>
      <c r="D60" s="434">
        <v>0.92986111111111114</v>
      </c>
      <c r="E60" s="367">
        <v>73</v>
      </c>
      <c r="F60" s="366"/>
      <c r="G60" s="371"/>
      <c r="H60" s="434"/>
      <c r="I60" s="367"/>
    </row>
    <row r="61" spans="1:9" x14ac:dyDescent="0.25">
      <c r="A61" s="5">
        <v>29</v>
      </c>
      <c r="B61" s="365" t="s">
        <v>113</v>
      </c>
      <c r="C61" s="370">
        <v>0.19097222222222221</v>
      </c>
      <c r="D61" s="433">
        <v>0.44583333333333336</v>
      </c>
      <c r="E61" s="364">
        <v>79</v>
      </c>
      <c r="F61" s="365"/>
      <c r="G61" s="370"/>
      <c r="H61" s="433"/>
      <c r="I61" s="364"/>
    </row>
    <row r="62" spans="1:9" x14ac:dyDescent="0.25">
      <c r="B62" s="366" t="s">
        <v>116</v>
      </c>
      <c r="C62" s="371">
        <v>0.70833333333333337</v>
      </c>
      <c r="D62" s="434">
        <v>0.95902777777777781</v>
      </c>
      <c r="E62" s="367">
        <v>84</v>
      </c>
      <c r="F62" s="366"/>
      <c r="G62" s="371"/>
      <c r="H62" s="434"/>
      <c r="I62" s="367"/>
    </row>
    <row r="63" spans="1:9" x14ac:dyDescent="0.25">
      <c r="A63" s="5">
        <v>30</v>
      </c>
      <c r="B63" s="365" t="s">
        <v>113</v>
      </c>
      <c r="C63" s="370">
        <v>0.21736111111111112</v>
      </c>
      <c r="D63" s="433">
        <v>0.47499999999999998</v>
      </c>
      <c r="E63" s="364">
        <v>89</v>
      </c>
      <c r="F63" s="365"/>
      <c r="G63" s="370"/>
      <c r="H63" s="433"/>
      <c r="I63" s="364"/>
    </row>
    <row r="64" spans="1:9" x14ac:dyDescent="0.25">
      <c r="B64" s="366" t="s">
        <v>116</v>
      </c>
      <c r="C64" s="371">
        <v>0.73263888888888884</v>
      </c>
      <c r="D64" s="434">
        <v>0.98750000000000004</v>
      </c>
      <c r="E64" s="367">
        <v>93</v>
      </c>
      <c r="F64" s="366"/>
      <c r="G64" s="371"/>
      <c r="H64" s="434"/>
      <c r="I64" s="367"/>
    </row>
    <row r="65" spans="1:9" x14ac:dyDescent="0.25">
      <c r="A65" s="5">
        <v>31</v>
      </c>
      <c r="B65" s="365" t="s">
        <v>113</v>
      </c>
      <c r="C65" s="370">
        <v>0.24374999999999999</v>
      </c>
      <c r="D65" s="433">
        <v>0.50347222222222221</v>
      </c>
      <c r="E65" s="364">
        <v>96</v>
      </c>
      <c r="F65" s="365"/>
      <c r="G65" s="370"/>
      <c r="H65" s="433"/>
      <c r="I65" s="364"/>
    </row>
    <row r="66" spans="1:9" x14ac:dyDescent="0.25">
      <c r="B66" s="366" t="s">
        <v>116</v>
      </c>
      <c r="C66" s="371">
        <v>0.75763888888888886</v>
      </c>
      <c r="D66" s="434" t="s">
        <v>233</v>
      </c>
      <c r="E66" s="367">
        <v>98</v>
      </c>
      <c r="F66" s="366"/>
      <c r="G66" s="371"/>
      <c r="H66" s="434"/>
      <c r="I66" s="367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E7" sqref="E7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Janvier_2025</vt:lpstr>
      <vt:lpstr>Console</vt:lpstr>
      <vt:lpstr>Graphiques</vt:lpstr>
      <vt:lpstr>Marées 2025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2025-01-06T12:37:29Z</dcterms:modified>
</cp:coreProperties>
</file>