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4398F516-4116-46B7-B391-EF745882F71A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P94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D3" i="116"/>
  <c r="C2" i="116"/>
  <c r="D2" i="116"/>
  <c r="E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<sst xmlns="http://schemas.openxmlformats.org/spreadsheetml/2006/main" count="474" uniqueCount="262">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</sst>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15.5</c:v>
                </c:pt>
                <c:pt idx="1">
                  <c:v>3</c:v>
                </c:pt>
                <c:pt idx="2">
                  <c:v>141.5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90</c:v>
                </c:pt>
                <c:pt idx="212">
                  <c:v>89</c:v>
                </c:pt>
                <c:pt idx="213">
                  <c:v>90</c:v>
                </c:pt>
                <c:pt idx="214">
                  <c:v>89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89</c:v>
                </c:pt>
                <c:pt idx="223">
                  <c:v>90</c:v>
                </c:pt>
                <c:pt idx="224">
                  <c:v>90</c:v>
                </c:pt>
                <c:pt idx="225">
                  <c:v>89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91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90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86</c:v>
                </c:pt>
                <c:pt idx="547">
                  <c:v>87</c:v>
                </c:pt>
                <c:pt idx="548">
                  <c:v>87</c:v>
                </c:pt>
                <c:pt idx="549">
                  <c:v>86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86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83</c:v>
                </c:pt>
                <c:pt idx="622">
                  <c:v>83</c:v>
                </c:pt>
                <c:pt idx="623">
                  <c:v>83</c:v>
                </c:pt>
                <c:pt idx="624">
                  <c:v>83</c:v>
                </c:pt>
                <c:pt idx="625">
                  <c:v>83</c:v>
                </c:pt>
                <c:pt idx="626">
                  <c:v>83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81</c:v>
                </c:pt>
                <c:pt idx="635">
                  <c:v>81</c:v>
                </c:pt>
                <c:pt idx="636">
                  <c:v>81</c:v>
                </c:pt>
                <c:pt idx="637">
                  <c:v>80</c:v>
                </c:pt>
                <c:pt idx="638">
                  <c:v>80</c:v>
                </c:pt>
                <c:pt idx="639">
                  <c:v>79</c:v>
                </c:pt>
                <c:pt idx="640">
                  <c:v>79</c:v>
                </c:pt>
                <c:pt idx="641">
                  <c:v>79</c:v>
                </c:pt>
                <c:pt idx="642">
                  <c:v>79</c:v>
                </c:pt>
                <c:pt idx="643">
                  <c:v>78</c:v>
                </c:pt>
                <c:pt idx="644">
                  <c:v>78</c:v>
                </c:pt>
                <c:pt idx="645">
                  <c:v>78</c:v>
                </c:pt>
                <c:pt idx="646">
                  <c:v>79</c:v>
                </c:pt>
                <c:pt idx="647">
                  <c:v>79</c:v>
                </c:pt>
                <c:pt idx="648">
                  <c:v>78</c:v>
                </c:pt>
                <c:pt idx="649">
                  <c:v>77</c:v>
                </c:pt>
                <c:pt idx="650">
                  <c:v>77</c:v>
                </c:pt>
                <c:pt idx="651">
                  <c:v>78</c:v>
                </c:pt>
                <c:pt idx="652">
                  <c:v>79</c:v>
                </c:pt>
                <c:pt idx="653">
                  <c:v>78</c:v>
                </c:pt>
                <c:pt idx="654">
                  <c:v>77</c:v>
                </c:pt>
                <c:pt idx="655">
                  <c:v>78</c:v>
                </c:pt>
                <c:pt idx="656">
                  <c:v>77</c:v>
                </c:pt>
                <c:pt idx="657">
                  <c:v>77</c:v>
                </c:pt>
                <c:pt idx="658">
                  <c:v>76</c:v>
                </c:pt>
                <c:pt idx="659">
                  <c:v>77</c:v>
                </c:pt>
                <c:pt idx="660">
                  <c:v>76</c:v>
                </c:pt>
                <c:pt idx="661">
                  <c:v>76</c:v>
                </c:pt>
                <c:pt idx="662">
                  <c:v>76</c:v>
                </c:pt>
                <c:pt idx="663">
                  <c:v>76</c:v>
                </c:pt>
                <c:pt idx="664">
                  <c:v>75</c:v>
                </c:pt>
                <c:pt idx="665">
                  <c:v>76</c:v>
                </c:pt>
                <c:pt idx="666">
                  <c:v>76</c:v>
                </c:pt>
                <c:pt idx="667">
                  <c:v>77</c:v>
                </c:pt>
                <c:pt idx="668">
                  <c:v>77</c:v>
                </c:pt>
                <c:pt idx="669">
                  <c:v>77</c:v>
                </c:pt>
                <c:pt idx="670">
                  <c:v>77</c:v>
                </c:pt>
                <c:pt idx="671">
                  <c:v>76</c:v>
                </c:pt>
                <c:pt idx="672">
                  <c:v>76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74</c:v>
                </c:pt>
                <c:pt idx="680">
                  <c:v>74</c:v>
                </c:pt>
                <c:pt idx="681">
                  <c:v>74</c:v>
                </c:pt>
                <c:pt idx="682">
                  <c:v>74</c:v>
                </c:pt>
                <c:pt idx="683">
                  <c:v>75</c:v>
                </c:pt>
                <c:pt idx="684">
                  <c:v>74</c:v>
                </c:pt>
                <c:pt idx="685">
                  <c:v>75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76</c:v>
                </c:pt>
                <c:pt idx="690">
                  <c:v>76</c:v>
                </c:pt>
                <c:pt idx="691">
                  <c:v>76</c:v>
                </c:pt>
                <c:pt idx="692">
                  <c:v>75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75</c:v>
                </c:pt>
                <c:pt idx="697">
                  <c:v>75</c:v>
                </c:pt>
                <c:pt idx="698">
                  <c:v>75</c:v>
                </c:pt>
                <c:pt idx="699">
                  <c:v>75</c:v>
                </c:pt>
                <c:pt idx="700">
                  <c:v>75</c:v>
                </c:pt>
                <c:pt idx="701">
                  <c:v>75</c:v>
                </c:pt>
                <c:pt idx="702">
                  <c:v>75</c:v>
                </c:pt>
                <c:pt idx="703">
                  <c:v>75</c:v>
                </c:pt>
                <c:pt idx="704">
                  <c:v>76</c:v>
                </c:pt>
                <c:pt idx="705">
                  <c:v>75</c:v>
                </c:pt>
                <c:pt idx="706">
                  <c:v>74</c:v>
                </c:pt>
                <c:pt idx="707">
                  <c:v>74</c:v>
                </c:pt>
                <c:pt idx="708">
                  <c:v>74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75</c:v>
                </c:pt>
                <c:pt idx="714">
                  <c:v>74</c:v>
                </c:pt>
                <c:pt idx="715">
                  <c:v>75</c:v>
                </c:pt>
                <c:pt idx="716">
                  <c:v>74</c:v>
                </c:pt>
                <c:pt idx="717">
                  <c:v>76</c:v>
                </c:pt>
                <c:pt idx="718">
                  <c:v>76</c:v>
                </c:pt>
                <c:pt idx="719">
                  <c:v>77</c:v>
                </c:pt>
                <c:pt idx="720">
                  <c:v>77</c:v>
                </c:pt>
                <c:pt idx="721">
                  <c:v>77</c:v>
                </c:pt>
                <c:pt idx="722">
                  <c:v>78</c:v>
                </c:pt>
                <c:pt idx="723">
                  <c:v>78</c:v>
                </c:pt>
                <c:pt idx="724">
                  <c:v>77</c:v>
                </c:pt>
                <c:pt idx="725">
                  <c:v>76</c:v>
                </c:pt>
                <c:pt idx="726">
                  <c:v>77</c:v>
                </c:pt>
                <c:pt idx="727">
                  <c:v>77</c:v>
                </c:pt>
                <c:pt idx="728">
                  <c:v>77</c:v>
                </c:pt>
                <c:pt idx="729">
                  <c:v>78</c:v>
                </c:pt>
                <c:pt idx="730">
                  <c:v>77</c:v>
                </c:pt>
                <c:pt idx="731">
                  <c:v>78</c:v>
                </c:pt>
                <c:pt idx="732">
                  <c:v>79</c:v>
                </c:pt>
                <c:pt idx="733">
                  <c:v>79</c:v>
                </c:pt>
                <c:pt idx="734">
                  <c:v>79</c:v>
                </c:pt>
                <c:pt idx="735">
                  <c:v>78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78</c:v>
                </c:pt>
                <c:pt idx="740">
                  <c:v>78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78</c:v>
                </c:pt>
                <c:pt idx="746">
                  <c:v>79</c:v>
                </c:pt>
                <c:pt idx="747">
                  <c:v>79</c:v>
                </c:pt>
                <c:pt idx="748">
                  <c:v>79</c:v>
                </c:pt>
                <c:pt idx="749">
                  <c:v>79</c:v>
                </c:pt>
                <c:pt idx="750">
                  <c:v>79</c:v>
                </c:pt>
                <c:pt idx="751">
                  <c:v>80</c:v>
                </c:pt>
                <c:pt idx="752">
                  <c:v>80</c:v>
                </c:pt>
                <c:pt idx="753">
                  <c:v>79</c:v>
                </c:pt>
                <c:pt idx="754">
                  <c:v>80</c:v>
                </c:pt>
                <c:pt idx="755">
                  <c:v>80</c:v>
                </c:pt>
                <c:pt idx="756">
                  <c:v>79</c:v>
                </c:pt>
                <c:pt idx="757">
                  <c:v>80</c:v>
                </c:pt>
                <c:pt idx="758">
                  <c:v>79</c:v>
                </c:pt>
                <c:pt idx="759">
                  <c:v>79</c:v>
                </c:pt>
                <c:pt idx="760">
                  <c:v>79</c:v>
                </c:pt>
                <c:pt idx="761">
                  <c:v>79</c:v>
                </c:pt>
                <c:pt idx="762">
                  <c:v>78</c:v>
                </c:pt>
                <c:pt idx="763">
                  <c:v>79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80</c:v>
                </c:pt>
                <c:pt idx="768">
                  <c:v>79</c:v>
                </c:pt>
                <c:pt idx="769">
                  <c:v>79</c:v>
                </c:pt>
                <c:pt idx="770">
                  <c:v>80</c:v>
                </c:pt>
                <c:pt idx="771">
                  <c:v>80</c:v>
                </c:pt>
                <c:pt idx="772">
                  <c:v>80</c:v>
                </c:pt>
                <c:pt idx="773">
                  <c:v>80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80</c:v>
                </c:pt>
                <c:pt idx="779">
                  <c:v>81</c:v>
                </c:pt>
                <c:pt idx="780">
                  <c:v>81</c:v>
                </c:pt>
                <c:pt idx="781">
                  <c:v>81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  <c:pt idx="785">
                  <c:v>81</c:v>
                </c:pt>
                <c:pt idx="786">
                  <c:v>81</c:v>
                </c:pt>
                <c:pt idx="787">
                  <c:v>81</c:v>
                </c:pt>
                <c:pt idx="788">
                  <c:v>81</c:v>
                </c:pt>
                <c:pt idx="789">
                  <c:v>81</c:v>
                </c:pt>
                <c:pt idx="790">
                  <c:v>82</c:v>
                </c:pt>
                <c:pt idx="791">
                  <c:v>81</c:v>
                </c:pt>
                <c:pt idx="792">
                  <c:v>82</c:v>
                </c:pt>
                <c:pt idx="793">
                  <c:v>82</c:v>
                </c:pt>
                <c:pt idx="794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3.1</c:v>
                </c:pt>
                <c:pt idx="8">
                  <c:v>3</c:v>
                </c:pt>
                <c:pt idx="9">
                  <c:v>3</c:v>
                </c:pt>
                <c:pt idx="10">
                  <c:v>3.1</c:v>
                </c:pt>
                <c:pt idx="11">
                  <c:v>3.1</c:v>
                </c:pt>
                <c:pt idx="12">
                  <c:v>3.1</c:v>
                </c:pt>
                <c:pt idx="13">
                  <c:v>3.1</c:v>
                </c:pt>
                <c:pt idx="14">
                  <c:v>3</c:v>
                </c:pt>
                <c:pt idx="15">
                  <c:v>3.1</c:v>
                </c:pt>
                <c:pt idx="16">
                  <c:v>3.1</c:v>
                </c:pt>
                <c:pt idx="17">
                  <c:v>3.1</c:v>
                </c:pt>
                <c:pt idx="18">
                  <c:v>3.1</c:v>
                </c:pt>
                <c:pt idx="19">
                  <c:v>3</c:v>
                </c:pt>
                <c:pt idx="20">
                  <c:v>3.1</c:v>
                </c:pt>
                <c:pt idx="21">
                  <c:v>3.1</c:v>
                </c:pt>
                <c:pt idx="22">
                  <c:v>3.1</c:v>
                </c:pt>
                <c:pt idx="23">
                  <c:v>3.1</c:v>
                </c:pt>
                <c:pt idx="24">
                  <c:v>3.1</c:v>
                </c:pt>
                <c:pt idx="25">
                  <c:v>3.1</c:v>
                </c:pt>
                <c:pt idx="26">
                  <c:v>3.1</c:v>
                </c:pt>
                <c:pt idx="27">
                  <c:v>3.1</c:v>
                </c:pt>
                <c:pt idx="28">
                  <c:v>3.1</c:v>
                </c:pt>
                <c:pt idx="29">
                  <c:v>3.1</c:v>
                </c:pt>
                <c:pt idx="30">
                  <c:v>3.1</c:v>
                </c:pt>
                <c:pt idx="31">
                  <c:v>3.1</c:v>
                </c:pt>
                <c:pt idx="32">
                  <c:v>3.1</c:v>
                </c:pt>
                <c:pt idx="33">
                  <c:v>3.1</c:v>
                </c:pt>
                <c:pt idx="34">
                  <c:v>3.1</c:v>
                </c:pt>
                <c:pt idx="35">
                  <c:v>3.1</c:v>
                </c:pt>
                <c:pt idx="36">
                  <c:v>3.1</c:v>
                </c:pt>
                <c:pt idx="37">
                  <c:v>3.1</c:v>
                </c:pt>
                <c:pt idx="38">
                  <c:v>3.1</c:v>
                </c:pt>
                <c:pt idx="39">
                  <c:v>3.1</c:v>
                </c:pt>
                <c:pt idx="40">
                  <c:v>3.1</c:v>
                </c:pt>
                <c:pt idx="41">
                  <c:v>3.1</c:v>
                </c:pt>
                <c:pt idx="42">
                  <c:v>3.1</c:v>
                </c:pt>
                <c:pt idx="43">
                  <c:v>3.1</c:v>
                </c:pt>
                <c:pt idx="44">
                  <c:v>3.1</c:v>
                </c:pt>
                <c:pt idx="45">
                  <c:v>3.2</c:v>
                </c:pt>
                <c:pt idx="46">
                  <c:v>3.2</c:v>
                </c:pt>
                <c:pt idx="47">
                  <c:v>3.1</c:v>
                </c:pt>
                <c:pt idx="48">
                  <c:v>3.1</c:v>
                </c:pt>
                <c:pt idx="49">
                  <c:v>3.1</c:v>
                </c:pt>
                <c:pt idx="50">
                  <c:v>3.1</c:v>
                </c:pt>
                <c:pt idx="51">
                  <c:v>3.1</c:v>
                </c:pt>
                <c:pt idx="52">
                  <c:v>3.1</c:v>
                </c:pt>
                <c:pt idx="53">
                  <c:v>3.1</c:v>
                </c:pt>
                <c:pt idx="54">
                  <c:v>3.1</c:v>
                </c:pt>
                <c:pt idx="55">
                  <c:v>3.1</c:v>
                </c:pt>
                <c:pt idx="56">
                  <c:v>3.1</c:v>
                </c:pt>
                <c:pt idx="57">
                  <c:v>3.1</c:v>
                </c:pt>
                <c:pt idx="58">
                  <c:v>3.1</c:v>
                </c:pt>
                <c:pt idx="59">
                  <c:v>3.2</c:v>
                </c:pt>
                <c:pt idx="60">
                  <c:v>3.2</c:v>
                </c:pt>
                <c:pt idx="61">
                  <c:v>3.2</c:v>
                </c:pt>
                <c:pt idx="62">
                  <c:v>3.2</c:v>
                </c:pt>
                <c:pt idx="63">
                  <c:v>3.1</c:v>
                </c:pt>
                <c:pt idx="64">
                  <c:v>3.2</c:v>
                </c:pt>
                <c:pt idx="65">
                  <c:v>3.2</c:v>
                </c:pt>
                <c:pt idx="66">
                  <c:v>3.2</c:v>
                </c:pt>
                <c:pt idx="67">
                  <c:v>3.2</c:v>
                </c:pt>
                <c:pt idx="68">
                  <c:v>3.2</c:v>
                </c:pt>
                <c:pt idx="69">
                  <c:v>3.2</c:v>
                </c:pt>
                <c:pt idx="70">
                  <c:v>3.2</c:v>
                </c:pt>
                <c:pt idx="71">
                  <c:v>3.2</c:v>
                </c:pt>
                <c:pt idx="72">
                  <c:v>3.2</c:v>
                </c:pt>
                <c:pt idx="73">
                  <c:v>3.2</c:v>
                </c:pt>
                <c:pt idx="74">
                  <c:v>3.2</c:v>
                </c:pt>
                <c:pt idx="75">
                  <c:v>3.2</c:v>
                </c:pt>
                <c:pt idx="76">
                  <c:v>3.1</c:v>
                </c:pt>
                <c:pt idx="77">
                  <c:v>3.1</c:v>
                </c:pt>
                <c:pt idx="78">
                  <c:v>3.1</c:v>
                </c:pt>
                <c:pt idx="79">
                  <c:v>3.1</c:v>
                </c:pt>
                <c:pt idx="80">
                  <c:v>3.1</c:v>
                </c:pt>
                <c:pt idx="81">
                  <c:v>3.1</c:v>
                </c:pt>
                <c:pt idx="82">
                  <c:v>3.1</c:v>
                </c:pt>
                <c:pt idx="83">
                  <c:v>3.1</c:v>
                </c:pt>
                <c:pt idx="84">
                  <c:v>3.1</c:v>
                </c:pt>
                <c:pt idx="85">
                  <c:v>3.2</c:v>
                </c:pt>
                <c:pt idx="86">
                  <c:v>3.2</c:v>
                </c:pt>
                <c:pt idx="87">
                  <c:v>3.2</c:v>
                </c:pt>
                <c:pt idx="88">
                  <c:v>3.2</c:v>
                </c:pt>
                <c:pt idx="89">
                  <c:v>3.2</c:v>
                </c:pt>
                <c:pt idx="90">
                  <c:v>3.1</c:v>
                </c:pt>
                <c:pt idx="91">
                  <c:v>3.2</c:v>
                </c:pt>
                <c:pt idx="92">
                  <c:v>3.2</c:v>
                </c:pt>
                <c:pt idx="93">
                  <c:v>3.2</c:v>
                </c:pt>
                <c:pt idx="94">
                  <c:v>3.2</c:v>
                </c:pt>
                <c:pt idx="95">
                  <c:v>3.2</c:v>
                </c:pt>
                <c:pt idx="96">
                  <c:v>3.2</c:v>
                </c:pt>
                <c:pt idx="97">
                  <c:v>3.2</c:v>
                </c:pt>
                <c:pt idx="98">
                  <c:v>3.2</c:v>
                </c:pt>
                <c:pt idx="99">
                  <c:v>3.2</c:v>
                </c:pt>
                <c:pt idx="100">
                  <c:v>3.2</c:v>
                </c:pt>
                <c:pt idx="101">
                  <c:v>3.2</c:v>
                </c:pt>
                <c:pt idx="102">
                  <c:v>3.2</c:v>
                </c:pt>
                <c:pt idx="103">
                  <c:v>3.2</c:v>
                </c:pt>
                <c:pt idx="104">
                  <c:v>3.2</c:v>
                </c:pt>
                <c:pt idx="105">
                  <c:v>3.2</c:v>
                </c:pt>
                <c:pt idx="106">
                  <c:v>3.2</c:v>
                </c:pt>
                <c:pt idx="107">
                  <c:v>3.2</c:v>
                </c:pt>
                <c:pt idx="108">
                  <c:v>3.2</c:v>
                </c:pt>
                <c:pt idx="109">
                  <c:v>3.2</c:v>
                </c:pt>
                <c:pt idx="110">
                  <c:v>3.2</c:v>
                </c:pt>
                <c:pt idx="111">
                  <c:v>3.3</c:v>
                </c:pt>
                <c:pt idx="112">
                  <c:v>3.3</c:v>
                </c:pt>
                <c:pt idx="113">
                  <c:v>3.3</c:v>
                </c:pt>
                <c:pt idx="114">
                  <c:v>3.3</c:v>
                </c:pt>
                <c:pt idx="115">
                  <c:v>3.3</c:v>
                </c:pt>
                <c:pt idx="116">
                  <c:v>3.3</c:v>
                </c:pt>
                <c:pt idx="117">
                  <c:v>3.3</c:v>
                </c:pt>
                <c:pt idx="118">
                  <c:v>3.3</c:v>
                </c:pt>
                <c:pt idx="119">
                  <c:v>3.3</c:v>
                </c:pt>
                <c:pt idx="120">
                  <c:v>3.3</c:v>
                </c:pt>
                <c:pt idx="121">
                  <c:v>3.3</c:v>
                </c:pt>
                <c:pt idx="122">
                  <c:v>3.3</c:v>
                </c:pt>
                <c:pt idx="123">
                  <c:v>3.3</c:v>
                </c:pt>
                <c:pt idx="124">
                  <c:v>3.4</c:v>
                </c:pt>
                <c:pt idx="125">
                  <c:v>3.4</c:v>
                </c:pt>
                <c:pt idx="126">
                  <c:v>3.4</c:v>
                </c:pt>
                <c:pt idx="127">
                  <c:v>3.4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3.5</c:v>
                </c:pt>
                <c:pt idx="133">
                  <c:v>3.5</c:v>
                </c:pt>
                <c:pt idx="134">
                  <c:v>3.5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3.5</c:v>
                </c:pt>
                <c:pt idx="141">
                  <c:v>3.5</c:v>
                </c:pt>
                <c:pt idx="142">
                  <c:v>3.6</c:v>
                </c:pt>
                <c:pt idx="143">
                  <c:v>3.6</c:v>
                </c:pt>
                <c:pt idx="144">
                  <c:v>3.6</c:v>
                </c:pt>
                <c:pt idx="145">
                  <c:v>3.6</c:v>
                </c:pt>
                <c:pt idx="146">
                  <c:v>3.6</c:v>
                </c:pt>
                <c:pt idx="147">
                  <c:v>3.6</c:v>
                </c:pt>
                <c:pt idx="148">
                  <c:v>3.6</c:v>
                </c:pt>
                <c:pt idx="149">
                  <c:v>3.6</c:v>
                </c:pt>
                <c:pt idx="150">
                  <c:v>3.6</c:v>
                </c:pt>
                <c:pt idx="151">
                  <c:v>3.6</c:v>
                </c:pt>
                <c:pt idx="152">
                  <c:v>3.6</c:v>
                </c:pt>
                <c:pt idx="153">
                  <c:v>3.6</c:v>
                </c:pt>
                <c:pt idx="154">
                  <c:v>3.6</c:v>
                </c:pt>
                <c:pt idx="155">
                  <c:v>3.7</c:v>
                </c:pt>
                <c:pt idx="156">
                  <c:v>3.7</c:v>
                </c:pt>
                <c:pt idx="157">
                  <c:v>3.7</c:v>
                </c:pt>
                <c:pt idx="158">
                  <c:v>3.7</c:v>
                </c:pt>
                <c:pt idx="159">
                  <c:v>3.7</c:v>
                </c:pt>
                <c:pt idx="160">
                  <c:v>3.7</c:v>
                </c:pt>
                <c:pt idx="161">
                  <c:v>3.6</c:v>
                </c:pt>
                <c:pt idx="162">
                  <c:v>3.6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3.6</c:v>
                </c:pt>
                <c:pt idx="167">
                  <c:v>3.6</c:v>
                </c:pt>
                <c:pt idx="168">
                  <c:v>3.6</c:v>
                </c:pt>
                <c:pt idx="169">
                  <c:v>3.6</c:v>
                </c:pt>
                <c:pt idx="170">
                  <c:v>3.6</c:v>
                </c:pt>
                <c:pt idx="171">
                  <c:v>3.6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3.6</c:v>
                </c:pt>
                <c:pt idx="177">
                  <c:v>3.6</c:v>
                </c:pt>
                <c:pt idx="178">
                  <c:v>3.6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3.6</c:v>
                </c:pt>
                <c:pt idx="183">
                  <c:v>3.6</c:v>
                </c:pt>
                <c:pt idx="184">
                  <c:v>3.6</c:v>
                </c:pt>
                <c:pt idx="185">
                  <c:v>3.6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3.6</c:v>
                </c:pt>
                <c:pt idx="192">
                  <c:v>3.7</c:v>
                </c:pt>
                <c:pt idx="193">
                  <c:v>3.7</c:v>
                </c:pt>
                <c:pt idx="194">
                  <c:v>3.7</c:v>
                </c:pt>
                <c:pt idx="195">
                  <c:v>3.6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3.6</c:v>
                </c:pt>
                <c:pt idx="200">
                  <c:v>3.6</c:v>
                </c:pt>
                <c:pt idx="201">
                  <c:v>3.7</c:v>
                </c:pt>
                <c:pt idx="202">
                  <c:v>3.6</c:v>
                </c:pt>
                <c:pt idx="203">
                  <c:v>3.6</c:v>
                </c:pt>
                <c:pt idx="204">
                  <c:v>3.6</c:v>
                </c:pt>
                <c:pt idx="205">
                  <c:v>3.6</c:v>
                </c:pt>
                <c:pt idx="206">
                  <c:v>3.6</c:v>
                </c:pt>
                <c:pt idx="207">
                  <c:v>3.6</c:v>
                </c:pt>
                <c:pt idx="208">
                  <c:v>3.6</c:v>
                </c:pt>
                <c:pt idx="209">
                  <c:v>3.6</c:v>
                </c:pt>
                <c:pt idx="210">
                  <c:v>3.6</c:v>
                </c:pt>
                <c:pt idx="211">
                  <c:v>3.6</c:v>
                </c:pt>
                <c:pt idx="212">
                  <c:v>3.6</c:v>
                </c:pt>
                <c:pt idx="213">
                  <c:v>3.6</c:v>
                </c:pt>
                <c:pt idx="214">
                  <c:v>3.6</c:v>
                </c:pt>
                <c:pt idx="215">
                  <c:v>3.6</c:v>
                </c:pt>
                <c:pt idx="216">
                  <c:v>3.6</c:v>
                </c:pt>
                <c:pt idx="217">
                  <c:v>3.6</c:v>
                </c:pt>
                <c:pt idx="218">
                  <c:v>3.6</c:v>
                </c:pt>
                <c:pt idx="219">
                  <c:v>3.6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3.6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3.6</c:v>
                </c:pt>
                <c:pt idx="230">
                  <c:v>3.6</c:v>
                </c:pt>
                <c:pt idx="231">
                  <c:v>3.6</c:v>
                </c:pt>
                <c:pt idx="232">
                  <c:v>3.6</c:v>
                </c:pt>
                <c:pt idx="233">
                  <c:v>3.6</c:v>
                </c:pt>
                <c:pt idx="234">
                  <c:v>3.6</c:v>
                </c:pt>
                <c:pt idx="235">
                  <c:v>3.6</c:v>
                </c:pt>
                <c:pt idx="236">
                  <c:v>3.6</c:v>
                </c:pt>
                <c:pt idx="237">
                  <c:v>3.6</c:v>
                </c:pt>
                <c:pt idx="238">
                  <c:v>3.6</c:v>
                </c:pt>
                <c:pt idx="239">
                  <c:v>3.6</c:v>
                </c:pt>
                <c:pt idx="240">
                  <c:v>3.6</c:v>
                </c:pt>
                <c:pt idx="241">
                  <c:v>3.6</c:v>
                </c:pt>
                <c:pt idx="242">
                  <c:v>3.6</c:v>
                </c:pt>
                <c:pt idx="243">
                  <c:v>3.7</c:v>
                </c:pt>
                <c:pt idx="244">
                  <c:v>3.7</c:v>
                </c:pt>
                <c:pt idx="245">
                  <c:v>3.7</c:v>
                </c:pt>
                <c:pt idx="246">
                  <c:v>3.6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3.6</c:v>
                </c:pt>
                <c:pt idx="251">
                  <c:v>3.6</c:v>
                </c:pt>
                <c:pt idx="252">
                  <c:v>3.7</c:v>
                </c:pt>
                <c:pt idx="253">
                  <c:v>3.7</c:v>
                </c:pt>
                <c:pt idx="254">
                  <c:v>3.7</c:v>
                </c:pt>
                <c:pt idx="255">
                  <c:v>3.7</c:v>
                </c:pt>
                <c:pt idx="256">
                  <c:v>3.7</c:v>
                </c:pt>
                <c:pt idx="257">
                  <c:v>3.7</c:v>
                </c:pt>
                <c:pt idx="258">
                  <c:v>3.7</c:v>
                </c:pt>
                <c:pt idx="259">
                  <c:v>3.7</c:v>
                </c:pt>
                <c:pt idx="260">
                  <c:v>3.7</c:v>
                </c:pt>
                <c:pt idx="261">
                  <c:v>3.7</c:v>
                </c:pt>
                <c:pt idx="262">
                  <c:v>3.7</c:v>
                </c:pt>
                <c:pt idx="263">
                  <c:v>3.7</c:v>
                </c:pt>
                <c:pt idx="264">
                  <c:v>3.7</c:v>
                </c:pt>
                <c:pt idx="265">
                  <c:v>3.7</c:v>
                </c:pt>
                <c:pt idx="266">
                  <c:v>3.7</c:v>
                </c:pt>
                <c:pt idx="267">
                  <c:v>3.7</c:v>
                </c:pt>
                <c:pt idx="268">
                  <c:v>3.7</c:v>
                </c:pt>
                <c:pt idx="269">
                  <c:v>3.7</c:v>
                </c:pt>
                <c:pt idx="270">
                  <c:v>3.7</c:v>
                </c:pt>
                <c:pt idx="271">
                  <c:v>3.7</c:v>
                </c:pt>
                <c:pt idx="272">
                  <c:v>3.7</c:v>
                </c:pt>
                <c:pt idx="273">
                  <c:v>3.7</c:v>
                </c:pt>
                <c:pt idx="274">
                  <c:v>3.8</c:v>
                </c:pt>
                <c:pt idx="275">
                  <c:v>3.8</c:v>
                </c:pt>
                <c:pt idx="276">
                  <c:v>3.8</c:v>
                </c:pt>
                <c:pt idx="277">
                  <c:v>3.8</c:v>
                </c:pt>
                <c:pt idx="278">
                  <c:v>3.8</c:v>
                </c:pt>
                <c:pt idx="279">
                  <c:v>3.8</c:v>
                </c:pt>
                <c:pt idx="280">
                  <c:v>3.8</c:v>
                </c:pt>
                <c:pt idx="281">
                  <c:v>3.8</c:v>
                </c:pt>
                <c:pt idx="282">
                  <c:v>3.8</c:v>
                </c:pt>
                <c:pt idx="283">
                  <c:v>3.8</c:v>
                </c:pt>
                <c:pt idx="284">
                  <c:v>3.8</c:v>
                </c:pt>
                <c:pt idx="285">
                  <c:v>3.8</c:v>
                </c:pt>
                <c:pt idx="286">
                  <c:v>3.8</c:v>
                </c:pt>
                <c:pt idx="287">
                  <c:v>3.8</c:v>
                </c:pt>
                <c:pt idx="288">
                  <c:v>3.8</c:v>
                </c:pt>
                <c:pt idx="289">
                  <c:v>3.8</c:v>
                </c:pt>
                <c:pt idx="290">
                  <c:v>3.8</c:v>
                </c:pt>
                <c:pt idx="291">
                  <c:v>3.8</c:v>
                </c:pt>
                <c:pt idx="292">
                  <c:v>3.8</c:v>
                </c:pt>
                <c:pt idx="293">
                  <c:v>3.8</c:v>
                </c:pt>
                <c:pt idx="294">
                  <c:v>3.8</c:v>
                </c:pt>
                <c:pt idx="295">
                  <c:v>3.8</c:v>
                </c:pt>
                <c:pt idx="296">
                  <c:v>3.8</c:v>
                </c:pt>
                <c:pt idx="297">
                  <c:v>3.9</c:v>
                </c:pt>
                <c:pt idx="298">
                  <c:v>3.9</c:v>
                </c:pt>
                <c:pt idx="299">
                  <c:v>3.9</c:v>
                </c:pt>
                <c:pt idx="300">
                  <c:v>3.9</c:v>
                </c:pt>
                <c:pt idx="301">
                  <c:v>3.9</c:v>
                </c:pt>
                <c:pt idx="302">
                  <c:v>3.9</c:v>
                </c:pt>
                <c:pt idx="303">
                  <c:v>3.9</c:v>
                </c:pt>
                <c:pt idx="304">
                  <c:v>3.9</c:v>
                </c:pt>
                <c:pt idx="305">
                  <c:v>3.9</c:v>
                </c:pt>
                <c:pt idx="306">
                  <c:v>3.9</c:v>
                </c:pt>
                <c:pt idx="307">
                  <c:v>3.9</c:v>
                </c:pt>
                <c:pt idx="308">
                  <c:v>3.9</c:v>
                </c:pt>
                <c:pt idx="309">
                  <c:v>3.9</c:v>
                </c:pt>
                <c:pt idx="310">
                  <c:v>3.9</c:v>
                </c:pt>
                <c:pt idx="311">
                  <c:v>3.9</c:v>
                </c:pt>
                <c:pt idx="312">
                  <c:v>3.9</c:v>
                </c:pt>
                <c:pt idx="313">
                  <c:v>3.9</c:v>
                </c:pt>
                <c:pt idx="314">
                  <c:v>3.9</c:v>
                </c:pt>
                <c:pt idx="315">
                  <c:v>3.9</c:v>
                </c:pt>
                <c:pt idx="316">
                  <c:v>3.9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4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4.0999999999999996</c:v>
                </c:pt>
                <c:pt idx="342">
                  <c:v>4.0999999999999996</c:v>
                </c:pt>
                <c:pt idx="343">
                  <c:v>4.0999999999999996</c:v>
                </c:pt>
                <c:pt idx="344">
                  <c:v>4.0999999999999996</c:v>
                </c:pt>
                <c:pt idx="345">
                  <c:v>4.0999999999999996</c:v>
                </c:pt>
                <c:pt idx="346">
                  <c:v>4.0999999999999996</c:v>
                </c:pt>
                <c:pt idx="347">
                  <c:v>4.0999999999999996</c:v>
                </c:pt>
                <c:pt idx="348">
                  <c:v>4.0999999999999996</c:v>
                </c:pt>
                <c:pt idx="349">
                  <c:v>4.0999999999999996</c:v>
                </c:pt>
                <c:pt idx="350">
                  <c:v>4.0999999999999996</c:v>
                </c:pt>
                <c:pt idx="351">
                  <c:v>4.0999999999999996</c:v>
                </c:pt>
                <c:pt idx="352">
                  <c:v>4.0999999999999996</c:v>
                </c:pt>
                <c:pt idx="353">
                  <c:v>4.0999999999999996</c:v>
                </c:pt>
                <c:pt idx="354">
                  <c:v>4.0999999999999996</c:v>
                </c:pt>
                <c:pt idx="355">
                  <c:v>4.0999999999999996</c:v>
                </c:pt>
                <c:pt idx="356">
                  <c:v>4.0999999999999996</c:v>
                </c:pt>
                <c:pt idx="357">
                  <c:v>4.0999999999999996</c:v>
                </c:pt>
                <c:pt idx="358">
                  <c:v>4.0999999999999996</c:v>
                </c:pt>
                <c:pt idx="359">
                  <c:v>4.0999999999999996</c:v>
                </c:pt>
                <c:pt idx="360">
                  <c:v>4.0999999999999996</c:v>
                </c:pt>
                <c:pt idx="361">
                  <c:v>4.0999999999999996</c:v>
                </c:pt>
                <c:pt idx="362">
                  <c:v>4.0999999999999996</c:v>
                </c:pt>
                <c:pt idx="363">
                  <c:v>4.0999999999999996</c:v>
                </c:pt>
                <c:pt idx="364">
                  <c:v>4.0999999999999996</c:v>
                </c:pt>
                <c:pt idx="365">
                  <c:v>4.0999999999999996</c:v>
                </c:pt>
                <c:pt idx="366">
                  <c:v>4.0999999999999996</c:v>
                </c:pt>
                <c:pt idx="367">
                  <c:v>4.0999999999999996</c:v>
                </c:pt>
                <c:pt idx="368">
                  <c:v>4.0999999999999996</c:v>
                </c:pt>
                <c:pt idx="369">
                  <c:v>4.0999999999999996</c:v>
                </c:pt>
                <c:pt idx="370">
                  <c:v>4.0999999999999996</c:v>
                </c:pt>
                <c:pt idx="371">
                  <c:v>4.0999999999999996</c:v>
                </c:pt>
                <c:pt idx="372">
                  <c:v>4.0999999999999996</c:v>
                </c:pt>
                <c:pt idx="373">
                  <c:v>4.0999999999999996</c:v>
                </c:pt>
                <c:pt idx="374">
                  <c:v>4.0999999999999996</c:v>
                </c:pt>
                <c:pt idx="375">
                  <c:v>4.0999999999999996</c:v>
                </c:pt>
                <c:pt idx="376">
                  <c:v>4.0999999999999996</c:v>
                </c:pt>
                <c:pt idx="377">
                  <c:v>4.0999999999999996</c:v>
                </c:pt>
                <c:pt idx="378">
                  <c:v>4.0999999999999996</c:v>
                </c:pt>
                <c:pt idx="379">
                  <c:v>4.0999999999999996</c:v>
                </c:pt>
                <c:pt idx="380">
                  <c:v>4.2</c:v>
                </c:pt>
                <c:pt idx="381">
                  <c:v>4.2</c:v>
                </c:pt>
                <c:pt idx="382">
                  <c:v>4.2</c:v>
                </c:pt>
                <c:pt idx="383">
                  <c:v>4.2</c:v>
                </c:pt>
                <c:pt idx="384">
                  <c:v>4.2</c:v>
                </c:pt>
                <c:pt idx="385">
                  <c:v>4.2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4.2</c:v>
                </c:pt>
                <c:pt idx="390">
                  <c:v>4.2</c:v>
                </c:pt>
                <c:pt idx="391">
                  <c:v>4.2</c:v>
                </c:pt>
                <c:pt idx="392">
                  <c:v>4.2</c:v>
                </c:pt>
                <c:pt idx="393">
                  <c:v>4.2</c:v>
                </c:pt>
                <c:pt idx="394">
                  <c:v>4.2</c:v>
                </c:pt>
                <c:pt idx="395">
                  <c:v>4.2</c:v>
                </c:pt>
                <c:pt idx="396">
                  <c:v>4.2</c:v>
                </c:pt>
                <c:pt idx="397">
                  <c:v>4.2</c:v>
                </c:pt>
                <c:pt idx="398">
                  <c:v>4.3</c:v>
                </c:pt>
                <c:pt idx="399">
                  <c:v>4.3</c:v>
                </c:pt>
                <c:pt idx="400">
                  <c:v>4.3</c:v>
                </c:pt>
                <c:pt idx="401">
                  <c:v>4.3</c:v>
                </c:pt>
                <c:pt idx="402">
                  <c:v>4.3</c:v>
                </c:pt>
                <c:pt idx="403">
                  <c:v>4.3</c:v>
                </c:pt>
                <c:pt idx="404">
                  <c:v>4.3</c:v>
                </c:pt>
                <c:pt idx="405">
                  <c:v>4.3</c:v>
                </c:pt>
                <c:pt idx="406">
                  <c:v>4.3</c:v>
                </c:pt>
                <c:pt idx="407">
                  <c:v>4.3</c:v>
                </c:pt>
                <c:pt idx="408">
                  <c:v>4.3</c:v>
                </c:pt>
                <c:pt idx="409">
                  <c:v>4.3</c:v>
                </c:pt>
                <c:pt idx="410">
                  <c:v>4.3</c:v>
                </c:pt>
                <c:pt idx="411">
                  <c:v>4.3</c:v>
                </c:pt>
                <c:pt idx="412">
                  <c:v>4.3</c:v>
                </c:pt>
                <c:pt idx="413">
                  <c:v>4.3</c:v>
                </c:pt>
                <c:pt idx="414">
                  <c:v>4.3</c:v>
                </c:pt>
                <c:pt idx="415">
                  <c:v>4.3</c:v>
                </c:pt>
                <c:pt idx="416">
                  <c:v>4.3</c:v>
                </c:pt>
                <c:pt idx="417">
                  <c:v>4.3</c:v>
                </c:pt>
                <c:pt idx="418">
                  <c:v>4.3</c:v>
                </c:pt>
                <c:pt idx="419">
                  <c:v>4.3</c:v>
                </c:pt>
                <c:pt idx="420">
                  <c:v>4.3</c:v>
                </c:pt>
                <c:pt idx="421">
                  <c:v>4.3</c:v>
                </c:pt>
                <c:pt idx="422">
                  <c:v>4.3</c:v>
                </c:pt>
                <c:pt idx="423">
                  <c:v>4.3</c:v>
                </c:pt>
                <c:pt idx="424">
                  <c:v>4.3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4.4000000000000004</c:v>
                </c:pt>
                <c:pt idx="432">
                  <c:v>4.4000000000000004</c:v>
                </c:pt>
                <c:pt idx="433">
                  <c:v>4.4000000000000004</c:v>
                </c:pt>
                <c:pt idx="434">
                  <c:v>4.4000000000000004</c:v>
                </c:pt>
                <c:pt idx="435">
                  <c:v>4.4000000000000004</c:v>
                </c:pt>
                <c:pt idx="436">
                  <c:v>4.4000000000000004</c:v>
                </c:pt>
                <c:pt idx="437">
                  <c:v>4.4000000000000004</c:v>
                </c:pt>
                <c:pt idx="438">
                  <c:v>4.4000000000000004</c:v>
                </c:pt>
                <c:pt idx="439">
                  <c:v>4.4000000000000004</c:v>
                </c:pt>
                <c:pt idx="440">
                  <c:v>4.4000000000000004</c:v>
                </c:pt>
                <c:pt idx="441">
                  <c:v>4.4000000000000004</c:v>
                </c:pt>
                <c:pt idx="442">
                  <c:v>4.4000000000000004</c:v>
                </c:pt>
                <c:pt idx="443">
                  <c:v>4.4000000000000004</c:v>
                </c:pt>
                <c:pt idx="444">
                  <c:v>4.4000000000000004</c:v>
                </c:pt>
                <c:pt idx="445">
                  <c:v>4.4000000000000004</c:v>
                </c:pt>
                <c:pt idx="446">
                  <c:v>4.4000000000000004</c:v>
                </c:pt>
                <c:pt idx="447">
                  <c:v>4.4000000000000004</c:v>
                </c:pt>
                <c:pt idx="448">
                  <c:v>4.4000000000000004</c:v>
                </c:pt>
                <c:pt idx="449">
                  <c:v>4.4000000000000004</c:v>
                </c:pt>
                <c:pt idx="450">
                  <c:v>4.4000000000000004</c:v>
                </c:pt>
                <c:pt idx="451">
                  <c:v>4.4000000000000004</c:v>
                </c:pt>
                <c:pt idx="452">
                  <c:v>4.4000000000000004</c:v>
                </c:pt>
                <c:pt idx="453">
                  <c:v>4.4000000000000004</c:v>
                </c:pt>
                <c:pt idx="454">
                  <c:v>4.4000000000000004</c:v>
                </c:pt>
                <c:pt idx="455">
                  <c:v>4.4000000000000004</c:v>
                </c:pt>
                <c:pt idx="456">
                  <c:v>4.4000000000000004</c:v>
                </c:pt>
                <c:pt idx="457">
                  <c:v>4.5</c:v>
                </c:pt>
                <c:pt idx="458">
                  <c:v>4.5</c:v>
                </c:pt>
                <c:pt idx="459">
                  <c:v>4.5</c:v>
                </c:pt>
                <c:pt idx="460">
                  <c:v>4.5</c:v>
                </c:pt>
                <c:pt idx="461">
                  <c:v>4.5</c:v>
                </c:pt>
                <c:pt idx="462">
                  <c:v>4.5</c:v>
                </c:pt>
                <c:pt idx="463">
                  <c:v>4.5</c:v>
                </c:pt>
                <c:pt idx="464">
                  <c:v>4.5</c:v>
                </c:pt>
                <c:pt idx="465">
                  <c:v>4.5</c:v>
                </c:pt>
                <c:pt idx="466">
                  <c:v>4.5</c:v>
                </c:pt>
                <c:pt idx="467">
                  <c:v>4.4000000000000004</c:v>
                </c:pt>
                <c:pt idx="468">
                  <c:v>7.2</c:v>
                </c:pt>
                <c:pt idx="469">
                  <c:v>7.1</c:v>
                </c:pt>
                <c:pt idx="470">
                  <c:v>7.1</c:v>
                </c:pt>
                <c:pt idx="471">
                  <c:v>7.1</c:v>
                </c:pt>
                <c:pt idx="472">
                  <c:v>7.1</c:v>
                </c:pt>
                <c:pt idx="473">
                  <c:v>7.1</c:v>
                </c:pt>
                <c:pt idx="474">
                  <c:v>7.1</c:v>
                </c:pt>
                <c:pt idx="475">
                  <c:v>7.1</c:v>
                </c:pt>
                <c:pt idx="476">
                  <c:v>7.1</c:v>
                </c:pt>
                <c:pt idx="477">
                  <c:v>7.1</c:v>
                </c:pt>
                <c:pt idx="478">
                  <c:v>7.1</c:v>
                </c:pt>
                <c:pt idx="479">
                  <c:v>7.1</c:v>
                </c:pt>
                <c:pt idx="480">
                  <c:v>7.1</c:v>
                </c:pt>
                <c:pt idx="481">
                  <c:v>7.1</c:v>
                </c:pt>
                <c:pt idx="482">
                  <c:v>7.1</c:v>
                </c:pt>
                <c:pt idx="483">
                  <c:v>7.1</c:v>
                </c:pt>
                <c:pt idx="484">
                  <c:v>7.1</c:v>
                </c:pt>
                <c:pt idx="485">
                  <c:v>7.1</c:v>
                </c:pt>
                <c:pt idx="486">
                  <c:v>7.1</c:v>
                </c:pt>
                <c:pt idx="487">
                  <c:v>7.1</c:v>
                </c:pt>
                <c:pt idx="488">
                  <c:v>7.1</c:v>
                </c:pt>
                <c:pt idx="489">
                  <c:v>7.1</c:v>
                </c:pt>
                <c:pt idx="490">
                  <c:v>7.1</c:v>
                </c:pt>
                <c:pt idx="491">
                  <c:v>7.1</c:v>
                </c:pt>
                <c:pt idx="492">
                  <c:v>7.1</c:v>
                </c:pt>
                <c:pt idx="493">
                  <c:v>7.1</c:v>
                </c:pt>
                <c:pt idx="494">
                  <c:v>7.1</c:v>
                </c:pt>
                <c:pt idx="495">
                  <c:v>7.1</c:v>
                </c:pt>
                <c:pt idx="496">
                  <c:v>7.1</c:v>
                </c:pt>
                <c:pt idx="497">
                  <c:v>7.1</c:v>
                </c:pt>
                <c:pt idx="498">
                  <c:v>7.1</c:v>
                </c:pt>
                <c:pt idx="499">
                  <c:v>7.1</c:v>
                </c:pt>
                <c:pt idx="500">
                  <c:v>7.1</c:v>
                </c:pt>
                <c:pt idx="501">
                  <c:v>7.1</c:v>
                </c:pt>
                <c:pt idx="502">
                  <c:v>7</c:v>
                </c:pt>
                <c:pt idx="503">
                  <c:v>7</c:v>
                </c:pt>
                <c:pt idx="504">
                  <c:v>7</c:v>
                </c:pt>
                <c:pt idx="505">
                  <c:v>7</c:v>
                </c:pt>
                <c:pt idx="506">
                  <c:v>7</c:v>
                </c:pt>
                <c:pt idx="507">
                  <c:v>7</c:v>
                </c:pt>
                <c:pt idx="508">
                  <c:v>7</c:v>
                </c:pt>
                <c:pt idx="509">
                  <c:v>7</c:v>
                </c:pt>
                <c:pt idx="510">
                  <c:v>6.9</c:v>
                </c:pt>
                <c:pt idx="511">
                  <c:v>6.9</c:v>
                </c:pt>
                <c:pt idx="512">
                  <c:v>6.9</c:v>
                </c:pt>
                <c:pt idx="513">
                  <c:v>6.9</c:v>
                </c:pt>
                <c:pt idx="514">
                  <c:v>6.9</c:v>
                </c:pt>
                <c:pt idx="515">
                  <c:v>6.8</c:v>
                </c:pt>
                <c:pt idx="516">
                  <c:v>6.8</c:v>
                </c:pt>
                <c:pt idx="517">
                  <c:v>6.8</c:v>
                </c:pt>
                <c:pt idx="518">
                  <c:v>6.8</c:v>
                </c:pt>
                <c:pt idx="519">
                  <c:v>6.8</c:v>
                </c:pt>
                <c:pt idx="520">
                  <c:v>6.8</c:v>
                </c:pt>
                <c:pt idx="521">
                  <c:v>6.8</c:v>
                </c:pt>
                <c:pt idx="522">
                  <c:v>6.8</c:v>
                </c:pt>
                <c:pt idx="523">
                  <c:v>6.8</c:v>
                </c:pt>
                <c:pt idx="524">
                  <c:v>6.8</c:v>
                </c:pt>
                <c:pt idx="525">
                  <c:v>6.8</c:v>
                </c:pt>
                <c:pt idx="526">
                  <c:v>6.8</c:v>
                </c:pt>
                <c:pt idx="527">
                  <c:v>6.8</c:v>
                </c:pt>
                <c:pt idx="528">
                  <c:v>6.8</c:v>
                </c:pt>
                <c:pt idx="529">
                  <c:v>6.7</c:v>
                </c:pt>
                <c:pt idx="530">
                  <c:v>6.8</c:v>
                </c:pt>
                <c:pt idx="531">
                  <c:v>6.8</c:v>
                </c:pt>
                <c:pt idx="532">
                  <c:v>6.7</c:v>
                </c:pt>
                <c:pt idx="533">
                  <c:v>6.7</c:v>
                </c:pt>
                <c:pt idx="534">
                  <c:v>6.7</c:v>
                </c:pt>
                <c:pt idx="535">
                  <c:v>6.7</c:v>
                </c:pt>
                <c:pt idx="536">
                  <c:v>6.7</c:v>
                </c:pt>
                <c:pt idx="537">
                  <c:v>6.7</c:v>
                </c:pt>
                <c:pt idx="538">
                  <c:v>6.8</c:v>
                </c:pt>
                <c:pt idx="539">
                  <c:v>6.7</c:v>
                </c:pt>
                <c:pt idx="540">
                  <c:v>6.7</c:v>
                </c:pt>
                <c:pt idx="541">
                  <c:v>6.7</c:v>
                </c:pt>
                <c:pt idx="542">
                  <c:v>6.7</c:v>
                </c:pt>
                <c:pt idx="543">
                  <c:v>6.8</c:v>
                </c:pt>
                <c:pt idx="544">
                  <c:v>6.8</c:v>
                </c:pt>
                <c:pt idx="545">
                  <c:v>6.8</c:v>
                </c:pt>
                <c:pt idx="546">
                  <c:v>6.8</c:v>
                </c:pt>
                <c:pt idx="547">
                  <c:v>6.8</c:v>
                </c:pt>
                <c:pt idx="548">
                  <c:v>6.8</c:v>
                </c:pt>
                <c:pt idx="549">
                  <c:v>6.8</c:v>
                </c:pt>
                <c:pt idx="550">
                  <c:v>6.8</c:v>
                </c:pt>
                <c:pt idx="551">
                  <c:v>6.7</c:v>
                </c:pt>
                <c:pt idx="552">
                  <c:v>6.7</c:v>
                </c:pt>
                <c:pt idx="553">
                  <c:v>6.7</c:v>
                </c:pt>
                <c:pt idx="554">
                  <c:v>6.7</c:v>
                </c:pt>
                <c:pt idx="555">
                  <c:v>6.7</c:v>
                </c:pt>
                <c:pt idx="556">
                  <c:v>6.7</c:v>
                </c:pt>
                <c:pt idx="557">
                  <c:v>6.7</c:v>
                </c:pt>
                <c:pt idx="558">
                  <c:v>6.7</c:v>
                </c:pt>
                <c:pt idx="559">
                  <c:v>6.7</c:v>
                </c:pt>
                <c:pt idx="560">
                  <c:v>6.8</c:v>
                </c:pt>
                <c:pt idx="561">
                  <c:v>6.8</c:v>
                </c:pt>
                <c:pt idx="562">
                  <c:v>6.8</c:v>
                </c:pt>
                <c:pt idx="563">
                  <c:v>6.8</c:v>
                </c:pt>
                <c:pt idx="564">
                  <c:v>6.8</c:v>
                </c:pt>
                <c:pt idx="565">
                  <c:v>6.8</c:v>
                </c:pt>
                <c:pt idx="566">
                  <c:v>6.8</c:v>
                </c:pt>
                <c:pt idx="567">
                  <c:v>6.8</c:v>
                </c:pt>
                <c:pt idx="568">
                  <c:v>6.8</c:v>
                </c:pt>
                <c:pt idx="569">
                  <c:v>6.8</c:v>
                </c:pt>
                <c:pt idx="570">
                  <c:v>6.8</c:v>
                </c:pt>
                <c:pt idx="571">
                  <c:v>6.8</c:v>
                </c:pt>
                <c:pt idx="572">
                  <c:v>6.8</c:v>
                </c:pt>
                <c:pt idx="573">
                  <c:v>6.8</c:v>
                </c:pt>
                <c:pt idx="574">
                  <c:v>6.8</c:v>
                </c:pt>
                <c:pt idx="575">
                  <c:v>6.8</c:v>
                </c:pt>
                <c:pt idx="576">
                  <c:v>6.8</c:v>
                </c:pt>
                <c:pt idx="577">
                  <c:v>6.8</c:v>
                </c:pt>
                <c:pt idx="578">
                  <c:v>6.8</c:v>
                </c:pt>
                <c:pt idx="579">
                  <c:v>6.8</c:v>
                </c:pt>
                <c:pt idx="580">
                  <c:v>6.8</c:v>
                </c:pt>
                <c:pt idx="581">
                  <c:v>6.8</c:v>
                </c:pt>
                <c:pt idx="582">
                  <c:v>6.8</c:v>
                </c:pt>
                <c:pt idx="583">
                  <c:v>6.8</c:v>
                </c:pt>
                <c:pt idx="584">
                  <c:v>6.8</c:v>
                </c:pt>
                <c:pt idx="585">
                  <c:v>6.8</c:v>
                </c:pt>
                <c:pt idx="586">
                  <c:v>6.8</c:v>
                </c:pt>
                <c:pt idx="587">
                  <c:v>6.8</c:v>
                </c:pt>
                <c:pt idx="588">
                  <c:v>6.8</c:v>
                </c:pt>
                <c:pt idx="589">
                  <c:v>6.8</c:v>
                </c:pt>
                <c:pt idx="590">
                  <c:v>6.9</c:v>
                </c:pt>
                <c:pt idx="591">
                  <c:v>6.9</c:v>
                </c:pt>
                <c:pt idx="592">
                  <c:v>6.9</c:v>
                </c:pt>
                <c:pt idx="593">
                  <c:v>6.9</c:v>
                </c:pt>
                <c:pt idx="594">
                  <c:v>7</c:v>
                </c:pt>
                <c:pt idx="595">
                  <c:v>7</c:v>
                </c:pt>
                <c:pt idx="596">
                  <c:v>7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7</c:v>
                </c:pt>
                <c:pt idx="601">
                  <c:v>7</c:v>
                </c:pt>
                <c:pt idx="602">
                  <c:v>7</c:v>
                </c:pt>
                <c:pt idx="603">
                  <c:v>7</c:v>
                </c:pt>
                <c:pt idx="604">
                  <c:v>7.1</c:v>
                </c:pt>
                <c:pt idx="605">
                  <c:v>7.1</c:v>
                </c:pt>
                <c:pt idx="606">
                  <c:v>7.1</c:v>
                </c:pt>
                <c:pt idx="607">
                  <c:v>7.1</c:v>
                </c:pt>
                <c:pt idx="608">
                  <c:v>7.1</c:v>
                </c:pt>
                <c:pt idx="609">
                  <c:v>7.1</c:v>
                </c:pt>
                <c:pt idx="610">
                  <c:v>7.1</c:v>
                </c:pt>
                <c:pt idx="611">
                  <c:v>7.1</c:v>
                </c:pt>
                <c:pt idx="612">
                  <c:v>7.1</c:v>
                </c:pt>
                <c:pt idx="613">
                  <c:v>7.1</c:v>
                </c:pt>
                <c:pt idx="614">
                  <c:v>7.2</c:v>
                </c:pt>
                <c:pt idx="615">
                  <c:v>7.2</c:v>
                </c:pt>
                <c:pt idx="616">
                  <c:v>7.2</c:v>
                </c:pt>
                <c:pt idx="617">
                  <c:v>7.2</c:v>
                </c:pt>
                <c:pt idx="618">
                  <c:v>7.3</c:v>
                </c:pt>
                <c:pt idx="619">
                  <c:v>7.2</c:v>
                </c:pt>
                <c:pt idx="620">
                  <c:v>7.3</c:v>
                </c:pt>
                <c:pt idx="621">
                  <c:v>7.2</c:v>
                </c:pt>
                <c:pt idx="622">
                  <c:v>7.3</c:v>
                </c:pt>
                <c:pt idx="623">
                  <c:v>7.3</c:v>
                </c:pt>
                <c:pt idx="624">
                  <c:v>7.3</c:v>
                </c:pt>
                <c:pt idx="625">
                  <c:v>7.3</c:v>
                </c:pt>
                <c:pt idx="626">
                  <c:v>7.3</c:v>
                </c:pt>
                <c:pt idx="627">
                  <c:v>7.3</c:v>
                </c:pt>
                <c:pt idx="628">
                  <c:v>7.3</c:v>
                </c:pt>
                <c:pt idx="629">
                  <c:v>7.4</c:v>
                </c:pt>
                <c:pt idx="630">
                  <c:v>7.4</c:v>
                </c:pt>
                <c:pt idx="631">
                  <c:v>7.4</c:v>
                </c:pt>
                <c:pt idx="632">
                  <c:v>7.4</c:v>
                </c:pt>
                <c:pt idx="633">
                  <c:v>7.6</c:v>
                </c:pt>
                <c:pt idx="634">
                  <c:v>7.6</c:v>
                </c:pt>
                <c:pt idx="635">
                  <c:v>7.7</c:v>
                </c:pt>
                <c:pt idx="636">
                  <c:v>7.7</c:v>
                </c:pt>
                <c:pt idx="637">
                  <c:v>8</c:v>
                </c:pt>
                <c:pt idx="638">
                  <c:v>8.1</c:v>
                </c:pt>
                <c:pt idx="639">
                  <c:v>8.3000000000000007</c:v>
                </c:pt>
                <c:pt idx="640">
                  <c:v>8.3000000000000007</c:v>
                </c:pt>
                <c:pt idx="641">
                  <c:v>8.3000000000000007</c:v>
                </c:pt>
                <c:pt idx="642">
                  <c:v>8.4</c:v>
                </c:pt>
                <c:pt idx="643">
                  <c:v>8.5</c:v>
                </c:pt>
                <c:pt idx="644">
                  <c:v>8.5</c:v>
                </c:pt>
                <c:pt idx="645">
                  <c:v>8.4</c:v>
                </c:pt>
                <c:pt idx="646">
                  <c:v>8.5</c:v>
                </c:pt>
                <c:pt idx="647">
                  <c:v>8.4</c:v>
                </c:pt>
                <c:pt idx="648">
                  <c:v>8.6</c:v>
                </c:pt>
                <c:pt idx="649">
                  <c:v>8.6999999999999993</c:v>
                </c:pt>
                <c:pt idx="650">
                  <c:v>8.8000000000000007</c:v>
                </c:pt>
                <c:pt idx="651">
                  <c:v>8.6</c:v>
                </c:pt>
                <c:pt idx="652">
                  <c:v>8.4</c:v>
                </c:pt>
                <c:pt idx="653">
                  <c:v>8.6999999999999993</c:v>
                </c:pt>
                <c:pt idx="654">
                  <c:v>8.8000000000000007</c:v>
                </c:pt>
                <c:pt idx="655">
                  <c:v>8.8000000000000007</c:v>
                </c:pt>
                <c:pt idx="656">
                  <c:v>8.9</c:v>
                </c:pt>
                <c:pt idx="657">
                  <c:v>9</c:v>
                </c:pt>
                <c:pt idx="658">
                  <c:v>9</c:v>
                </c:pt>
                <c:pt idx="659">
                  <c:v>8.9</c:v>
                </c:pt>
                <c:pt idx="660">
                  <c:v>9.1</c:v>
                </c:pt>
                <c:pt idx="661">
                  <c:v>9.1</c:v>
                </c:pt>
                <c:pt idx="662">
                  <c:v>9.1999999999999993</c:v>
                </c:pt>
                <c:pt idx="663">
                  <c:v>9.1</c:v>
                </c:pt>
                <c:pt idx="664">
                  <c:v>9.3000000000000007</c:v>
                </c:pt>
                <c:pt idx="665">
                  <c:v>9.1999999999999993</c:v>
                </c:pt>
                <c:pt idx="666">
                  <c:v>9</c:v>
                </c:pt>
                <c:pt idx="667">
                  <c:v>8.9</c:v>
                </c:pt>
                <c:pt idx="668">
                  <c:v>9</c:v>
                </c:pt>
                <c:pt idx="669">
                  <c:v>9.1</c:v>
                </c:pt>
                <c:pt idx="670">
                  <c:v>9.1999999999999993</c:v>
                </c:pt>
                <c:pt idx="671">
                  <c:v>9.3000000000000007</c:v>
                </c:pt>
                <c:pt idx="672">
                  <c:v>9.3000000000000007</c:v>
                </c:pt>
                <c:pt idx="673">
                  <c:v>9.3000000000000007</c:v>
                </c:pt>
                <c:pt idx="674">
                  <c:v>9.3000000000000007</c:v>
                </c:pt>
                <c:pt idx="675">
                  <c:v>9.4</c:v>
                </c:pt>
                <c:pt idx="676">
                  <c:v>9.6</c:v>
                </c:pt>
                <c:pt idx="677">
                  <c:v>9.6999999999999993</c:v>
                </c:pt>
                <c:pt idx="678">
                  <c:v>9.8000000000000007</c:v>
                </c:pt>
                <c:pt idx="679">
                  <c:v>9.6999999999999993</c:v>
                </c:pt>
                <c:pt idx="680">
                  <c:v>9.6999999999999993</c:v>
                </c:pt>
                <c:pt idx="681">
                  <c:v>9.6</c:v>
                </c:pt>
                <c:pt idx="682">
                  <c:v>9.5</c:v>
                </c:pt>
                <c:pt idx="683">
                  <c:v>9.4</c:v>
                </c:pt>
                <c:pt idx="684">
                  <c:v>9.4</c:v>
                </c:pt>
                <c:pt idx="685">
                  <c:v>9.4</c:v>
                </c:pt>
                <c:pt idx="686">
                  <c:v>9.3000000000000007</c:v>
                </c:pt>
                <c:pt idx="687">
                  <c:v>9.3000000000000007</c:v>
                </c:pt>
                <c:pt idx="688">
                  <c:v>9.1999999999999993</c:v>
                </c:pt>
                <c:pt idx="689">
                  <c:v>9.1</c:v>
                </c:pt>
                <c:pt idx="690">
                  <c:v>9.1999999999999993</c:v>
                </c:pt>
                <c:pt idx="691">
                  <c:v>9.3000000000000007</c:v>
                </c:pt>
                <c:pt idx="692">
                  <c:v>9.4</c:v>
                </c:pt>
                <c:pt idx="693">
                  <c:v>9.6</c:v>
                </c:pt>
                <c:pt idx="694">
                  <c:v>9.6</c:v>
                </c:pt>
                <c:pt idx="695">
                  <c:v>9.5</c:v>
                </c:pt>
                <c:pt idx="696">
                  <c:v>9.4</c:v>
                </c:pt>
                <c:pt idx="697">
                  <c:v>9.4</c:v>
                </c:pt>
                <c:pt idx="698">
                  <c:v>9.4</c:v>
                </c:pt>
                <c:pt idx="699">
                  <c:v>9.3000000000000007</c:v>
                </c:pt>
                <c:pt idx="700">
                  <c:v>9.3000000000000007</c:v>
                </c:pt>
                <c:pt idx="701">
                  <c:v>9.3000000000000007</c:v>
                </c:pt>
                <c:pt idx="702">
                  <c:v>9.1999999999999993</c:v>
                </c:pt>
                <c:pt idx="703">
                  <c:v>9.1999999999999993</c:v>
                </c:pt>
                <c:pt idx="704">
                  <c:v>9.1999999999999993</c:v>
                </c:pt>
                <c:pt idx="705">
                  <c:v>9.4</c:v>
                </c:pt>
                <c:pt idx="706">
                  <c:v>9.6</c:v>
                </c:pt>
                <c:pt idx="707">
                  <c:v>9.5</c:v>
                </c:pt>
                <c:pt idx="708">
                  <c:v>9.5</c:v>
                </c:pt>
                <c:pt idx="709">
                  <c:v>9.4</c:v>
                </c:pt>
                <c:pt idx="710">
                  <c:v>9.3000000000000007</c:v>
                </c:pt>
                <c:pt idx="711">
                  <c:v>9.3000000000000007</c:v>
                </c:pt>
                <c:pt idx="712">
                  <c:v>9.1999999999999993</c:v>
                </c:pt>
                <c:pt idx="713">
                  <c:v>9.4</c:v>
                </c:pt>
                <c:pt idx="714">
                  <c:v>9.5</c:v>
                </c:pt>
                <c:pt idx="715">
                  <c:v>9.4</c:v>
                </c:pt>
                <c:pt idx="716">
                  <c:v>9.3000000000000007</c:v>
                </c:pt>
                <c:pt idx="717">
                  <c:v>8.9</c:v>
                </c:pt>
                <c:pt idx="718">
                  <c:v>8.8000000000000007</c:v>
                </c:pt>
                <c:pt idx="719">
                  <c:v>8.6</c:v>
                </c:pt>
                <c:pt idx="720">
                  <c:v>8.5</c:v>
                </c:pt>
                <c:pt idx="721">
                  <c:v>8.4</c:v>
                </c:pt>
                <c:pt idx="722">
                  <c:v>8.4</c:v>
                </c:pt>
                <c:pt idx="723">
                  <c:v>8.4</c:v>
                </c:pt>
                <c:pt idx="724">
                  <c:v>8.6</c:v>
                </c:pt>
                <c:pt idx="725">
                  <c:v>8.6999999999999993</c:v>
                </c:pt>
                <c:pt idx="726">
                  <c:v>8.6999999999999993</c:v>
                </c:pt>
                <c:pt idx="727">
                  <c:v>8.6999999999999993</c:v>
                </c:pt>
                <c:pt idx="728">
                  <c:v>8.6999999999999993</c:v>
                </c:pt>
                <c:pt idx="729">
                  <c:v>8.6</c:v>
                </c:pt>
                <c:pt idx="730">
                  <c:v>8.5</c:v>
                </c:pt>
                <c:pt idx="731">
                  <c:v>8.3000000000000007</c:v>
                </c:pt>
                <c:pt idx="732">
                  <c:v>8.3000000000000007</c:v>
                </c:pt>
                <c:pt idx="733">
                  <c:v>8.3000000000000007</c:v>
                </c:pt>
                <c:pt idx="734">
                  <c:v>8.4</c:v>
                </c:pt>
                <c:pt idx="735">
                  <c:v>8.3000000000000007</c:v>
                </c:pt>
                <c:pt idx="736">
                  <c:v>8.4</c:v>
                </c:pt>
                <c:pt idx="737">
                  <c:v>8.5</c:v>
                </c:pt>
                <c:pt idx="738">
                  <c:v>8.5</c:v>
                </c:pt>
                <c:pt idx="739">
                  <c:v>8.6</c:v>
                </c:pt>
                <c:pt idx="740">
                  <c:v>8.6999999999999993</c:v>
                </c:pt>
                <c:pt idx="741">
                  <c:v>8.6999999999999993</c:v>
                </c:pt>
                <c:pt idx="742">
                  <c:v>8.6999999999999993</c:v>
                </c:pt>
                <c:pt idx="743">
                  <c:v>8.8000000000000007</c:v>
                </c:pt>
                <c:pt idx="744">
                  <c:v>8.6999999999999993</c:v>
                </c:pt>
                <c:pt idx="745">
                  <c:v>8.6</c:v>
                </c:pt>
                <c:pt idx="746">
                  <c:v>8.5</c:v>
                </c:pt>
                <c:pt idx="747">
                  <c:v>8.3000000000000007</c:v>
                </c:pt>
                <c:pt idx="748">
                  <c:v>8.1999999999999993</c:v>
                </c:pt>
                <c:pt idx="749">
                  <c:v>8.1999999999999993</c:v>
                </c:pt>
                <c:pt idx="750">
                  <c:v>8.1</c:v>
                </c:pt>
                <c:pt idx="751">
                  <c:v>8.1</c:v>
                </c:pt>
                <c:pt idx="752">
                  <c:v>8.1</c:v>
                </c:pt>
                <c:pt idx="753">
                  <c:v>8.1</c:v>
                </c:pt>
                <c:pt idx="754">
                  <c:v>8</c:v>
                </c:pt>
                <c:pt idx="755">
                  <c:v>8</c:v>
                </c:pt>
                <c:pt idx="756">
                  <c:v>8</c:v>
                </c:pt>
                <c:pt idx="757">
                  <c:v>8</c:v>
                </c:pt>
                <c:pt idx="758">
                  <c:v>8.1</c:v>
                </c:pt>
                <c:pt idx="759">
                  <c:v>8.1999999999999993</c:v>
                </c:pt>
                <c:pt idx="760">
                  <c:v>8.3000000000000007</c:v>
                </c:pt>
                <c:pt idx="761">
                  <c:v>8.4</c:v>
                </c:pt>
                <c:pt idx="762">
                  <c:v>8.4</c:v>
                </c:pt>
                <c:pt idx="763">
                  <c:v>8.3000000000000007</c:v>
                </c:pt>
                <c:pt idx="764">
                  <c:v>8.3000000000000007</c:v>
                </c:pt>
                <c:pt idx="765">
                  <c:v>8.1999999999999993</c:v>
                </c:pt>
                <c:pt idx="766">
                  <c:v>8.1</c:v>
                </c:pt>
                <c:pt idx="767">
                  <c:v>8.1</c:v>
                </c:pt>
                <c:pt idx="768">
                  <c:v>8.1</c:v>
                </c:pt>
                <c:pt idx="769">
                  <c:v>7.9</c:v>
                </c:pt>
                <c:pt idx="770">
                  <c:v>7.8</c:v>
                </c:pt>
                <c:pt idx="771">
                  <c:v>7.8</c:v>
                </c:pt>
                <c:pt idx="772">
                  <c:v>7.7</c:v>
                </c:pt>
                <c:pt idx="773">
                  <c:v>7.6</c:v>
                </c:pt>
                <c:pt idx="774">
                  <c:v>7.6</c:v>
                </c:pt>
                <c:pt idx="775">
                  <c:v>7.7</c:v>
                </c:pt>
                <c:pt idx="776">
                  <c:v>7.8</c:v>
                </c:pt>
                <c:pt idx="777">
                  <c:v>7.8</c:v>
                </c:pt>
                <c:pt idx="778">
                  <c:v>7.7</c:v>
                </c:pt>
                <c:pt idx="779">
                  <c:v>7.6</c:v>
                </c:pt>
                <c:pt idx="780">
                  <c:v>7.5</c:v>
                </c:pt>
                <c:pt idx="781">
                  <c:v>7.5</c:v>
                </c:pt>
                <c:pt idx="782">
                  <c:v>7.5</c:v>
                </c:pt>
                <c:pt idx="783">
                  <c:v>7.5</c:v>
                </c:pt>
                <c:pt idx="784">
                  <c:v>7.5</c:v>
                </c:pt>
                <c:pt idx="785">
                  <c:v>7.5</c:v>
                </c:pt>
                <c:pt idx="786">
                  <c:v>7.5</c:v>
                </c:pt>
                <c:pt idx="787">
                  <c:v>7.5</c:v>
                </c:pt>
                <c:pt idx="788">
                  <c:v>7.5</c:v>
                </c:pt>
                <c:pt idx="789">
                  <c:v>7.4</c:v>
                </c:pt>
                <c:pt idx="790">
                  <c:v>7.4</c:v>
                </c:pt>
                <c:pt idx="791">
                  <c:v>7.4</c:v>
                </c:pt>
                <c:pt idx="792">
                  <c:v>7.4</c:v>
                </c:pt>
                <c:pt idx="793">
                  <c:v>7.3</c:v>
                </c:pt>
                <c:pt idx="794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3.6</c:v>
                </c:pt>
                <c:pt idx="2">
                  <c:v>4.3</c:v>
                </c:pt>
                <c:pt idx="3">
                  <c:v>4.7</c:v>
                </c:pt>
                <c:pt idx="4">
                  <c:v>3.2</c:v>
                </c:pt>
                <c:pt idx="5">
                  <c:v>2.5</c:v>
                </c:pt>
                <c:pt idx="6">
                  <c:v>2.9</c:v>
                </c:pt>
                <c:pt idx="7">
                  <c:v>5.8</c:v>
                </c:pt>
                <c:pt idx="8">
                  <c:v>2.5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2.9</c:v>
                </c:pt>
                <c:pt idx="12">
                  <c:v>3.6</c:v>
                </c:pt>
                <c:pt idx="13">
                  <c:v>4.7</c:v>
                </c:pt>
                <c:pt idx="14">
                  <c:v>4.3</c:v>
                </c:pt>
                <c:pt idx="15">
                  <c:v>2.5</c:v>
                </c:pt>
                <c:pt idx="16">
                  <c:v>2.5</c:v>
                </c:pt>
                <c:pt idx="17">
                  <c:v>5.4</c:v>
                </c:pt>
                <c:pt idx="18">
                  <c:v>4.3</c:v>
                </c:pt>
                <c:pt idx="19">
                  <c:v>0</c:v>
                </c:pt>
                <c:pt idx="20">
                  <c:v>2.5</c:v>
                </c:pt>
                <c:pt idx="21">
                  <c:v>2.2000000000000002</c:v>
                </c:pt>
                <c:pt idx="22">
                  <c:v>3.2</c:v>
                </c:pt>
                <c:pt idx="23">
                  <c:v>3.6</c:v>
                </c:pt>
                <c:pt idx="24">
                  <c:v>3.6</c:v>
                </c:pt>
                <c:pt idx="25">
                  <c:v>4.3</c:v>
                </c:pt>
                <c:pt idx="26">
                  <c:v>2.9</c:v>
                </c:pt>
                <c:pt idx="27">
                  <c:v>2.2000000000000002</c:v>
                </c:pt>
                <c:pt idx="28">
                  <c:v>2.9</c:v>
                </c:pt>
                <c:pt idx="29">
                  <c:v>2.9</c:v>
                </c:pt>
                <c:pt idx="30">
                  <c:v>2.9</c:v>
                </c:pt>
                <c:pt idx="31">
                  <c:v>2.5</c:v>
                </c:pt>
                <c:pt idx="32">
                  <c:v>4.3</c:v>
                </c:pt>
                <c:pt idx="33">
                  <c:v>5.8</c:v>
                </c:pt>
                <c:pt idx="34">
                  <c:v>3.6</c:v>
                </c:pt>
                <c:pt idx="35">
                  <c:v>0</c:v>
                </c:pt>
                <c:pt idx="36">
                  <c:v>0</c:v>
                </c:pt>
                <c:pt idx="37">
                  <c:v>3.2</c:v>
                </c:pt>
                <c:pt idx="38">
                  <c:v>5</c:v>
                </c:pt>
                <c:pt idx="39">
                  <c:v>5</c:v>
                </c:pt>
                <c:pt idx="40">
                  <c:v>3.6</c:v>
                </c:pt>
                <c:pt idx="41">
                  <c:v>2.5</c:v>
                </c:pt>
                <c:pt idx="42">
                  <c:v>2.9</c:v>
                </c:pt>
                <c:pt idx="43">
                  <c:v>2.5</c:v>
                </c:pt>
                <c:pt idx="44">
                  <c:v>1.8</c:v>
                </c:pt>
                <c:pt idx="45">
                  <c:v>2.5</c:v>
                </c:pt>
                <c:pt idx="46">
                  <c:v>1.8</c:v>
                </c:pt>
                <c:pt idx="47">
                  <c:v>5</c:v>
                </c:pt>
                <c:pt idx="48">
                  <c:v>4.3</c:v>
                </c:pt>
                <c:pt idx="49">
                  <c:v>3.2</c:v>
                </c:pt>
                <c:pt idx="50">
                  <c:v>4</c:v>
                </c:pt>
                <c:pt idx="51">
                  <c:v>0</c:v>
                </c:pt>
                <c:pt idx="52">
                  <c:v>2.5</c:v>
                </c:pt>
                <c:pt idx="53">
                  <c:v>3.6</c:v>
                </c:pt>
                <c:pt idx="54">
                  <c:v>2.9</c:v>
                </c:pt>
                <c:pt idx="55">
                  <c:v>6.5</c:v>
                </c:pt>
                <c:pt idx="56">
                  <c:v>3.6</c:v>
                </c:pt>
                <c:pt idx="57">
                  <c:v>1.8</c:v>
                </c:pt>
                <c:pt idx="58">
                  <c:v>1.8</c:v>
                </c:pt>
                <c:pt idx="59">
                  <c:v>0</c:v>
                </c:pt>
                <c:pt idx="60">
                  <c:v>1.8</c:v>
                </c:pt>
                <c:pt idx="61">
                  <c:v>1.8</c:v>
                </c:pt>
                <c:pt idx="62">
                  <c:v>4.7</c:v>
                </c:pt>
                <c:pt idx="63">
                  <c:v>3.6</c:v>
                </c:pt>
                <c:pt idx="64">
                  <c:v>3.2</c:v>
                </c:pt>
                <c:pt idx="65">
                  <c:v>1.8</c:v>
                </c:pt>
                <c:pt idx="66">
                  <c:v>1.8</c:v>
                </c:pt>
                <c:pt idx="67">
                  <c:v>2.5</c:v>
                </c:pt>
                <c:pt idx="68">
                  <c:v>2.2000000000000002</c:v>
                </c:pt>
                <c:pt idx="69">
                  <c:v>2.2000000000000002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4</c:v>
                </c:pt>
                <c:pt idx="74">
                  <c:v>3.2</c:v>
                </c:pt>
                <c:pt idx="75">
                  <c:v>5.8</c:v>
                </c:pt>
                <c:pt idx="76">
                  <c:v>6.1</c:v>
                </c:pt>
                <c:pt idx="77">
                  <c:v>3.2</c:v>
                </c:pt>
                <c:pt idx="78">
                  <c:v>2.5</c:v>
                </c:pt>
                <c:pt idx="79">
                  <c:v>2.9</c:v>
                </c:pt>
                <c:pt idx="80">
                  <c:v>2.9</c:v>
                </c:pt>
                <c:pt idx="81">
                  <c:v>2.9</c:v>
                </c:pt>
                <c:pt idx="82">
                  <c:v>3.2</c:v>
                </c:pt>
                <c:pt idx="83">
                  <c:v>3.2</c:v>
                </c:pt>
                <c:pt idx="84">
                  <c:v>2.5</c:v>
                </c:pt>
                <c:pt idx="85">
                  <c:v>3.6</c:v>
                </c:pt>
                <c:pt idx="86">
                  <c:v>2.9</c:v>
                </c:pt>
                <c:pt idx="87">
                  <c:v>2.9</c:v>
                </c:pt>
                <c:pt idx="88">
                  <c:v>2.5</c:v>
                </c:pt>
                <c:pt idx="89">
                  <c:v>2.9</c:v>
                </c:pt>
                <c:pt idx="90">
                  <c:v>2.5</c:v>
                </c:pt>
                <c:pt idx="91">
                  <c:v>3.2</c:v>
                </c:pt>
                <c:pt idx="92">
                  <c:v>3.6</c:v>
                </c:pt>
                <c:pt idx="93">
                  <c:v>3.6</c:v>
                </c:pt>
                <c:pt idx="94">
                  <c:v>3.2</c:v>
                </c:pt>
                <c:pt idx="95">
                  <c:v>1.8</c:v>
                </c:pt>
                <c:pt idx="96">
                  <c:v>0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3.6</c:v>
                </c:pt>
                <c:pt idx="100">
                  <c:v>4</c:v>
                </c:pt>
                <c:pt idx="101">
                  <c:v>4</c:v>
                </c:pt>
                <c:pt idx="102">
                  <c:v>4.7</c:v>
                </c:pt>
                <c:pt idx="103">
                  <c:v>5</c:v>
                </c:pt>
                <c:pt idx="104">
                  <c:v>4</c:v>
                </c:pt>
                <c:pt idx="105">
                  <c:v>4</c:v>
                </c:pt>
                <c:pt idx="106">
                  <c:v>6.1</c:v>
                </c:pt>
                <c:pt idx="107">
                  <c:v>6.1</c:v>
                </c:pt>
                <c:pt idx="108">
                  <c:v>2.9</c:v>
                </c:pt>
                <c:pt idx="109">
                  <c:v>4.7</c:v>
                </c:pt>
                <c:pt idx="110">
                  <c:v>0</c:v>
                </c:pt>
                <c:pt idx="111">
                  <c:v>3.6</c:v>
                </c:pt>
                <c:pt idx="112">
                  <c:v>4.3</c:v>
                </c:pt>
                <c:pt idx="113">
                  <c:v>2.9</c:v>
                </c:pt>
                <c:pt idx="114">
                  <c:v>4</c:v>
                </c:pt>
                <c:pt idx="115">
                  <c:v>3.6</c:v>
                </c:pt>
                <c:pt idx="116">
                  <c:v>2.9</c:v>
                </c:pt>
                <c:pt idx="117">
                  <c:v>2.2000000000000002</c:v>
                </c:pt>
                <c:pt idx="118">
                  <c:v>1.8</c:v>
                </c:pt>
                <c:pt idx="119">
                  <c:v>4.3</c:v>
                </c:pt>
                <c:pt idx="120">
                  <c:v>5</c:v>
                </c:pt>
                <c:pt idx="121">
                  <c:v>5.8</c:v>
                </c:pt>
                <c:pt idx="122">
                  <c:v>3.6</c:v>
                </c:pt>
                <c:pt idx="123">
                  <c:v>2.5</c:v>
                </c:pt>
                <c:pt idx="124">
                  <c:v>3.2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3.2</c:v>
                </c:pt>
                <c:pt idx="131">
                  <c:v>2.5</c:v>
                </c:pt>
                <c:pt idx="132">
                  <c:v>3.2</c:v>
                </c:pt>
                <c:pt idx="133">
                  <c:v>0</c:v>
                </c:pt>
                <c:pt idx="134">
                  <c:v>1.8</c:v>
                </c:pt>
                <c:pt idx="135">
                  <c:v>2.2000000000000002</c:v>
                </c:pt>
                <c:pt idx="136">
                  <c:v>2.9</c:v>
                </c:pt>
                <c:pt idx="137">
                  <c:v>2.5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</c:v>
                </c:pt>
                <c:pt idx="142">
                  <c:v>2.5</c:v>
                </c:pt>
                <c:pt idx="143">
                  <c:v>2.9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1.8</c:v>
                </c:pt>
                <c:pt idx="150">
                  <c:v>0</c:v>
                </c:pt>
                <c:pt idx="151">
                  <c:v>0</c:v>
                </c:pt>
                <c:pt idx="152">
                  <c:v>1.8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0</c:v>
                </c:pt>
                <c:pt idx="157">
                  <c:v>1.8</c:v>
                </c:pt>
                <c:pt idx="158">
                  <c:v>2.5</c:v>
                </c:pt>
                <c:pt idx="159">
                  <c:v>3.2</c:v>
                </c:pt>
                <c:pt idx="160">
                  <c:v>3.6</c:v>
                </c:pt>
                <c:pt idx="161">
                  <c:v>2.5</c:v>
                </c:pt>
                <c:pt idx="162">
                  <c:v>3.6</c:v>
                </c:pt>
                <c:pt idx="163">
                  <c:v>2.5</c:v>
                </c:pt>
                <c:pt idx="164">
                  <c:v>0</c:v>
                </c:pt>
                <c:pt idx="165">
                  <c:v>3.6</c:v>
                </c:pt>
                <c:pt idx="166">
                  <c:v>2.9</c:v>
                </c:pt>
                <c:pt idx="167">
                  <c:v>2.5</c:v>
                </c:pt>
                <c:pt idx="168">
                  <c:v>4</c:v>
                </c:pt>
                <c:pt idx="169">
                  <c:v>3.6</c:v>
                </c:pt>
                <c:pt idx="170">
                  <c:v>2.5</c:v>
                </c:pt>
                <c:pt idx="171">
                  <c:v>3.2</c:v>
                </c:pt>
                <c:pt idx="172">
                  <c:v>3.2</c:v>
                </c:pt>
                <c:pt idx="173">
                  <c:v>2.2000000000000002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4</c:v>
                </c:pt>
                <c:pt idx="178">
                  <c:v>3.6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1.8</c:v>
                </c:pt>
                <c:pt idx="182">
                  <c:v>5</c:v>
                </c:pt>
                <c:pt idx="183">
                  <c:v>2.9</c:v>
                </c:pt>
                <c:pt idx="184">
                  <c:v>3.6</c:v>
                </c:pt>
                <c:pt idx="185">
                  <c:v>2.5</c:v>
                </c:pt>
                <c:pt idx="186">
                  <c:v>2.5</c:v>
                </c:pt>
                <c:pt idx="187">
                  <c:v>3.6</c:v>
                </c:pt>
                <c:pt idx="188">
                  <c:v>3.2</c:v>
                </c:pt>
                <c:pt idx="189">
                  <c:v>2.5</c:v>
                </c:pt>
                <c:pt idx="190">
                  <c:v>2.5</c:v>
                </c:pt>
                <c:pt idx="191">
                  <c:v>3.2</c:v>
                </c:pt>
                <c:pt idx="192">
                  <c:v>2.5</c:v>
                </c:pt>
                <c:pt idx="193">
                  <c:v>0</c:v>
                </c:pt>
                <c:pt idx="194">
                  <c:v>3.2</c:v>
                </c:pt>
                <c:pt idx="195">
                  <c:v>4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2.5</c:v>
                </c:pt>
                <c:pt idx="200">
                  <c:v>2.9</c:v>
                </c:pt>
                <c:pt idx="201">
                  <c:v>4</c:v>
                </c:pt>
                <c:pt idx="202">
                  <c:v>4.3</c:v>
                </c:pt>
                <c:pt idx="203">
                  <c:v>3.2</c:v>
                </c:pt>
                <c:pt idx="204">
                  <c:v>2.5</c:v>
                </c:pt>
                <c:pt idx="205">
                  <c:v>4.7</c:v>
                </c:pt>
                <c:pt idx="206">
                  <c:v>3.6</c:v>
                </c:pt>
                <c:pt idx="207">
                  <c:v>5.4</c:v>
                </c:pt>
                <c:pt idx="208">
                  <c:v>5.8</c:v>
                </c:pt>
                <c:pt idx="209">
                  <c:v>2.2000000000000002</c:v>
                </c:pt>
                <c:pt idx="210">
                  <c:v>2.9</c:v>
                </c:pt>
                <c:pt idx="211">
                  <c:v>2.9</c:v>
                </c:pt>
                <c:pt idx="212">
                  <c:v>2.9</c:v>
                </c:pt>
                <c:pt idx="213">
                  <c:v>4.3</c:v>
                </c:pt>
                <c:pt idx="214">
                  <c:v>4.3</c:v>
                </c:pt>
                <c:pt idx="215">
                  <c:v>2.5</c:v>
                </c:pt>
                <c:pt idx="216">
                  <c:v>2.9</c:v>
                </c:pt>
                <c:pt idx="217">
                  <c:v>3.2</c:v>
                </c:pt>
                <c:pt idx="218">
                  <c:v>2.2000000000000002</c:v>
                </c:pt>
                <c:pt idx="219">
                  <c:v>1.8</c:v>
                </c:pt>
                <c:pt idx="220">
                  <c:v>0</c:v>
                </c:pt>
                <c:pt idx="221">
                  <c:v>2.5</c:v>
                </c:pt>
                <c:pt idx="222">
                  <c:v>3.2</c:v>
                </c:pt>
                <c:pt idx="223">
                  <c:v>3.2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2.9</c:v>
                </c:pt>
                <c:pt idx="228">
                  <c:v>2.2000000000000002</c:v>
                </c:pt>
                <c:pt idx="229">
                  <c:v>3.6</c:v>
                </c:pt>
                <c:pt idx="230">
                  <c:v>3.6</c:v>
                </c:pt>
                <c:pt idx="231">
                  <c:v>4</c:v>
                </c:pt>
                <c:pt idx="232">
                  <c:v>3.2</c:v>
                </c:pt>
                <c:pt idx="233">
                  <c:v>3.6</c:v>
                </c:pt>
                <c:pt idx="234">
                  <c:v>3.6</c:v>
                </c:pt>
                <c:pt idx="235">
                  <c:v>4.7</c:v>
                </c:pt>
                <c:pt idx="236">
                  <c:v>2.2000000000000002</c:v>
                </c:pt>
                <c:pt idx="237">
                  <c:v>3.2</c:v>
                </c:pt>
                <c:pt idx="238">
                  <c:v>2.9</c:v>
                </c:pt>
                <c:pt idx="239">
                  <c:v>4</c:v>
                </c:pt>
                <c:pt idx="240">
                  <c:v>2.5</c:v>
                </c:pt>
                <c:pt idx="241">
                  <c:v>3.2</c:v>
                </c:pt>
                <c:pt idx="242">
                  <c:v>3.2</c:v>
                </c:pt>
                <c:pt idx="243">
                  <c:v>4.7</c:v>
                </c:pt>
                <c:pt idx="244">
                  <c:v>4.3</c:v>
                </c:pt>
                <c:pt idx="245">
                  <c:v>4</c:v>
                </c:pt>
                <c:pt idx="246">
                  <c:v>2.9</c:v>
                </c:pt>
                <c:pt idx="247">
                  <c:v>4.7</c:v>
                </c:pt>
                <c:pt idx="248">
                  <c:v>2.9</c:v>
                </c:pt>
                <c:pt idx="249">
                  <c:v>4</c:v>
                </c:pt>
                <c:pt idx="250">
                  <c:v>2.9</c:v>
                </c:pt>
                <c:pt idx="251">
                  <c:v>3.6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2.9</c:v>
                </c:pt>
                <c:pt idx="255">
                  <c:v>4</c:v>
                </c:pt>
                <c:pt idx="256">
                  <c:v>4</c:v>
                </c:pt>
                <c:pt idx="257">
                  <c:v>4</c:v>
                </c:pt>
                <c:pt idx="258">
                  <c:v>3.6</c:v>
                </c:pt>
                <c:pt idx="259">
                  <c:v>3.2</c:v>
                </c:pt>
                <c:pt idx="260">
                  <c:v>0</c:v>
                </c:pt>
                <c:pt idx="261">
                  <c:v>0</c:v>
                </c:pt>
                <c:pt idx="262">
                  <c:v>3.2</c:v>
                </c:pt>
                <c:pt idx="263">
                  <c:v>3.6</c:v>
                </c:pt>
                <c:pt idx="264">
                  <c:v>4.3</c:v>
                </c:pt>
                <c:pt idx="265">
                  <c:v>1.8</c:v>
                </c:pt>
                <c:pt idx="266">
                  <c:v>2.9</c:v>
                </c:pt>
                <c:pt idx="267">
                  <c:v>4.7</c:v>
                </c:pt>
                <c:pt idx="268">
                  <c:v>3.2</c:v>
                </c:pt>
                <c:pt idx="269">
                  <c:v>5.4</c:v>
                </c:pt>
                <c:pt idx="270">
                  <c:v>3.2</c:v>
                </c:pt>
                <c:pt idx="271">
                  <c:v>3.6</c:v>
                </c:pt>
                <c:pt idx="272">
                  <c:v>2.5</c:v>
                </c:pt>
                <c:pt idx="273">
                  <c:v>4.3</c:v>
                </c:pt>
                <c:pt idx="274">
                  <c:v>2.9</c:v>
                </c:pt>
                <c:pt idx="275">
                  <c:v>2.5</c:v>
                </c:pt>
                <c:pt idx="276">
                  <c:v>3.6</c:v>
                </c:pt>
                <c:pt idx="277">
                  <c:v>2.2000000000000002</c:v>
                </c:pt>
                <c:pt idx="278">
                  <c:v>4.3</c:v>
                </c:pt>
                <c:pt idx="279">
                  <c:v>3.6</c:v>
                </c:pt>
                <c:pt idx="280">
                  <c:v>3.2</c:v>
                </c:pt>
                <c:pt idx="281">
                  <c:v>4.7</c:v>
                </c:pt>
                <c:pt idx="282">
                  <c:v>2.9</c:v>
                </c:pt>
                <c:pt idx="283">
                  <c:v>3.6</c:v>
                </c:pt>
                <c:pt idx="284">
                  <c:v>4</c:v>
                </c:pt>
                <c:pt idx="285">
                  <c:v>5</c:v>
                </c:pt>
                <c:pt idx="286">
                  <c:v>3.6</c:v>
                </c:pt>
                <c:pt idx="287">
                  <c:v>5</c:v>
                </c:pt>
                <c:pt idx="288">
                  <c:v>4</c:v>
                </c:pt>
                <c:pt idx="289">
                  <c:v>4.7</c:v>
                </c:pt>
                <c:pt idx="290">
                  <c:v>4.7</c:v>
                </c:pt>
                <c:pt idx="291">
                  <c:v>5.8</c:v>
                </c:pt>
                <c:pt idx="292">
                  <c:v>5</c:v>
                </c:pt>
                <c:pt idx="293">
                  <c:v>5.8</c:v>
                </c:pt>
                <c:pt idx="294">
                  <c:v>2.5</c:v>
                </c:pt>
                <c:pt idx="295">
                  <c:v>0</c:v>
                </c:pt>
                <c:pt idx="296">
                  <c:v>2.5</c:v>
                </c:pt>
                <c:pt idx="297">
                  <c:v>2.5</c:v>
                </c:pt>
                <c:pt idx="298">
                  <c:v>0</c:v>
                </c:pt>
                <c:pt idx="299">
                  <c:v>3.6</c:v>
                </c:pt>
                <c:pt idx="300">
                  <c:v>4.7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5.8</c:v>
                </c:pt>
                <c:pt idx="305">
                  <c:v>2.9</c:v>
                </c:pt>
                <c:pt idx="306">
                  <c:v>2.5</c:v>
                </c:pt>
                <c:pt idx="307">
                  <c:v>1.8</c:v>
                </c:pt>
                <c:pt idx="308">
                  <c:v>2.9</c:v>
                </c:pt>
                <c:pt idx="309">
                  <c:v>3.6</c:v>
                </c:pt>
                <c:pt idx="310">
                  <c:v>2.9</c:v>
                </c:pt>
                <c:pt idx="311">
                  <c:v>5.8</c:v>
                </c:pt>
                <c:pt idx="312">
                  <c:v>5.4</c:v>
                </c:pt>
                <c:pt idx="313">
                  <c:v>6.1</c:v>
                </c:pt>
                <c:pt idx="314">
                  <c:v>2.9</c:v>
                </c:pt>
                <c:pt idx="315">
                  <c:v>1.8</c:v>
                </c:pt>
                <c:pt idx="316">
                  <c:v>0</c:v>
                </c:pt>
                <c:pt idx="317">
                  <c:v>1.8</c:v>
                </c:pt>
                <c:pt idx="318">
                  <c:v>3.6</c:v>
                </c:pt>
                <c:pt idx="319">
                  <c:v>2.9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4</c:v>
                </c:pt>
                <c:pt idx="323">
                  <c:v>3.2</c:v>
                </c:pt>
                <c:pt idx="324">
                  <c:v>5.4</c:v>
                </c:pt>
                <c:pt idx="325">
                  <c:v>3.6</c:v>
                </c:pt>
                <c:pt idx="326">
                  <c:v>4</c:v>
                </c:pt>
                <c:pt idx="327">
                  <c:v>2.2000000000000002</c:v>
                </c:pt>
                <c:pt idx="328">
                  <c:v>3.2</c:v>
                </c:pt>
                <c:pt idx="329">
                  <c:v>4</c:v>
                </c:pt>
                <c:pt idx="330">
                  <c:v>4</c:v>
                </c:pt>
                <c:pt idx="331">
                  <c:v>3.2</c:v>
                </c:pt>
                <c:pt idx="332">
                  <c:v>6.1</c:v>
                </c:pt>
                <c:pt idx="333">
                  <c:v>5</c:v>
                </c:pt>
                <c:pt idx="334">
                  <c:v>2.9</c:v>
                </c:pt>
                <c:pt idx="335">
                  <c:v>4.3</c:v>
                </c:pt>
                <c:pt idx="336">
                  <c:v>4.3</c:v>
                </c:pt>
                <c:pt idx="337">
                  <c:v>2.9</c:v>
                </c:pt>
                <c:pt idx="338">
                  <c:v>2.5</c:v>
                </c:pt>
                <c:pt idx="339">
                  <c:v>4</c:v>
                </c:pt>
                <c:pt idx="340">
                  <c:v>3.2</c:v>
                </c:pt>
                <c:pt idx="341">
                  <c:v>2.5</c:v>
                </c:pt>
                <c:pt idx="342">
                  <c:v>3.6</c:v>
                </c:pt>
                <c:pt idx="343">
                  <c:v>4</c:v>
                </c:pt>
                <c:pt idx="344">
                  <c:v>4.3</c:v>
                </c:pt>
                <c:pt idx="345">
                  <c:v>3.6</c:v>
                </c:pt>
                <c:pt idx="346">
                  <c:v>4</c:v>
                </c:pt>
                <c:pt idx="347">
                  <c:v>4.3</c:v>
                </c:pt>
                <c:pt idx="348">
                  <c:v>5.4</c:v>
                </c:pt>
                <c:pt idx="349">
                  <c:v>6.1</c:v>
                </c:pt>
                <c:pt idx="350">
                  <c:v>4.7</c:v>
                </c:pt>
                <c:pt idx="351">
                  <c:v>2.9</c:v>
                </c:pt>
                <c:pt idx="352">
                  <c:v>3.6</c:v>
                </c:pt>
                <c:pt idx="353">
                  <c:v>2.5</c:v>
                </c:pt>
                <c:pt idx="354">
                  <c:v>3.6</c:v>
                </c:pt>
                <c:pt idx="355">
                  <c:v>5.4</c:v>
                </c:pt>
                <c:pt idx="356">
                  <c:v>4.7</c:v>
                </c:pt>
                <c:pt idx="357">
                  <c:v>5.4</c:v>
                </c:pt>
                <c:pt idx="358">
                  <c:v>5.8</c:v>
                </c:pt>
                <c:pt idx="359">
                  <c:v>3.6</c:v>
                </c:pt>
                <c:pt idx="360">
                  <c:v>3.6</c:v>
                </c:pt>
                <c:pt idx="361">
                  <c:v>4</c:v>
                </c:pt>
                <c:pt idx="362">
                  <c:v>2.5</c:v>
                </c:pt>
                <c:pt idx="363">
                  <c:v>6.5</c:v>
                </c:pt>
                <c:pt idx="364">
                  <c:v>4.3</c:v>
                </c:pt>
                <c:pt idx="365">
                  <c:v>4.3</c:v>
                </c:pt>
                <c:pt idx="366">
                  <c:v>4</c:v>
                </c:pt>
                <c:pt idx="367">
                  <c:v>5</c:v>
                </c:pt>
                <c:pt idx="368">
                  <c:v>3.2</c:v>
                </c:pt>
                <c:pt idx="369">
                  <c:v>5.4</c:v>
                </c:pt>
                <c:pt idx="370">
                  <c:v>4</c:v>
                </c:pt>
                <c:pt idx="371">
                  <c:v>4.3</c:v>
                </c:pt>
                <c:pt idx="372">
                  <c:v>7.6</c:v>
                </c:pt>
                <c:pt idx="373">
                  <c:v>4.3</c:v>
                </c:pt>
                <c:pt idx="374">
                  <c:v>5</c:v>
                </c:pt>
                <c:pt idx="375">
                  <c:v>7.6</c:v>
                </c:pt>
                <c:pt idx="376">
                  <c:v>6.5</c:v>
                </c:pt>
                <c:pt idx="377">
                  <c:v>4.7</c:v>
                </c:pt>
                <c:pt idx="378">
                  <c:v>4.3</c:v>
                </c:pt>
                <c:pt idx="379">
                  <c:v>7.2</c:v>
                </c:pt>
                <c:pt idx="380">
                  <c:v>5</c:v>
                </c:pt>
                <c:pt idx="381">
                  <c:v>3.6</c:v>
                </c:pt>
                <c:pt idx="382">
                  <c:v>3.6</c:v>
                </c:pt>
                <c:pt idx="383">
                  <c:v>3.6</c:v>
                </c:pt>
                <c:pt idx="384">
                  <c:v>2.5</c:v>
                </c:pt>
                <c:pt idx="385">
                  <c:v>4.7</c:v>
                </c:pt>
                <c:pt idx="386">
                  <c:v>3.6</c:v>
                </c:pt>
                <c:pt idx="387">
                  <c:v>3.6</c:v>
                </c:pt>
                <c:pt idx="388">
                  <c:v>3.6</c:v>
                </c:pt>
                <c:pt idx="389">
                  <c:v>3.6</c:v>
                </c:pt>
                <c:pt idx="390">
                  <c:v>4.3</c:v>
                </c:pt>
                <c:pt idx="391">
                  <c:v>4</c:v>
                </c:pt>
                <c:pt idx="392">
                  <c:v>4</c:v>
                </c:pt>
                <c:pt idx="393">
                  <c:v>2.5</c:v>
                </c:pt>
                <c:pt idx="394">
                  <c:v>2.5</c:v>
                </c:pt>
                <c:pt idx="395">
                  <c:v>6.1</c:v>
                </c:pt>
                <c:pt idx="396">
                  <c:v>3.6</c:v>
                </c:pt>
                <c:pt idx="397">
                  <c:v>3.2</c:v>
                </c:pt>
                <c:pt idx="398">
                  <c:v>5</c:v>
                </c:pt>
                <c:pt idx="399">
                  <c:v>5</c:v>
                </c:pt>
                <c:pt idx="400">
                  <c:v>2.5</c:v>
                </c:pt>
                <c:pt idx="401">
                  <c:v>5.8</c:v>
                </c:pt>
                <c:pt idx="402">
                  <c:v>3.6</c:v>
                </c:pt>
                <c:pt idx="403">
                  <c:v>6.1</c:v>
                </c:pt>
                <c:pt idx="404">
                  <c:v>3.6</c:v>
                </c:pt>
                <c:pt idx="405">
                  <c:v>2.9</c:v>
                </c:pt>
                <c:pt idx="406">
                  <c:v>6.1</c:v>
                </c:pt>
                <c:pt idx="407">
                  <c:v>6.1</c:v>
                </c:pt>
                <c:pt idx="408">
                  <c:v>6.5</c:v>
                </c:pt>
                <c:pt idx="409">
                  <c:v>4.3</c:v>
                </c:pt>
                <c:pt idx="410">
                  <c:v>4.3</c:v>
                </c:pt>
                <c:pt idx="411">
                  <c:v>6.8</c:v>
                </c:pt>
                <c:pt idx="412">
                  <c:v>5.4</c:v>
                </c:pt>
                <c:pt idx="413">
                  <c:v>6.5</c:v>
                </c:pt>
                <c:pt idx="414">
                  <c:v>5.4</c:v>
                </c:pt>
                <c:pt idx="415">
                  <c:v>5.8</c:v>
                </c:pt>
                <c:pt idx="416">
                  <c:v>3.6</c:v>
                </c:pt>
                <c:pt idx="417">
                  <c:v>3.6</c:v>
                </c:pt>
                <c:pt idx="418">
                  <c:v>6.5</c:v>
                </c:pt>
                <c:pt idx="419">
                  <c:v>5.4</c:v>
                </c:pt>
                <c:pt idx="420">
                  <c:v>7.2</c:v>
                </c:pt>
                <c:pt idx="421">
                  <c:v>6.5</c:v>
                </c:pt>
                <c:pt idx="422">
                  <c:v>7.6</c:v>
                </c:pt>
                <c:pt idx="423">
                  <c:v>5.8</c:v>
                </c:pt>
                <c:pt idx="424">
                  <c:v>5</c:v>
                </c:pt>
                <c:pt idx="425">
                  <c:v>7.2</c:v>
                </c:pt>
                <c:pt idx="426">
                  <c:v>3.6</c:v>
                </c:pt>
                <c:pt idx="427">
                  <c:v>3.6</c:v>
                </c:pt>
                <c:pt idx="428">
                  <c:v>2.9</c:v>
                </c:pt>
                <c:pt idx="429">
                  <c:v>4</c:v>
                </c:pt>
                <c:pt idx="430">
                  <c:v>2.5</c:v>
                </c:pt>
                <c:pt idx="431">
                  <c:v>2.5</c:v>
                </c:pt>
                <c:pt idx="432">
                  <c:v>3.2</c:v>
                </c:pt>
                <c:pt idx="433">
                  <c:v>3.6</c:v>
                </c:pt>
                <c:pt idx="434">
                  <c:v>2.9</c:v>
                </c:pt>
                <c:pt idx="435">
                  <c:v>6.1</c:v>
                </c:pt>
                <c:pt idx="436">
                  <c:v>5</c:v>
                </c:pt>
                <c:pt idx="437">
                  <c:v>6.1</c:v>
                </c:pt>
                <c:pt idx="438">
                  <c:v>5.4</c:v>
                </c:pt>
                <c:pt idx="439">
                  <c:v>3.2</c:v>
                </c:pt>
                <c:pt idx="440">
                  <c:v>6.1</c:v>
                </c:pt>
                <c:pt idx="441">
                  <c:v>4.3</c:v>
                </c:pt>
                <c:pt idx="442">
                  <c:v>4.7</c:v>
                </c:pt>
                <c:pt idx="443">
                  <c:v>4.3</c:v>
                </c:pt>
                <c:pt idx="444">
                  <c:v>4.7</c:v>
                </c:pt>
                <c:pt idx="445">
                  <c:v>4</c:v>
                </c:pt>
                <c:pt idx="446">
                  <c:v>3.6</c:v>
                </c:pt>
                <c:pt idx="447">
                  <c:v>4.3</c:v>
                </c:pt>
                <c:pt idx="448">
                  <c:v>2.9</c:v>
                </c:pt>
                <c:pt idx="449">
                  <c:v>4</c:v>
                </c:pt>
                <c:pt idx="450">
                  <c:v>3.6</c:v>
                </c:pt>
                <c:pt idx="451">
                  <c:v>2.5</c:v>
                </c:pt>
                <c:pt idx="452">
                  <c:v>2.5</c:v>
                </c:pt>
                <c:pt idx="453">
                  <c:v>2.5</c:v>
                </c:pt>
                <c:pt idx="454">
                  <c:v>2.9</c:v>
                </c:pt>
                <c:pt idx="455">
                  <c:v>3.6</c:v>
                </c:pt>
                <c:pt idx="456">
                  <c:v>2.5</c:v>
                </c:pt>
                <c:pt idx="457">
                  <c:v>4.3</c:v>
                </c:pt>
                <c:pt idx="458">
                  <c:v>3.6</c:v>
                </c:pt>
                <c:pt idx="459">
                  <c:v>4</c:v>
                </c:pt>
                <c:pt idx="460">
                  <c:v>4</c:v>
                </c:pt>
                <c:pt idx="461">
                  <c:v>4.3</c:v>
                </c:pt>
                <c:pt idx="462">
                  <c:v>5.8</c:v>
                </c:pt>
                <c:pt idx="463">
                  <c:v>5.8</c:v>
                </c:pt>
                <c:pt idx="464">
                  <c:v>4.7</c:v>
                </c:pt>
                <c:pt idx="465">
                  <c:v>6.5</c:v>
                </c:pt>
                <c:pt idx="466">
                  <c:v>4.7</c:v>
                </c:pt>
                <c:pt idx="467">
                  <c:v>4</c:v>
                </c:pt>
                <c:pt idx="468">
                  <c:v>6.5</c:v>
                </c:pt>
                <c:pt idx="469">
                  <c:v>4</c:v>
                </c:pt>
                <c:pt idx="470">
                  <c:v>5.4</c:v>
                </c:pt>
                <c:pt idx="471">
                  <c:v>9</c:v>
                </c:pt>
                <c:pt idx="472">
                  <c:v>9.4</c:v>
                </c:pt>
                <c:pt idx="473">
                  <c:v>7.9</c:v>
                </c:pt>
                <c:pt idx="474">
                  <c:v>5.8</c:v>
                </c:pt>
                <c:pt idx="475">
                  <c:v>7.2</c:v>
                </c:pt>
                <c:pt idx="476">
                  <c:v>4</c:v>
                </c:pt>
                <c:pt idx="477">
                  <c:v>6.1</c:v>
                </c:pt>
                <c:pt idx="478">
                  <c:v>9</c:v>
                </c:pt>
                <c:pt idx="479">
                  <c:v>7.6</c:v>
                </c:pt>
                <c:pt idx="480">
                  <c:v>7.6</c:v>
                </c:pt>
                <c:pt idx="481">
                  <c:v>6.1</c:v>
                </c:pt>
                <c:pt idx="482">
                  <c:v>7.9</c:v>
                </c:pt>
                <c:pt idx="483">
                  <c:v>7.2</c:v>
                </c:pt>
                <c:pt idx="484">
                  <c:v>11.5</c:v>
                </c:pt>
                <c:pt idx="485">
                  <c:v>4.3</c:v>
                </c:pt>
                <c:pt idx="486">
                  <c:v>9</c:v>
                </c:pt>
                <c:pt idx="487">
                  <c:v>8.6</c:v>
                </c:pt>
                <c:pt idx="488">
                  <c:v>8.3000000000000007</c:v>
                </c:pt>
                <c:pt idx="489">
                  <c:v>7.2</c:v>
                </c:pt>
                <c:pt idx="490">
                  <c:v>8.6</c:v>
                </c:pt>
                <c:pt idx="491">
                  <c:v>7.9</c:v>
                </c:pt>
                <c:pt idx="492">
                  <c:v>8.6</c:v>
                </c:pt>
                <c:pt idx="493">
                  <c:v>7.2</c:v>
                </c:pt>
                <c:pt idx="494">
                  <c:v>7.6</c:v>
                </c:pt>
                <c:pt idx="495">
                  <c:v>6.8</c:v>
                </c:pt>
                <c:pt idx="496">
                  <c:v>5</c:v>
                </c:pt>
                <c:pt idx="497">
                  <c:v>5.8</c:v>
                </c:pt>
                <c:pt idx="498">
                  <c:v>4.7</c:v>
                </c:pt>
                <c:pt idx="499">
                  <c:v>9.4</c:v>
                </c:pt>
                <c:pt idx="500">
                  <c:v>7.6</c:v>
                </c:pt>
                <c:pt idx="501">
                  <c:v>8.3000000000000007</c:v>
                </c:pt>
                <c:pt idx="502">
                  <c:v>6.8</c:v>
                </c:pt>
                <c:pt idx="503">
                  <c:v>9</c:v>
                </c:pt>
                <c:pt idx="504">
                  <c:v>10.1</c:v>
                </c:pt>
                <c:pt idx="505">
                  <c:v>8.3000000000000007</c:v>
                </c:pt>
                <c:pt idx="506">
                  <c:v>7.6</c:v>
                </c:pt>
                <c:pt idx="507">
                  <c:v>9.4</c:v>
                </c:pt>
                <c:pt idx="508">
                  <c:v>7.2</c:v>
                </c:pt>
                <c:pt idx="509">
                  <c:v>5.4</c:v>
                </c:pt>
                <c:pt idx="510">
                  <c:v>14.4</c:v>
                </c:pt>
                <c:pt idx="511">
                  <c:v>8.6</c:v>
                </c:pt>
                <c:pt idx="512">
                  <c:v>6.8</c:v>
                </c:pt>
                <c:pt idx="513">
                  <c:v>4.7</c:v>
                </c:pt>
                <c:pt idx="514">
                  <c:v>6.8</c:v>
                </c:pt>
                <c:pt idx="515">
                  <c:v>7.9</c:v>
                </c:pt>
                <c:pt idx="516">
                  <c:v>5.4</c:v>
                </c:pt>
                <c:pt idx="517">
                  <c:v>4.3</c:v>
                </c:pt>
                <c:pt idx="518">
                  <c:v>6.1</c:v>
                </c:pt>
                <c:pt idx="519">
                  <c:v>3.2</c:v>
                </c:pt>
                <c:pt idx="520">
                  <c:v>4.7</c:v>
                </c:pt>
                <c:pt idx="521">
                  <c:v>4.7</c:v>
                </c:pt>
                <c:pt idx="522">
                  <c:v>8.3000000000000007</c:v>
                </c:pt>
                <c:pt idx="523">
                  <c:v>9.4</c:v>
                </c:pt>
                <c:pt idx="524">
                  <c:v>6.8</c:v>
                </c:pt>
                <c:pt idx="525">
                  <c:v>5.4</c:v>
                </c:pt>
                <c:pt idx="526">
                  <c:v>6.5</c:v>
                </c:pt>
                <c:pt idx="527">
                  <c:v>6.8</c:v>
                </c:pt>
                <c:pt idx="528">
                  <c:v>4.3</c:v>
                </c:pt>
                <c:pt idx="529">
                  <c:v>9.4</c:v>
                </c:pt>
                <c:pt idx="530">
                  <c:v>4.3</c:v>
                </c:pt>
                <c:pt idx="531">
                  <c:v>4.7</c:v>
                </c:pt>
                <c:pt idx="532">
                  <c:v>5.4</c:v>
                </c:pt>
                <c:pt idx="533">
                  <c:v>6.5</c:v>
                </c:pt>
                <c:pt idx="534">
                  <c:v>4.3</c:v>
                </c:pt>
                <c:pt idx="535">
                  <c:v>5.4</c:v>
                </c:pt>
                <c:pt idx="536">
                  <c:v>2.9</c:v>
                </c:pt>
                <c:pt idx="537">
                  <c:v>7.2</c:v>
                </c:pt>
                <c:pt idx="538">
                  <c:v>4</c:v>
                </c:pt>
                <c:pt idx="539">
                  <c:v>5</c:v>
                </c:pt>
                <c:pt idx="540">
                  <c:v>4</c:v>
                </c:pt>
                <c:pt idx="541">
                  <c:v>6.5</c:v>
                </c:pt>
                <c:pt idx="542">
                  <c:v>6.8</c:v>
                </c:pt>
                <c:pt idx="543">
                  <c:v>4.7</c:v>
                </c:pt>
                <c:pt idx="544">
                  <c:v>10.4</c:v>
                </c:pt>
                <c:pt idx="545">
                  <c:v>7.2</c:v>
                </c:pt>
                <c:pt idx="546">
                  <c:v>4.7</c:v>
                </c:pt>
                <c:pt idx="547">
                  <c:v>7.2</c:v>
                </c:pt>
                <c:pt idx="548">
                  <c:v>7.9</c:v>
                </c:pt>
                <c:pt idx="549">
                  <c:v>2.9</c:v>
                </c:pt>
                <c:pt idx="550">
                  <c:v>5.8</c:v>
                </c:pt>
                <c:pt idx="551">
                  <c:v>5</c:v>
                </c:pt>
                <c:pt idx="552">
                  <c:v>3.2</c:v>
                </c:pt>
                <c:pt idx="553">
                  <c:v>15.5</c:v>
                </c:pt>
                <c:pt idx="554">
                  <c:v>4.7</c:v>
                </c:pt>
                <c:pt idx="555">
                  <c:v>3.6</c:v>
                </c:pt>
                <c:pt idx="556">
                  <c:v>5.8</c:v>
                </c:pt>
                <c:pt idx="557">
                  <c:v>7.9</c:v>
                </c:pt>
                <c:pt idx="558">
                  <c:v>4.7</c:v>
                </c:pt>
                <c:pt idx="559">
                  <c:v>9</c:v>
                </c:pt>
                <c:pt idx="560">
                  <c:v>6.1</c:v>
                </c:pt>
                <c:pt idx="561">
                  <c:v>6.5</c:v>
                </c:pt>
                <c:pt idx="562">
                  <c:v>8.6</c:v>
                </c:pt>
                <c:pt idx="563">
                  <c:v>5.8</c:v>
                </c:pt>
                <c:pt idx="564">
                  <c:v>5</c:v>
                </c:pt>
                <c:pt idx="565">
                  <c:v>10.4</c:v>
                </c:pt>
                <c:pt idx="566">
                  <c:v>4.3</c:v>
                </c:pt>
                <c:pt idx="567">
                  <c:v>5</c:v>
                </c:pt>
                <c:pt idx="568">
                  <c:v>4.7</c:v>
                </c:pt>
                <c:pt idx="569">
                  <c:v>3.2</c:v>
                </c:pt>
                <c:pt idx="570">
                  <c:v>5.4</c:v>
                </c:pt>
                <c:pt idx="571">
                  <c:v>5.4</c:v>
                </c:pt>
                <c:pt idx="572">
                  <c:v>5.8</c:v>
                </c:pt>
                <c:pt idx="573">
                  <c:v>4</c:v>
                </c:pt>
                <c:pt idx="574">
                  <c:v>5.4</c:v>
                </c:pt>
                <c:pt idx="575">
                  <c:v>5.4</c:v>
                </c:pt>
                <c:pt idx="576">
                  <c:v>6.8</c:v>
                </c:pt>
                <c:pt idx="577">
                  <c:v>6.1</c:v>
                </c:pt>
                <c:pt idx="578">
                  <c:v>2.5</c:v>
                </c:pt>
                <c:pt idx="579">
                  <c:v>6.1</c:v>
                </c:pt>
                <c:pt idx="580">
                  <c:v>5</c:v>
                </c:pt>
                <c:pt idx="581">
                  <c:v>5.8</c:v>
                </c:pt>
                <c:pt idx="582">
                  <c:v>6.1</c:v>
                </c:pt>
                <c:pt idx="583">
                  <c:v>6.5</c:v>
                </c:pt>
                <c:pt idx="584">
                  <c:v>5.4</c:v>
                </c:pt>
                <c:pt idx="585">
                  <c:v>4.7</c:v>
                </c:pt>
                <c:pt idx="586">
                  <c:v>5</c:v>
                </c:pt>
                <c:pt idx="587">
                  <c:v>5.4</c:v>
                </c:pt>
                <c:pt idx="588">
                  <c:v>5.8</c:v>
                </c:pt>
                <c:pt idx="589">
                  <c:v>4.7</c:v>
                </c:pt>
                <c:pt idx="590">
                  <c:v>6.1</c:v>
                </c:pt>
                <c:pt idx="591">
                  <c:v>5.4</c:v>
                </c:pt>
                <c:pt idx="592">
                  <c:v>4</c:v>
                </c:pt>
                <c:pt idx="593">
                  <c:v>6.5</c:v>
                </c:pt>
                <c:pt idx="594">
                  <c:v>3.2</c:v>
                </c:pt>
                <c:pt idx="595">
                  <c:v>3.2</c:v>
                </c:pt>
                <c:pt idx="596">
                  <c:v>4.7</c:v>
                </c:pt>
                <c:pt idx="597">
                  <c:v>10.1</c:v>
                </c:pt>
                <c:pt idx="598">
                  <c:v>3.6</c:v>
                </c:pt>
                <c:pt idx="599">
                  <c:v>5</c:v>
                </c:pt>
                <c:pt idx="600">
                  <c:v>6.5</c:v>
                </c:pt>
                <c:pt idx="601">
                  <c:v>5</c:v>
                </c:pt>
                <c:pt idx="602">
                  <c:v>5.8</c:v>
                </c:pt>
                <c:pt idx="603">
                  <c:v>5</c:v>
                </c:pt>
                <c:pt idx="604">
                  <c:v>4.7</c:v>
                </c:pt>
                <c:pt idx="605">
                  <c:v>6.5</c:v>
                </c:pt>
                <c:pt idx="606">
                  <c:v>5</c:v>
                </c:pt>
                <c:pt idx="607">
                  <c:v>2.9</c:v>
                </c:pt>
                <c:pt idx="608">
                  <c:v>6.5</c:v>
                </c:pt>
                <c:pt idx="609">
                  <c:v>6.8</c:v>
                </c:pt>
                <c:pt idx="610">
                  <c:v>4.3</c:v>
                </c:pt>
                <c:pt idx="611">
                  <c:v>7.9</c:v>
                </c:pt>
                <c:pt idx="612">
                  <c:v>7.2</c:v>
                </c:pt>
                <c:pt idx="613">
                  <c:v>3.6</c:v>
                </c:pt>
                <c:pt idx="614">
                  <c:v>5.4</c:v>
                </c:pt>
                <c:pt idx="615">
                  <c:v>6.5</c:v>
                </c:pt>
                <c:pt idx="616">
                  <c:v>9.6999999999999993</c:v>
                </c:pt>
                <c:pt idx="617">
                  <c:v>5.8</c:v>
                </c:pt>
                <c:pt idx="618">
                  <c:v>2.5</c:v>
                </c:pt>
                <c:pt idx="619">
                  <c:v>5.4</c:v>
                </c:pt>
                <c:pt idx="620">
                  <c:v>6.5</c:v>
                </c:pt>
                <c:pt idx="621">
                  <c:v>5</c:v>
                </c:pt>
                <c:pt idx="622">
                  <c:v>6.1</c:v>
                </c:pt>
                <c:pt idx="623">
                  <c:v>5.4</c:v>
                </c:pt>
                <c:pt idx="624">
                  <c:v>6.1</c:v>
                </c:pt>
                <c:pt idx="625">
                  <c:v>4</c:v>
                </c:pt>
                <c:pt idx="626">
                  <c:v>5</c:v>
                </c:pt>
                <c:pt idx="627">
                  <c:v>5</c:v>
                </c:pt>
                <c:pt idx="628">
                  <c:v>8.3000000000000007</c:v>
                </c:pt>
                <c:pt idx="629">
                  <c:v>6.5</c:v>
                </c:pt>
                <c:pt idx="630">
                  <c:v>6.5</c:v>
                </c:pt>
                <c:pt idx="631">
                  <c:v>7.6</c:v>
                </c:pt>
                <c:pt idx="632">
                  <c:v>5.4</c:v>
                </c:pt>
                <c:pt idx="633">
                  <c:v>5</c:v>
                </c:pt>
                <c:pt idx="634">
                  <c:v>9.6999999999999993</c:v>
                </c:pt>
                <c:pt idx="635">
                  <c:v>8.3000000000000007</c:v>
                </c:pt>
                <c:pt idx="636">
                  <c:v>8.3000000000000007</c:v>
                </c:pt>
                <c:pt idx="637">
                  <c:v>7.9</c:v>
                </c:pt>
                <c:pt idx="638">
                  <c:v>4</c:v>
                </c:pt>
                <c:pt idx="639">
                  <c:v>6.8</c:v>
                </c:pt>
                <c:pt idx="640">
                  <c:v>0</c:v>
                </c:pt>
                <c:pt idx="641">
                  <c:v>5.4</c:v>
                </c:pt>
                <c:pt idx="642">
                  <c:v>6.5</c:v>
                </c:pt>
                <c:pt idx="643">
                  <c:v>8.3000000000000007</c:v>
                </c:pt>
                <c:pt idx="644">
                  <c:v>4.7</c:v>
                </c:pt>
                <c:pt idx="645">
                  <c:v>5</c:v>
                </c:pt>
                <c:pt idx="646">
                  <c:v>5</c:v>
                </c:pt>
                <c:pt idx="647">
                  <c:v>4.7</c:v>
                </c:pt>
                <c:pt idx="648">
                  <c:v>7.2</c:v>
                </c:pt>
                <c:pt idx="649">
                  <c:v>7.2</c:v>
                </c:pt>
                <c:pt idx="650">
                  <c:v>13.7</c:v>
                </c:pt>
                <c:pt idx="651">
                  <c:v>7.2</c:v>
                </c:pt>
                <c:pt idx="652">
                  <c:v>5.4</c:v>
                </c:pt>
                <c:pt idx="653">
                  <c:v>5.4</c:v>
                </c:pt>
                <c:pt idx="654">
                  <c:v>6.1</c:v>
                </c:pt>
                <c:pt idx="655">
                  <c:v>2.2000000000000002</c:v>
                </c:pt>
                <c:pt idx="656">
                  <c:v>6.1</c:v>
                </c:pt>
                <c:pt idx="657">
                  <c:v>6.5</c:v>
                </c:pt>
                <c:pt idx="658">
                  <c:v>4.7</c:v>
                </c:pt>
                <c:pt idx="659">
                  <c:v>5.8</c:v>
                </c:pt>
                <c:pt idx="660">
                  <c:v>3.2</c:v>
                </c:pt>
                <c:pt idx="661">
                  <c:v>4</c:v>
                </c:pt>
                <c:pt idx="662">
                  <c:v>2.9</c:v>
                </c:pt>
                <c:pt idx="663">
                  <c:v>4</c:v>
                </c:pt>
                <c:pt idx="664">
                  <c:v>4.3</c:v>
                </c:pt>
                <c:pt idx="665">
                  <c:v>8.3000000000000007</c:v>
                </c:pt>
                <c:pt idx="666">
                  <c:v>6.1</c:v>
                </c:pt>
                <c:pt idx="667">
                  <c:v>6.8</c:v>
                </c:pt>
                <c:pt idx="668">
                  <c:v>6.5</c:v>
                </c:pt>
                <c:pt idx="669">
                  <c:v>5.4</c:v>
                </c:pt>
                <c:pt idx="670">
                  <c:v>2.2000000000000002</c:v>
                </c:pt>
                <c:pt idx="671">
                  <c:v>4</c:v>
                </c:pt>
                <c:pt idx="672">
                  <c:v>2.5</c:v>
                </c:pt>
                <c:pt idx="673">
                  <c:v>5</c:v>
                </c:pt>
                <c:pt idx="674">
                  <c:v>6.1</c:v>
                </c:pt>
                <c:pt idx="675">
                  <c:v>2.9</c:v>
                </c:pt>
                <c:pt idx="676">
                  <c:v>5.4</c:v>
                </c:pt>
                <c:pt idx="677">
                  <c:v>4</c:v>
                </c:pt>
                <c:pt idx="678">
                  <c:v>4.3</c:v>
                </c:pt>
                <c:pt idx="679">
                  <c:v>7.9</c:v>
                </c:pt>
                <c:pt idx="680">
                  <c:v>2.2000000000000002</c:v>
                </c:pt>
                <c:pt idx="681">
                  <c:v>9.6999999999999993</c:v>
                </c:pt>
                <c:pt idx="682">
                  <c:v>7.6</c:v>
                </c:pt>
                <c:pt idx="683">
                  <c:v>4.7</c:v>
                </c:pt>
                <c:pt idx="684">
                  <c:v>10.4</c:v>
                </c:pt>
                <c:pt idx="685">
                  <c:v>7.9</c:v>
                </c:pt>
                <c:pt idx="686">
                  <c:v>11.2</c:v>
                </c:pt>
                <c:pt idx="687">
                  <c:v>7.9</c:v>
                </c:pt>
                <c:pt idx="688">
                  <c:v>7.6</c:v>
                </c:pt>
                <c:pt idx="689">
                  <c:v>7.6</c:v>
                </c:pt>
                <c:pt idx="690">
                  <c:v>4.3</c:v>
                </c:pt>
                <c:pt idx="691">
                  <c:v>3.2</c:v>
                </c:pt>
                <c:pt idx="692">
                  <c:v>6.1</c:v>
                </c:pt>
                <c:pt idx="693">
                  <c:v>6.1</c:v>
                </c:pt>
                <c:pt idx="694">
                  <c:v>10.1</c:v>
                </c:pt>
                <c:pt idx="695">
                  <c:v>9</c:v>
                </c:pt>
                <c:pt idx="696">
                  <c:v>4.7</c:v>
                </c:pt>
                <c:pt idx="697">
                  <c:v>6.5</c:v>
                </c:pt>
                <c:pt idx="698">
                  <c:v>7.2</c:v>
                </c:pt>
                <c:pt idx="699">
                  <c:v>6.5</c:v>
                </c:pt>
                <c:pt idx="700">
                  <c:v>4.3</c:v>
                </c:pt>
                <c:pt idx="701">
                  <c:v>8.3000000000000007</c:v>
                </c:pt>
                <c:pt idx="702">
                  <c:v>8.3000000000000007</c:v>
                </c:pt>
                <c:pt idx="703">
                  <c:v>8.3000000000000007</c:v>
                </c:pt>
                <c:pt idx="704">
                  <c:v>5.4</c:v>
                </c:pt>
                <c:pt idx="705">
                  <c:v>7.6</c:v>
                </c:pt>
                <c:pt idx="706">
                  <c:v>4.7</c:v>
                </c:pt>
                <c:pt idx="707">
                  <c:v>8.3000000000000007</c:v>
                </c:pt>
                <c:pt idx="708">
                  <c:v>9.4</c:v>
                </c:pt>
                <c:pt idx="709">
                  <c:v>6.8</c:v>
                </c:pt>
                <c:pt idx="710">
                  <c:v>9</c:v>
                </c:pt>
                <c:pt idx="711">
                  <c:v>6.5</c:v>
                </c:pt>
                <c:pt idx="712">
                  <c:v>3.2</c:v>
                </c:pt>
                <c:pt idx="713">
                  <c:v>6.5</c:v>
                </c:pt>
                <c:pt idx="714">
                  <c:v>9.4</c:v>
                </c:pt>
                <c:pt idx="715">
                  <c:v>6.1</c:v>
                </c:pt>
                <c:pt idx="716">
                  <c:v>13.7</c:v>
                </c:pt>
                <c:pt idx="717">
                  <c:v>11.5</c:v>
                </c:pt>
                <c:pt idx="718">
                  <c:v>6.8</c:v>
                </c:pt>
                <c:pt idx="719">
                  <c:v>6.8</c:v>
                </c:pt>
                <c:pt idx="720">
                  <c:v>7.2</c:v>
                </c:pt>
                <c:pt idx="721">
                  <c:v>9</c:v>
                </c:pt>
                <c:pt idx="722">
                  <c:v>4.3</c:v>
                </c:pt>
                <c:pt idx="723">
                  <c:v>5.8</c:v>
                </c:pt>
                <c:pt idx="724">
                  <c:v>4.7</c:v>
                </c:pt>
                <c:pt idx="725">
                  <c:v>5</c:v>
                </c:pt>
                <c:pt idx="726">
                  <c:v>4.7</c:v>
                </c:pt>
                <c:pt idx="727">
                  <c:v>2.9</c:v>
                </c:pt>
                <c:pt idx="728">
                  <c:v>7.6</c:v>
                </c:pt>
                <c:pt idx="729">
                  <c:v>4.3</c:v>
                </c:pt>
                <c:pt idx="730">
                  <c:v>9.4</c:v>
                </c:pt>
                <c:pt idx="731">
                  <c:v>6.5</c:v>
                </c:pt>
                <c:pt idx="732">
                  <c:v>5.8</c:v>
                </c:pt>
                <c:pt idx="733">
                  <c:v>4.7</c:v>
                </c:pt>
                <c:pt idx="734">
                  <c:v>9.4</c:v>
                </c:pt>
                <c:pt idx="735">
                  <c:v>5.4</c:v>
                </c:pt>
                <c:pt idx="736">
                  <c:v>5.4</c:v>
                </c:pt>
                <c:pt idx="737">
                  <c:v>5.4</c:v>
                </c:pt>
                <c:pt idx="738">
                  <c:v>2.9</c:v>
                </c:pt>
                <c:pt idx="739">
                  <c:v>4</c:v>
                </c:pt>
                <c:pt idx="740">
                  <c:v>6.8</c:v>
                </c:pt>
                <c:pt idx="741">
                  <c:v>6.1</c:v>
                </c:pt>
                <c:pt idx="742">
                  <c:v>2.9</c:v>
                </c:pt>
                <c:pt idx="743">
                  <c:v>5.8</c:v>
                </c:pt>
                <c:pt idx="744">
                  <c:v>4.7</c:v>
                </c:pt>
                <c:pt idx="745">
                  <c:v>13.7</c:v>
                </c:pt>
                <c:pt idx="746">
                  <c:v>8.3000000000000007</c:v>
                </c:pt>
                <c:pt idx="747">
                  <c:v>8.6</c:v>
                </c:pt>
                <c:pt idx="748">
                  <c:v>5.4</c:v>
                </c:pt>
                <c:pt idx="749">
                  <c:v>7.2</c:v>
                </c:pt>
                <c:pt idx="750">
                  <c:v>7.6</c:v>
                </c:pt>
                <c:pt idx="751">
                  <c:v>10.1</c:v>
                </c:pt>
                <c:pt idx="752">
                  <c:v>8.6</c:v>
                </c:pt>
                <c:pt idx="753">
                  <c:v>10.8</c:v>
                </c:pt>
                <c:pt idx="754">
                  <c:v>5.8</c:v>
                </c:pt>
                <c:pt idx="755">
                  <c:v>6.5</c:v>
                </c:pt>
                <c:pt idx="756">
                  <c:v>6.5</c:v>
                </c:pt>
                <c:pt idx="757">
                  <c:v>10.1</c:v>
                </c:pt>
                <c:pt idx="758">
                  <c:v>5.8</c:v>
                </c:pt>
                <c:pt idx="759">
                  <c:v>5.8</c:v>
                </c:pt>
                <c:pt idx="760">
                  <c:v>6.1</c:v>
                </c:pt>
                <c:pt idx="761">
                  <c:v>4.7</c:v>
                </c:pt>
                <c:pt idx="762">
                  <c:v>8.3000000000000007</c:v>
                </c:pt>
                <c:pt idx="763">
                  <c:v>3.6</c:v>
                </c:pt>
                <c:pt idx="764">
                  <c:v>5</c:v>
                </c:pt>
                <c:pt idx="765">
                  <c:v>7.9</c:v>
                </c:pt>
                <c:pt idx="766">
                  <c:v>4.3</c:v>
                </c:pt>
                <c:pt idx="767">
                  <c:v>4.3</c:v>
                </c:pt>
                <c:pt idx="768">
                  <c:v>6.1</c:v>
                </c:pt>
                <c:pt idx="769">
                  <c:v>6.1</c:v>
                </c:pt>
                <c:pt idx="770">
                  <c:v>5</c:v>
                </c:pt>
                <c:pt idx="771">
                  <c:v>4</c:v>
                </c:pt>
                <c:pt idx="772">
                  <c:v>8.3000000000000007</c:v>
                </c:pt>
                <c:pt idx="773">
                  <c:v>8.3000000000000007</c:v>
                </c:pt>
                <c:pt idx="774">
                  <c:v>5</c:v>
                </c:pt>
                <c:pt idx="775">
                  <c:v>2.5</c:v>
                </c:pt>
                <c:pt idx="776">
                  <c:v>6.8</c:v>
                </c:pt>
                <c:pt idx="777">
                  <c:v>5.4</c:v>
                </c:pt>
                <c:pt idx="778">
                  <c:v>8.3000000000000007</c:v>
                </c:pt>
                <c:pt idx="779">
                  <c:v>9.6999999999999993</c:v>
                </c:pt>
                <c:pt idx="780">
                  <c:v>10.8</c:v>
                </c:pt>
                <c:pt idx="781">
                  <c:v>4.3</c:v>
                </c:pt>
                <c:pt idx="782">
                  <c:v>4</c:v>
                </c:pt>
                <c:pt idx="783">
                  <c:v>4</c:v>
                </c:pt>
                <c:pt idx="784">
                  <c:v>5.8</c:v>
                </c:pt>
                <c:pt idx="785">
                  <c:v>6.8</c:v>
                </c:pt>
                <c:pt idx="786">
                  <c:v>1.8</c:v>
                </c:pt>
                <c:pt idx="787">
                  <c:v>4</c:v>
                </c:pt>
                <c:pt idx="788">
                  <c:v>7.2</c:v>
                </c:pt>
                <c:pt idx="789">
                  <c:v>7.6</c:v>
                </c:pt>
                <c:pt idx="790">
                  <c:v>11.9</c:v>
                </c:pt>
                <c:pt idx="791">
                  <c:v>5</c:v>
                </c:pt>
                <c:pt idx="792">
                  <c:v>4</c:v>
                </c:pt>
                <c:pt idx="793">
                  <c:v>2.9</c:v>
                </c:pt>
                <c:pt idx="794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-1.5999999999999996</c:v>
                </c:pt>
                <c:pt idx="361">
                  <c:v>-1.5</c:v>
                </c:pt>
                <c:pt idx="362">
                  <c:v>-1.5999999999999996</c:v>
                </c:pt>
                <c:pt idx="363">
                  <c:v>-1.5999999999999996</c:v>
                </c:pt>
                <c:pt idx="364">
                  <c:v>-1.5</c:v>
                </c:pt>
                <c:pt idx="365">
                  <c:v>-1.5</c:v>
                </c:pt>
                <c:pt idx="366">
                  <c:v>-1.5</c:v>
                </c:pt>
                <c:pt idx="367">
                  <c:v>-1.5</c:v>
                </c:pt>
                <c:pt idx="368">
                  <c:v>-1.5</c:v>
                </c:pt>
                <c:pt idx="369">
                  <c:v>-1.5</c:v>
                </c:pt>
                <c:pt idx="370">
                  <c:v>-1.5</c:v>
                </c:pt>
                <c:pt idx="371">
                  <c:v>-1.5</c:v>
                </c:pt>
                <c:pt idx="372">
                  <c:v>-1.5</c:v>
                </c:pt>
                <c:pt idx="373">
                  <c:v>-1.5</c:v>
                </c:pt>
                <c:pt idx="374">
                  <c:v>-1.5</c:v>
                </c:pt>
                <c:pt idx="375">
                  <c:v>-1.5</c:v>
                </c:pt>
                <c:pt idx="376">
                  <c:v>-1.5</c:v>
                </c:pt>
                <c:pt idx="377">
                  <c:v>-1.5</c:v>
                </c:pt>
                <c:pt idx="378">
                  <c:v>-1.5</c:v>
                </c:pt>
                <c:pt idx="379">
                  <c:v>-1.5</c:v>
                </c:pt>
                <c:pt idx="380">
                  <c:v>-1.6000000000000005</c:v>
                </c:pt>
                <c:pt idx="382">
                  <c:v>-1.6000000000000005</c:v>
                </c:pt>
                <c:pt idx="383">
                  <c:v>-1.6000000000000005</c:v>
                </c:pt>
                <c:pt idx="384">
                  <c:v>-1.6000000000000005</c:v>
                </c:pt>
                <c:pt idx="385">
                  <c:v>-1.6000000000000005</c:v>
                </c:pt>
                <c:pt idx="386">
                  <c:v>-1.6000000000000005</c:v>
                </c:pt>
                <c:pt idx="387">
                  <c:v>-1.6000000000000005</c:v>
                </c:pt>
                <c:pt idx="388">
                  <c:v>-1.6000000000000005</c:v>
                </c:pt>
                <c:pt idx="389">
                  <c:v>-1.6000000000000005</c:v>
                </c:pt>
                <c:pt idx="390">
                  <c:v>-1.6000000000000005</c:v>
                </c:pt>
                <c:pt idx="391">
                  <c:v>-1.6000000000000005</c:v>
                </c:pt>
                <c:pt idx="392">
                  <c:v>-1.6000000000000005</c:v>
                </c:pt>
                <c:pt idx="393">
                  <c:v>-1.6000000000000005</c:v>
                </c:pt>
                <c:pt idx="394">
                  <c:v>-1.6000000000000005</c:v>
                </c:pt>
                <c:pt idx="395">
                  <c:v>-1.6000000000000005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-1.7000000000000002</c:v>
                </c:pt>
                <c:pt idx="399">
                  <c:v>-1.7000000000000002</c:v>
                </c:pt>
                <c:pt idx="400">
                  <c:v>-1.7000000000000002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-1.5999999999999996</c:v>
                </c:pt>
                <c:pt idx="405">
                  <c:v>-1.7000000000000002</c:v>
                </c:pt>
                <c:pt idx="406">
                  <c:v>-1.5999999999999996</c:v>
                </c:pt>
                <c:pt idx="407">
                  <c:v>-1.5999999999999996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-1.5999999999999996</c:v>
                </c:pt>
                <c:pt idx="419">
                  <c:v>-1.5999999999999996</c:v>
                </c:pt>
                <c:pt idx="420">
                  <c:v>-1.5999999999999996</c:v>
                </c:pt>
                <c:pt idx="421">
                  <c:v>-1.5999999999999996</c:v>
                </c:pt>
                <c:pt idx="422">
                  <c:v>-1.5999999999999996</c:v>
                </c:pt>
                <c:pt idx="423">
                  <c:v>-1.5999999999999996</c:v>
                </c:pt>
                <c:pt idx="424">
                  <c:v>-1.5999999999999996</c:v>
                </c:pt>
                <c:pt idx="425">
                  <c:v>-1.5999999999999996</c:v>
                </c:pt>
                <c:pt idx="426">
                  <c:v>-1.5999999999999996</c:v>
                </c:pt>
                <c:pt idx="427">
                  <c:v>-1.5999999999999996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-1.7000000000000002</c:v>
                </c:pt>
                <c:pt idx="432">
                  <c:v>-1.7000000000000002</c:v>
                </c:pt>
                <c:pt idx="433">
                  <c:v>-1.7000000000000002</c:v>
                </c:pt>
                <c:pt idx="434">
                  <c:v>-1.7000000000000002</c:v>
                </c:pt>
                <c:pt idx="435">
                  <c:v>-1.6000000000000005</c:v>
                </c:pt>
                <c:pt idx="436">
                  <c:v>-1.7000000000000002</c:v>
                </c:pt>
                <c:pt idx="437">
                  <c:v>-1.7000000000000002</c:v>
                </c:pt>
                <c:pt idx="438">
                  <c:v>-1.6000000000000005</c:v>
                </c:pt>
                <c:pt idx="439">
                  <c:v>-1.6000000000000005</c:v>
                </c:pt>
                <c:pt idx="440">
                  <c:v>-1.7000000000000002</c:v>
                </c:pt>
                <c:pt idx="441">
                  <c:v>-1.6000000000000005</c:v>
                </c:pt>
                <c:pt idx="442">
                  <c:v>-1.7000000000000002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-1.6000000000000005</c:v>
                </c:pt>
                <c:pt idx="446">
                  <c:v>-1.6000000000000005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-3.6000000000000005</c:v>
                </c:pt>
                <c:pt idx="468">
                  <c:v>-4.2</c:v>
                </c:pt>
                <c:pt idx="469">
                  <c:v>-4.0999999999999996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-4.1999999999999993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-4.1999999999999993</c:v>
                </c:pt>
                <c:pt idx="484">
                  <c:v>-4.3</c:v>
                </c:pt>
                <c:pt idx="485">
                  <c:v>-4.3</c:v>
                </c:pt>
                <c:pt idx="486">
                  <c:v>-4.3</c:v>
                </c:pt>
                <c:pt idx="487">
                  <c:v>-4.3</c:v>
                </c:pt>
                <c:pt idx="488">
                  <c:v>-4.3</c:v>
                </c:pt>
                <c:pt idx="489">
                  <c:v>-4.3</c:v>
                </c:pt>
                <c:pt idx="490">
                  <c:v>-4.3</c:v>
                </c:pt>
                <c:pt idx="491">
                  <c:v>-4.3</c:v>
                </c:pt>
                <c:pt idx="492">
                  <c:v>-4.3</c:v>
                </c:pt>
                <c:pt idx="493">
                  <c:v>-4.3</c:v>
                </c:pt>
                <c:pt idx="494">
                  <c:v>-4.3999999999999995</c:v>
                </c:pt>
                <c:pt idx="495">
                  <c:v>-4.3999999999999995</c:v>
                </c:pt>
                <c:pt idx="496">
                  <c:v>-4.3999999999999995</c:v>
                </c:pt>
                <c:pt idx="497">
                  <c:v>-4.3999999999999995</c:v>
                </c:pt>
                <c:pt idx="498">
                  <c:v>-4.3999999999999995</c:v>
                </c:pt>
                <c:pt idx="499">
                  <c:v>-4.3999999999999995</c:v>
                </c:pt>
                <c:pt idx="500">
                  <c:v>-4.3999999999999995</c:v>
                </c:pt>
                <c:pt idx="501">
                  <c:v>-4.5</c:v>
                </c:pt>
                <c:pt idx="502">
                  <c:v>-4.4000000000000004</c:v>
                </c:pt>
                <c:pt idx="503">
                  <c:v>-4.4000000000000004</c:v>
                </c:pt>
                <c:pt idx="504">
                  <c:v>-4.4000000000000004</c:v>
                </c:pt>
                <c:pt idx="505">
                  <c:v>-4.4000000000000004</c:v>
                </c:pt>
                <c:pt idx="506">
                  <c:v>-4.4000000000000004</c:v>
                </c:pt>
                <c:pt idx="507">
                  <c:v>-4.5</c:v>
                </c:pt>
                <c:pt idx="508">
                  <c:v>-4.5</c:v>
                </c:pt>
                <c:pt idx="509">
                  <c:v>-4.5</c:v>
                </c:pt>
                <c:pt idx="510">
                  <c:v>-4.4000000000000004</c:v>
                </c:pt>
                <c:pt idx="511">
                  <c:v>-4.5</c:v>
                </c:pt>
                <c:pt idx="512">
                  <c:v>-4.5</c:v>
                </c:pt>
                <c:pt idx="513">
                  <c:v>-4.5</c:v>
                </c:pt>
                <c:pt idx="514">
                  <c:v>-4.6000000000000005</c:v>
                </c:pt>
                <c:pt idx="515">
                  <c:v>-4.5</c:v>
                </c:pt>
                <c:pt idx="516">
                  <c:v>-4.5</c:v>
                </c:pt>
                <c:pt idx="517">
                  <c:v>-4.5999999999999996</c:v>
                </c:pt>
                <c:pt idx="518">
                  <c:v>-4.5999999999999996</c:v>
                </c:pt>
                <c:pt idx="519">
                  <c:v>-4.7</c:v>
                </c:pt>
                <c:pt idx="520">
                  <c:v>-4.7</c:v>
                </c:pt>
                <c:pt idx="521">
                  <c:v>-4.7</c:v>
                </c:pt>
                <c:pt idx="522">
                  <c:v>-4.7</c:v>
                </c:pt>
                <c:pt idx="523">
                  <c:v>-4.7</c:v>
                </c:pt>
                <c:pt idx="524">
                  <c:v>-4.8</c:v>
                </c:pt>
                <c:pt idx="525">
                  <c:v>-4.8</c:v>
                </c:pt>
                <c:pt idx="526">
                  <c:v>-4.8</c:v>
                </c:pt>
                <c:pt idx="527">
                  <c:v>-4.8</c:v>
                </c:pt>
                <c:pt idx="528">
                  <c:v>-4.8</c:v>
                </c:pt>
                <c:pt idx="529">
                  <c:v>-4.7</c:v>
                </c:pt>
                <c:pt idx="530">
                  <c:v>-4.8</c:v>
                </c:pt>
                <c:pt idx="531">
                  <c:v>-4.8999999999999995</c:v>
                </c:pt>
                <c:pt idx="532">
                  <c:v>-4.8</c:v>
                </c:pt>
                <c:pt idx="533">
                  <c:v>-4.8</c:v>
                </c:pt>
                <c:pt idx="534">
                  <c:v>-4.8</c:v>
                </c:pt>
                <c:pt idx="535">
                  <c:v>-4.8</c:v>
                </c:pt>
                <c:pt idx="536">
                  <c:v>-4.8</c:v>
                </c:pt>
                <c:pt idx="537">
                  <c:v>-4.8</c:v>
                </c:pt>
                <c:pt idx="538">
                  <c:v>-4.8999999999999995</c:v>
                </c:pt>
                <c:pt idx="539">
                  <c:v>-4.8</c:v>
                </c:pt>
                <c:pt idx="540">
                  <c:v>-4.8</c:v>
                </c:pt>
                <c:pt idx="541">
                  <c:v>-4.8</c:v>
                </c:pt>
                <c:pt idx="542">
                  <c:v>-4.8</c:v>
                </c:pt>
                <c:pt idx="543">
                  <c:v>-4.8999999999999995</c:v>
                </c:pt>
                <c:pt idx="544">
                  <c:v>-4.8999999999999995</c:v>
                </c:pt>
                <c:pt idx="545">
                  <c:v>-4.8999999999999995</c:v>
                </c:pt>
                <c:pt idx="546">
                  <c:v>-4.8999999999999995</c:v>
                </c:pt>
                <c:pt idx="547">
                  <c:v>-4.8</c:v>
                </c:pt>
                <c:pt idx="548">
                  <c:v>-4.8</c:v>
                </c:pt>
                <c:pt idx="549">
                  <c:v>-4.8</c:v>
                </c:pt>
                <c:pt idx="550">
                  <c:v>-4.8</c:v>
                </c:pt>
                <c:pt idx="551">
                  <c:v>-4.7</c:v>
                </c:pt>
                <c:pt idx="552">
                  <c:v>-2.7</c:v>
                </c:pt>
                <c:pt idx="553">
                  <c:v>-2.7</c:v>
                </c:pt>
                <c:pt idx="554">
                  <c:v>-2.7</c:v>
                </c:pt>
                <c:pt idx="555">
                  <c:v>-2.6000000000000005</c:v>
                </c:pt>
                <c:pt idx="556">
                  <c:v>-2.6000000000000005</c:v>
                </c:pt>
                <c:pt idx="557">
                  <c:v>-2.6000000000000005</c:v>
                </c:pt>
                <c:pt idx="558">
                  <c:v>-2.6000000000000005</c:v>
                </c:pt>
                <c:pt idx="559">
                  <c:v>-2.6000000000000005</c:v>
                </c:pt>
                <c:pt idx="560">
                  <c:v>-2.5999999999999996</c:v>
                </c:pt>
                <c:pt idx="561">
                  <c:v>-2.5999999999999996</c:v>
                </c:pt>
                <c:pt idx="562">
                  <c:v>-2.5999999999999996</c:v>
                </c:pt>
                <c:pt idx="563">
                  <c:v>-2.7</c:v>
                </c:pt>
                <c:pt idx="564">
                  <c:v>-2.5999999999999996</c:v>
                </c:pt>
                <c:pt idx="565">
                  <c:v>-2.5999999999999996</c:v>
                </c:pt>
                <c:pt idx="566">
                  <c:v>-2.3999999999999995</c:v>
                </c:pt>
                <c:pt idx="567">
                  <c:v>-2.2000000000000002</c:v>
                </c:pt>
                <c:pt idx="568">
                  <c:v>-1.7999999999999998</c:v>
                </c:pt>
                <c:pt idx="569">
                  <c:v>-1.2999999999999998</c:v>
                </c:pt>
                <c:pt idx="570">
                  <c:v>-0.89999999999999947</c:v>
                </c:pt>
                <c:pt idx="571">
                  <c:v>-0.29999999999999982</c:v>
                </c:pt>
                <c:pt idx="572">
                  <c:v>0.20000000000000018</c:v>
                </c:pt>
                <c:pt idx="573">
                  <c:v>0.70000000000000018</c:v>
                </c:pt>
                <c:pt idx="574">
                  <c:v>1.2000000000000002</c:v>
                </c:pt>
                <c:pt idx="575">
                  <c:v>1.6000000000000005</c:v>
                </c:pt>
                <c:pt idx="576">
                  <c:v>2.1000000000000005</c:v>
                </c:pt>
                <c:pt idx="577">
                  <c:v>2.5000000000000009</c:v>
                </c:pt>
                <c:pt idx="578">
                  <c:v>3.0000000000000009</c:v>
                </c:pt>
                <c:pt idx="579">
                  <c:v>3.3999999999999995</c:v>
                </c:pt>
                <c:pt idx="580">
                  <c:v>3.7</c:v>
                </c:pt>
                <c:pt idx="581">
                  <c:v>4.1000000000000005</c:v>
                </c:pt>
                <c:pt idx="582">
                  <c:v>4.3999999999999995</c:v>
                </c:pt>
                <c:pt idx="583">
                  <c:v>4.7</c:v>
                </c:pt>
                <c:pt idx="584">
                  <c:v>4.8</c:v>
                </c:pt>
                <c:pt idx="585">
                  <c:v>4.8999999999999995</c:v>
                </c:pt>
                <c:pt idx="586">
                  <c:v>4.8999999999999995</c:v>
                </c:pt>
                <c:pt idx="587">
                  <c:v>5.0000000000000009</c:v>
                </c:pt>
                <c:pt idx="588">
                  <c:v>4.8999999999999995</c:v>
                </c:pt>
                <c:pt idx="589">
                  <c:v>4.8999999999999995</c:v>
                </c:pt>
                <c:pt idx="590">
                  <c:v>4.6999999999999993</c:v>
                </c:pt>
                <c:pt idx="591">
                  <c:v>4.5999999999999996</c:v>
                </c:pt>
                <c:pt idx="592">
                  <c:v>4.4000000000000004</c:v>
                </c:pt>
                <c:pt idx="593">
                  <c:v>4.0999999999999996</c:v>
                </c:pt>
                <c:pt idx="594">
                  <c:v>3.6999999999999993</c:v>
                </c:pt>
                <c:pt idx="595">
                  <c:v>3.4000000000000004</c:v>
                </c:pt>
                <c:pt idx="596">
                  <c:v>3.0999999999999996</c:v>
                </c:pt>
                <c:pt idx="597">
                  <c:v>2.8000000000000007</c:v>
                </c:pt>
                <c:pt idx="598">
                  <c:v>2.5</c:v>
                </c:pt>
                <c:pt idx="599">
                  <c:v>2.1999999999999993</c:v>
                </c:pt>
                <c:pt idx="600">
                  <c:v>1.9000000000000004</c:v>
                </c:pt>
                <c:pt idx="601">
                  <c:v>1.5999999999999996</c:v>
                </c:pt>
                <c:pt idx="602">
                  <c:v>1.4000000000000004</c:v>
                </c:pt>
                <c:pt idx="603">
                  <c:v>1.0999999999999996</c:v>
                </c:pt>
                <c:pt idx="604">
                  <c:v>0.80000000000000071</c:v>
                </c:pt>
                <c:pt idx="605">
                  <c:v>0.59999999999999964</c:v>
                </c:pt>
                <c:pt idx="606">
                  <c:v>0.40000000000000036</c:v>
                </c:pt>
                <c:pt idx="607">
                  <c:v>0.30000000000000071</c:v>
                </c:pt>
                <c:pt idx="608">
                  <c:v>0.20000000000000107</c:v>
                </c:pt>
                <c:pt idx="609">
                  <c:v>0</c:v>
                </c:pt>
                <c:pt idx="610">
                  <c:v>-9.9999999999999645E-2</c:v>
                </c:pt>
                <c:pt idx="611">
                  <c:v>-0.19999999999999929</c:v>
                </c:pt>
                <c:pt idx="612">
                  <c:v>-2.2999999999999989</c:v>
                </c:pt>
                <c:pt idx="613">
                  <c:v>-2.4000000000000004</c:v>
                </c:pt>
                <c:pt idx="614">
                  <c:v>-2.6000000000000005</c:v>
                </c:pt>
                <c:pt idx="615">
                  <c:v>-2.6000000000000005</c:v>
                </c:pt>
                <c:pt idx="616">
                  <c:v>-2.7</c:v>
                </c:pt>
                <c:pt idx="617">
                  <c:v>-2.7</c:v>
                </c:pt>
                <c:pt idx="618">
                  <c:v>-2.8</c:v>
                </c:pt>
                <c:pt idx="619">
                  <c:v>-2.8</c:v>
                </c:pt>
                <c:pt idx="620">
                  <c:v>-2.9999999999999991</c:v>
                </c:pt>
                <c:pt idx="621">
                  <c:v>-2.8999999999999995</c:v>
                </c:pt>
                <c:pt idx="622">
                  <c:v>-2.9999999999999991</c:v>
                </c:pt>
                <c:pt idx="623">
                  <c:v>-3.1000000000000005</c:v>
                </c:pt>
                <c:pt idx="624">
                  <c:v>-3.1000000000000005</c:v>
                </c:pt>
                <c:pt idx="625">
                  <c:v>-3.1000000000000005</c:v>
                </c:pt>
                <c:pt idx="626">
                  <c:v>-3.1000000000000005</c:v>
                </c:pt>
                <c:pt idx="627">
                  <c:v>-3.1000000000000005</c:v>
                </c:pt>
                <c:pt idx="628">
                  <c:v>-3.2</c:v>
                </c:pt>
                <c:pt idx="629">
                  <c:v>-3.3000000000000007</c:v>
                </c:pt>
                <c:pt idx="630">
                  <c:v>-3.3000000000000007</c:v>
                </c:pt>
                <c:pt idx="631">
                  <c:v>-3.3000000000000007</c:v>
                </c:pt>
                <c:pt idx="632">
                  <c:v>-3.3000000000000007</c:v>
                </c:pt>
                <c:pt idx="633">
                  <c:v>-3.5</c:v>
                </c:pt>
                <c:pt idx="634">
                  <c:v>-3.5</c:v>
                </c:pt>
                <c:pt idx="635">
                  <c:v>-3.6000000000000005</c:v>
                </c:pt>
                <c:pt idx="636">
                  <c:v>-3.6000000000000005</c:v>
                </c:pt>
                <c:pt idx="637">
                  <c:v>-3.9000000000000004</c:v>
                </c:pt>
                <c:pt idx="638">
                  <c:v>-3.5999999999999996</c:v>
                </c:pt>
                <c:pt idx="639">
                  <c:v>-3.1000000000000014</c:v>
                </c:pt>
                <c:pt idx="640">
                  <c:v>-2.4000000000000004</c:v>
                </c:pt>
                <c:pt idx="641">
                  <c:v>-1.7000000000000011</c:v>
                </c:pt>
                <c:pt idx="642">
                  <c:v>-1.0999999999999996</c:v>
                </c:pt>
                <c:pt idx="643">
                  <c:v>-0.5</c:v>
                </c:pt>
                <c:pt idx="644">
                  <c:v>9.9999999999999645E-2</c:v>
                </c:pt>
                <c:pt idx="645">
                  <c:v>0.79999999999999893</c:v>
                </c:pt>
                <c:pt idx="646">
                  <c:v>1.1999999999999993</c:v>
                </c:pt>
                <c:pt idx="647">
                  <c:v>2.9000000000000004</c:v>
                </c:pt>
                <c:pt idx="648">
                  <c:v>3.2000000000000011</c:v>
                </c:pt>
                <c:pt idx="649">
                  <c:v>3.6000000000000014</c:v>
                </c:pt>
                <c:pt idx="650">
                  <c:v>3.8999999999999986</c:v>
                </c:pt>
                <c:pt idx="651">
                  <c:v>4.5000000000000018</c:v>
                </c:pt>
                <c:pt idx="652">
                  <c:v>4.9999999999999982</c:v>
                </c:pt>
                <c:pt idx="653">
                  <c:v>5</c:v>
                </c:pt>
                <c:pt idx="654">
                  <c:v>5.1999999999999993</c:v>
                </c:pt>
                <c:pt idx="655">
                  <c:v>5.3999999999999986</c:v>
                </c:pt>
                <c:pt idx="656">
                  <c:v>5.6</c:v>
                </c:pt>
                <c:pt idx="657">
                  <c:v>5.8000000000000007</c:v>
                </c:pt>
                <c:pt idx="658">
                  <c:v>6.1999999999999993</c:v>
                </c:pt>
                <c:pt idx="659">
                  <c:v>6.6</c:v>
                </c:pt>
                <c:pt idx="660">
                  <c:v>6.4</c:v>
                </c:pt>
                <c:pt idx="661">
                  <c:v>6.7000000000000011</c:v>
                </c:pt>
                <c:pt idx="662">
                  <c:v>6.9000000000000021</c:v>
                </c:pt>
                <c:pt idx="663">
                  <c:v>7.4</c:v>
                </c:pt>
                <c:pt idx="664">
                  <c:v>7.5999999999999979</c:v>
                </c:pt>
                <c:pt idx="665">
                  <c:v>8</c:v>
                </c:pt>
                <c:pt idx="666">
                  <c:v>8.3000000000000007</c:v>
                </c:pt>
                <c:pt idx="667">
                  <c:v>8.4999999999999982</c:v>
                </c:pt>
                <c:pt idx="668">
                  <c:v>8.3000000000000007</c:v>
                </c:pt>
                <c:pt idx="669">
                  <c:v>8.2999999999999989</c:v>
                </c:pt>
                <c:pt idx="670">
                  <c:v>8.4000000000000021</c:v>
                </c:pt>
                <c:pt idx="671">
                  <c:v>8.5</c:v>
                </c:pt>
                <c:pt idx="672">
                  <c:v>8.8999999999999986</c:v>
                </c:pt>
                <c:pt idx="673">
                  <c:v>9.1999999999999993</c:v>
                </c:pt>
                <c:pt idx="674">
                  <c:v>9.5</c:v>
                </c:pt>
                <c:pt idx="675">
                  <c:v>9.6</c:v>
                </c:pt>
                <c:pt idx="676">
                  <c:v>9.6</c:v>
                </c:pt>
                <c:pt idx="677">
                  <c:v>9.6999999999999993</c:v>
                </c:pt>
                <c:pt idx="678">
                  <c:v>9.8000000000000007</c:v>
                </c:pt>
                <c:pt idx="679">
                  <c:v>10.199999999999999</c:v>
                </c:pt>
                <c:pt idx="680">
                  <c:v>10.400000000000002</c:v>
                </c:pt>
                <c:pt idx="681">
                  <c:v>10.700000000000001</c:v>
                </c:pt>
                <c:pt idx="682">
                  <c:v>11</c:v>
                </c:pt>
                <c:pt idx="683">
                  <c:v>11.200000000000001</c:v>
                </c:pt>
                <c:pt idx="684">
                  <c:v>11.299999999999999</c:v>
                </c:pt>
                <c:pt idx="685">
                  <c:v>11.299999999999999</c:v>
                </c:pt>
                <c:pt idx="686">
                  <c:v>11.399999999999999</c:v>
                </c:pt>
                <c:pt idx="687">
                  <c:v>11.399999999999999</c:v>
                </c:pt>
                <c:pt idx="688">
                  <c:v>11.400000000000002</c:v>
                </c:pt>
                <c:pt idx="689">
                  <c:v>11.500000000000002</c:v>
                </c:pt>
                <c:pt idx="690">
                  <c:v>11.3</c:v>
                </c:pt>
                <c:pt idx="691">
                  <c:v>11.2</c:v>
                </c:pt>
                <c:pt idx="692">
                  <c:v>11.200000000000001</c:v>
                </c:pt>
                <c:pt idx="693">
                  <c:v>11.200000000000001</c:v>
                </c:pt>
                <c:pt idx="694">
                  <c:v>11.4</c:v>
                </c:pt>
                <c:pt idx="695">
                  <c:v>11.600000000000001</c:v>
                </c:pt>
                <c:pt idx="696">
                  <c:v>11.799999999999999</c:v>
                </c:pt>
                <c:pt idx="697">
                  <c:v>11.9</c:v>
                </c:pt>
                <c:pt idx="698">
                  <c:v>11.999999999999998</c:v>
                </c:pt>
                <c:pt idx="699">
                  <c:v>12.2</c:v>
                </c:pt>
                <c:pt idx="700">
                  <c:v>12.099999999999998</c:v>
                </c:pt>
                <c:pt idx="701">
                  <c:v>12.099999999999998</c:v>
                </c:pt>
                <c:pt idx="702">
                  <c:v>12.2</c:v>
                </c:pt>
                <c:pt idx="703">
                  <c:v>12.2</c:v>
                </c:pt>
                <c:pt idx="704">
                  <c:v>12.100000000000001</c:v>
                </c:pt>
                <c:pt idx="705">
                  <c:v>11.999999999999998</c:v>
                </c:pt>
                <c:pt idx="706">
                  <c:v>12.000000000000002</c:v>
                </c:pt>
                <c:pt idx="707">
                  <c:v>12.100000000000001</c:v>
                </c:pt>
                <c:pt idx="708">
                  <c:v>12.2</c:v>
                </c:pt>
                <c:pt idx="709">
                  <c:v>12.4</c:v>
                </c:pt>
                <c:pt idx="710">
                  <c:v>12.5</c:v>
                </c:pt>
                <c:pt idx="711">
                  <c:v>12.5</c:v>
                </c:pt>
                <c:pt idx="712">
                  <c:v>12.600000000000001</c:v>
                </c:pt>
                <c:pt idx="713">
                  <c:v>12.299999999999999</c:v>
                </c:pt>
                <c:pt idx="714">
                  <c:v>12.2</c:v>
                </c:pt>
                <c:pt idx="715">
                  <c:v>12.499999999999998</c:v>
                </c:pt>
                <c:pt idx="716">
                  <c:v>12.7</c:v>
                </c:pt>
                <c:pt idx="717">
                  <c:v>12.799999999999999</c:v>
                </c:pt>
                <c:pt idx="718">
                  <c:v>12.5</c:v>
                </c:pt>
                <c:pt idx="719">
                  <c:v>12.200000000000001</c:v>
                </c:pt>
                <c:pt idx="720">
                  <c:v>11.8</c:v>
                </c:pt>
                <c:pt idx="721">
                  <c:v>11.9</c:v>
                </c:pt>
                <c:pt idx="722">
                  <c:v>11.299999999999999</c:v>
                </c:pt>
                <c:pt idx="723">
                  <c:v>10.700000000000001</c:v>
                </c:pt>
                <c:pt idx="724">
                  <c:v>10.000000000000002</c:v>
                </c:pt>
                <c:pt idx="725">
                  <c:v>9.5</c:v>
                </c:pt>
                <c:pt idx="726">
                  <c:v>9.3000000000000007</c:v>
                </c:pt>
                <c:pt idx="727">
                  <c:v>9.1999999999999993</c:v>
                </c:pt>
                <c:pt idx="728">
                  <c:v>9</c:v>
                </c:pt>
                <c:pt idx="729">
                  <c:v>8.7999999999999989</c:v>
                </c:pt>
                <c:pt idx="730">
                  <c:v>8.6000000000000014</c:v>
                </c:pt>
                <c:pt idx="731">
                  <c:v>8.5</c:v>
                </c:pt>
                <c:pt idx="732">
                  <c:v>8.3000000000000007</c:v>
                </c:pt>
                <c:pt idx="733">
                  <c:v>7.8999999999999986</c:v>
                </c:pt>
                <c:pt idx="734">
                  <c:v>7.4999999999999982</c:v>
                </c:pt>
                <c:pt idx="735">
                  <c:v>7.3000000000000007</c:v>
                </c:pt>
                <c:pt idx="736">
                  <c:v>6.9</c:v>
                </c:pt>
                <c:pt idx="737">
                  <c:v>6.6999999999999993</c:v>
                </c:pt>
                <c:pt idx="738">
                  <c:v>6.6000000000000014</c:v>
                </c:pt>
                <c:pt idx="739">
                  <c:v>6.5000000000000018</c:v>
                </c:pt>
                <c:pt idx="740">
                  <c:v>6.3000000000000007</c:v>
                </c:pt>
                <c:pt idx="741">
                  <c:v>6.3000000000000007</c:v>
                </c:pt>
                <c:pt idx="742">
                  <c:v>6.3000000000000007</c:v>
                </c:pt>
                <c:pt idx="743">
                  <c:v>6.3000000000000007</c:v>
                </c:pt>
                <c:pt idx="744">
                  <c:v>6.5</c:v>
                </c:pt>
                <c:pt idx="745">
                  <c:v>6.7000000000000011</c:v>
                </c:pt>
                <c:pt idx="746">
                  <c:v>6.8000000000000007</c:v>
                </c:pt>
                <c:pt idx="747">
                  <c:v>6.8000000000000007</c:v>
                </c:pt>
                <c:pt idx="748">
                  <c:v>6.6999999999999993</c:v>
                </c:pt>
                <c:pt idx="749">
                  <c:v>6.5</c:v>
                </c:pt>
                <c:pt idx="750">
                  <c:v>6.4</c:v>
                </c:pt>
                <c:pt idx="751">
                  <c:v>6.2000000000000011</c:v>
                </c:pt>
                <c:pt idx="752">
                  <c:v>5.9</c:v>
                </c:pt>
                <c:pt idx="753">
                  <c:v>5.7999999999999989</c:v>
                </c:pt>
                <c:pt idx="754">
                  <c:v>5.8000000000000007</c:v>
                </c:pt>
                <c:pt idx="755">
                  <c:v>5.6000000000000014</c:v>
                </c:pt>
                <c:pt idx="756">
                  <c:v>5.5</c:v>
                </c:pt>
                <c:pt idx="757">
                  <c:v>5.3000000000000007</c:v>
                </c:pt>
                <c:pt idx="758">
                  <c:v>5.0999999999999996</c:v>
                </c:pt>
                <c:pt idx="759">
                  <c:v>5</c:v>
                </c:pt>
                <c:pt idx="760">
                  <c:v>5</c:v>
                </c:pt>
                <c:pt idx="761">
                  <c:v>5.0999999999999996</c:v>
                </c:pt>
                <c:pt idx="762">
                  <c:v>5.2999999999999989</c:v>
                </c:pt>
                <c:pt idx="763">
                  <c:v>5.3999999999999986</c:v>
                </c:pt>
                <c:pt idx="764">
                  <c:v>5.3000000000000007</c:v>
                </c:pt>
                <c:pt idx="765">
                  <c:v>5.3000000000000007</c:v>
                </c:pt>
                <c:pt idx="766">
                  <c:v>5.2000000000000011</c:v>
                </c:pt>
                <c:pt idx="767">
                  <c:v>5.0000000000000018</c:v>
                </c:pt>
                <c:pt idx="768">
                  <c:v>4.8000000000000007</c:v>
                </c:pt>
                <c:pt idx="769">
                  <c:v>4.9000000000000004</c:v>
                </c:pt>
                <c:pt idx="770">
                  <c:v>4.8</c:v>
                </c:pt>
                <c:pt idx="771">
                  <c:v>4.6000000000000005</c:v>
                </c:pt>
                <c:pt idx="772">
                  <c:v>4.4999999999999991</c:v>
                </c:pt>
                <c:pt idx="773">
                  <c:v>4.4000000000000004</c:v>
                </c:pt>
                <c:pt idx="774">
                  <c:v>4.0999999999999996</c:v>
                </c:pt>
                <c:pt idx="775">
                  <c:v>3.8</c:v>
                </c:pt>
                <c:pt idx="776">
                  <c:v>3.6000000000000005</c:v>
                </c:pt>
                <c:pt idx="777">
                  <c:v>3.3999999999999995</c:v>
                </c:pt>
                <c:pt idx="778">
                  <c:v>3.3999999999999995</c:v>
                </c:pt>
                <c:pt idx="779">
                  <c:v>3.3000000000000007</c:v>
                </c:pt>
                <c:pt idx="780">
                  <c:v>3.3000000000000007</c:v>
                </c:pt>
                <c:pt idx="781">
                  <c:v>3.0999999999999996</c:v>
                </c:pt>
                <c:pt idx="782">
                  <c:v>2.9000000000000004</c:v>
                </c:pt>
                <c:pt idx="783">
                  <c:v>2.9000000000000004</c:v>
                </c:pt>
                <c:pt idx="784">
                  <c:v>2.6999999999999993</c:v>
                </c:pt>
                <c:pt idx="785">
                  <c:v>2.5999999999999996</c:v>
                </c:pt>
                <c:pt idx="786">
                  <c:v>2.4000000000000004</c:v>
                </c:pt>
                <c:pt idx="787">
                  <c:v>2.3000000000000007</c:v>
                </c:pt>
                <c:pt idx="788">
                  <c:v>2.3000000000000007</c:v>
                </c:pt>
                <c:pt idx="789">
                  <c:v>2.2999999999999989</c:v>
                </c:pt>
                <c:pt idx="790">
                  <c:v>2.1999999999999993</c:v>
                </c:pt>
                <c:pt idx="791">
                  <c:v>2.0999999999999996</c:v>
                </c:pt>
                <c:pt idx="792">
                  <c:v>2</c:v>
                </c:pt>
                <c:pt idx="793">
                  <c:v>2.0000000000000009</c:v>
                </c:pt>
                <c:pt idx="794">
                  <c:v>1.8999999999999995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  <c:pt idx="54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  <c:pt idx="54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  <c:pt idx="5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  <c:pt idx="54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30</c:v>
                </c:pt>
                <c:pt idx="509">
                  <c:v>30</c:v>
                </c:pt>
                <c:pt idx="510">
                  <c:v>40</c:v>
                </c:pt>
                <c:pt idx="511">
                  <c:v>50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120</c:v>
                </c:pt>
                <c:pt idx="518">
                  <c:v>130</c:v>
                </c:pt>
                <c:pt idx="519">
                  <c:v>150</c:v>
                </c:pt>
                <c:pt idx="520">
                  <c:v>170</c:v>
                </c:pt>
                <c:pt idx="521">
                  <c:v>190</c:v>
                </c:pt>
                <c:pt idx="522">
                  <c:v>210</c:v>
                </c:pt>
                <c:pt idx="523">
                  <c:v>230</c:v>
                </c:pt>
                <c:pt idx="524">
                  <c:v>260</c:v>
                </c:pt>
                <c:pt idx="525">
                  <c:v>290</c:v>
                </c:pt>
                <c:pt idx="526">
                  <c:v>320</c:v>
                </c:pt>
                <c:pt idx="527">
                  <c:v>350</c:v>
                </c:pt>
                <c:pt idx="528">
                  <c:v>380</c:v>
                </c:pt>
                <c:pt idx="529">
                  <c:v>410</c:v>
                </c:pt>
                <c:pt idx="530">
                  <c:v>450</c:v>
                </c:pt>
                <c:pt idx="531">
                  <c:v>490</c:v>
                </c:pt>
                <c:pt idx="532">
                  <c:v>530</c:v>
                </c:pt>
                <c:pt idx="533">
                  <c:v>570</c:v>
                </c:pt>
                <c:pt idx="534">
                  <c:v>610</c:v>
                </c:pt>
                <c:pt idx="535">
                  <c:v>660</c:v>
                </c:pt>
                <c:pt idx="536">
                  <c:v>700</c:v>
                </c:pt>
                <c:pt idx="537">
                  <c:v>750</c:v>
                </c:pt>
                <c:pt idx="538">
                  <c:v>800</c:v>
                </c:pt>
                <c:pt idx="539">
                  <c:v>850</c:v>
                </c:pt>
                <c:pt idx="540">
                  <c:v>900</c:v>
                </c:pt>
                <c:pt idx="541">
                  <c:v>950</c:v>
                </c:pt>
                <c:pt idx="542">
                  <c:v>1000</c:v>
                </c:pt>
                <c:pt idx="543">
                  <c:v>1050</c:v>
                </c:pt>
                <c:pt idx="544">
                  <c:v>1110</c:v>
                </c:pt>
                <c:pt idx="545">
                  <c:v>1160</c:v>
                </c:pt>
                <c:pt idx="546">
                  <c:v>1220</c:v>
                </c:pt>
                <c:pt idx="547">
                  <c:v>1270</c:v>
                </c:pt>
                <c:pt idx="548">
                  <c:v>1320</c:v>
                </c:pt>
                <c:pt idx="549">
                  <c:v>1380</c:v>
                </c:pt>
                <c:pt idx="550">
                  <c:v>1430</c:v>
                </c:pt>
                <c:pt idx="551">
                  <c:v>1490</c:v>
                </c:pt>
                <c:pt idx="552">
                  <c:v>1550</c:v>
                </c:pt>
                <c:pt idx="553">
                  <c:v>1600</c:v>
                </c:pt>
                <c:pt idx="554">
                  <c:v>1660</c:v>
                </c:pt>
                <c:pt idx="555">
                  <c:v>1710</c:v>
                </c:pt>
                <c:pt idx="556">
                  <c:v>1770</c:v>
                </c:pt>
                <c:pt idx="557">
                  <c:v>1820</c:v>
                </c:pt>
                <c:pt idx="558">
                  <c:v>1870</c:v>
                </c:pt>
                <c:pt idx="559">
                  <c:v>1930</c:v>
                </c:pt>
                <c:pt idx="560">
                  <c:v>1980</c:v>
                </c:pt>
                <c:pt idx="561">
                  <c:v>2030</c:v>
                </c:pt>
                <c:pt idx="562">
                  <c:v>2090</c:v>
                </c:pt>
                <c:pt idx="563">
                  <c:v>2150</c:v>
                </c:pt>
                <c:pt idx="564">
                  <c:v>2200</c:v>
                </c:pt>
                <c:pt idx="565">
                  <c:v>2250</c:v>
                </c:pt>
                <c:pt idx="566">
                  <c:v>2310</c:v>
                </c:pt>
                <c:pt idx="567">
                  <c:v>2350</c:v>
                </c:pt>
                <c:pt idx="568">
                  <c:v>2410</c:v>
                </c:pt>
                <c:pt idx="569">
                  <c:v>2450</c:v>
                </c:pt>
                <c:pt idx="570">
                  <c:v>2500</c:v>
                </c:pt>
                <c:pt idx="571">
                  <c:v>2550</c:v>
                </c:pt>
                <c:pt idx="572">
                  <c:v>2600</c:v>
                </c:pt>
                <c:pt idx="573">
                  <c:v>2650</c:v>
                </c:pt>
                <c:pt idx="574">
                  <c:v>2700</c:v>
                </c:pt>
                <c:pt idx="575">
                  <c:v>2750</c:v>
                </c:pt>
                <c:pt idx="576">
                  <c:v>2790</c:v>
                </c:pt>
                <c:pt idx="577">
                  <c:v>2830</c:v>
                </c:pt>
                <c:pt idx="578">
                  <c:v>2880</c:v>
                </c:pt>
                <c:pt idx="579">
                  <c:v>2930</c:v>
                </c:pt>
                <c:pt idx="580">
                  <c:v>2960</c:v>
                </c:pt>
                <c:pt idx="581">
                  <c:v>3010</c:v>
                </c:pt>
                <c:pt idx="582">
                  <c:v>3040</c:v>
                </c:pt>
                <c:pt idx="583">
                  <c:v>3080</c:v>
                </c:pt>
                <c:pt idx="584">
                  <c:v>3120</c:v>
                </c:pt>
                <c:pt idx="585">
                  <c:v>3160</c:v>
                </c:pt>
                <c:pt idx="586">
                  <c:v>3190</c:v>
                </c:pt>
                <c:pt idx="587">
                  <c:v>3240</c:v>
                </c:pt>
                <c:pt idx="588">
                  <c:v>3300</c:v>
                </c:pt>
                <c:pt idx="589">
                  <c:v>3330</c:v>
                </c:pt>
                <c:pt idx="590">
                  <c:v>3360</c:v>
                </c:pt>
                <c:pt idx="591">
                  <c:v>3390</c:v>
                </c:pt>
                <c:pt idx="592">
                  <c:v>3430</c:v>
                </c:pt>
                <c:pt idx="593">
                  <c:v>3470</c:v>
                </c:pt>
                <c:pt idx="594">
                  <c:v>3500</c:v>
                </c:pt>
                <c:pt idx="595">
                  <c:v>3540</c:v>
                </c:pt>
                <c:pt idx="596">
                  <c:v>3570</c:v>
                </c:pt>
                <c:pt idx="597">
                  <c:v>3610</c:v>
                </c:pt>
                <c:pt idx="598">
                  <c:v>3670</c:v>
                </c:pt>
                <c:pt idx="599">
                  <c:v>3690</c:v>
                </c:pt>
                <c:pt idx="600">
                  <c:v>3730</c:v>
                </c:pt>
                <c:pt idx="601">
                  <c:v>3780</c:v>
                </c:pt>
                <c:pt idx="602">
                  <c:v>3800</c:v>
                </c:pt>
                <c:pt idx="603">
                  <c:v>3840</c:v>
                </c:pt>
                <c:pt idx="604">
                  <c:v>3870</c:v>
                </c:pt>
                <c:pt idx="605">
                  <c:v>3890</c:v>
                </c:pt>
                <c:pt idx="606">
                  <c:v>3930</c:v>
                </c:pt>
                <c:pt idx="607">
                  <c:v>3960</c:v>
                </c:pt>
                <c:pt idx="608">
                  <c:v>3990</c:v>
                </c:pt>
                <c:pt idx="609">
                  <c:v>4020</c:v>
                </c:pt>
                <c:pt idx="610">
                  <c:v>4040</c:v>
                </c:pt>
                <c:pt idx="611">
                  <c:v>4070</c:v>
                </c:pt>
                <c:pt idx="612">
                  <c:v>4100</c:v>
                </c:pt>
                <c:pt idx="613">
                  <c:v>4120</c:v>
                </c:pt>
                <c:pt idx="614">
                  <c:v>4160</c:v>
                </c:pt>
                <c:pt idx="615">
                  <c:v>4190</c:v>
                </c:pt>
                <c:pt idx="616">
                  <c:v>4220</c:v>
                </c:pt>
                <c:pt idx="617">
                  <c:v>4240</c:v>
                </c:pt>
                <c:pt idx="618">
                  <c:v>4280</c:v>
                </c:pt>
                <c:pt idx="619">
                  <c:v>4340</c:v>
                </c:pt>
                <c:pt idx="620">
                  <c:v>4350</c:v>
                </c:pt>
                <c:pt idx="621">
                  <c:v>4380</c:v>
                </c:pt>
                <c:pt idx="622">
                  <c:v>4420</c:v>
                </c:pt>
                <c:pt idx="623">
                  <c:v>4530</c:v>
                </c:pt>
                <c:pt idx="624">
                  <c:v>4650</c:v>
                </c:pt>
                <c:pt idx="625">
                  <c:v>4730</c:v>
                </c:pt>
                <c:pt idx="626">
                  <c:v>4670</c:v>
                </c:pt>
                <c:pt idx="627">
                  <c:v>4560</c:v>
                </c:pt>
                <c:pt idx="628">
                  <c:v>4550</c:v>
                </c:pt>
                <c:pt idx="629">
                  <c:v>4590</c:v>
                </c:pt>
                <c:pt idx="630">
                  <c:v>4680</c:v>
                </c:pt>
                <c:pt idx="631">
                  <c:v>5400</c:v>
                </c:pt>
                <c:pt idx="632">
                  <c:v>6850</c:v>
                </c:pt>
                <c:pt idx="633">
                  <c:v>7440</c:v>
                </c:pt>
                <c:pt idx="634">
                  <c:v>8890</c:v>
                </c:pt>
                <c:pt idx="635">
                  <c:v>11120</c:v>
                </c:pt>
                <c:pt idx="636">
                  <c:v>11940</c:v>
                </c:pt>
                <c:pt idx="637">
                  <c:v>12210</c:v>
                </c:pt>
                <c:pt idx="638">
                  <c:v>12420</c:v>
                </c:pt>
                <c:pt idx="639">
                  <c:v>12660</c:v>
                </c:pt>
                <c:pt idx="640">
                  <c:v>12870</c:v>
                </c:pt>
                <c:pt idx="641">
                  <c:v>13060</c:v>
                </c:pt>
                <c:pt idx="642">
                  <c:v>13330</c:v>
                </c:pt>
                <c:pt idx="643">
                  <c:v>13490</c:v>
                </c:pt>
                <c:pt idx="644">
                  <c:v>13780</c:v>
                </c:pt>
                <c:pt idx="645">
                  <c:v>13960</c:v>
                </c:pt>
                <c:pt idx="646">
                  <c:v>14240</c:v>
                </c:pt>
                <c:pt idx="647">
                  <c:v>14450</c:v>
                </c:pt>
                <c:pt idx="648">
                  <c:v>14920</c:v>
                </c:pt>
                <c:pt idx="649">
                  <c:v>14970</c:v>
                </c:pt>
                <c:pt idx="650">
                  <c:v>15350</c:v>
                </c:pt>
                <c:pt idx="651">
                  <c:v>15720</c:v>
                </c:pt>
                <c:pt idx="652">
                  <c:v>15550</c:v>
                </c:pt>
                <c:pt idx="653">
                  <c:v>15850</c:v>
                </c:pt>
                <c:pt idx="654">
                  <c:v>16280</c:v>
                </c:pt>
                <c:pt idx="655">
                  <c:v>16250</c:v>
                </c:pt>
                <c:pt idx="656">
                  <c:v>16870</c:v>
                </c:pt>
                <c:pt idx="657">
                  <c:v>17290</c:v>
                </c:pt>
                <c:pt idx="658">
                  <c:v>17910</c:v>
                </c:pt>
                <c:pt idx="659">
                  <c:v>19970</c:v>
                </c:pt>
                <c:pt idx="660">
                  <c:v>20830</c:v>
                </c:pt>
                <c:pt idx="661">
                  <c:v>19790</c:v>
                </c:pt>
                <c:pt idx="662">
                  <c:v>21170</c:v>
                </c:pt>
                <c:pt idx="663">
                  <c:v>16760</c:v>
                </c:pt>
                <c:pt idx="664">
                  <c:v>15740</c:v>
                </c:pt>
                <c:pt idx="665">
                  <c:v>23680</c:v>
                </c:pt>
                <c:pt idx="666">
                  <c:v>17570</c:v>
                </c:pt>
                <c:pt idx="667">
                  <c:v>23160</c:v>
                </c:pt>
                <c:pt idx="668">
                  <c:v>22740</c:v>
                </c:pt>
                <c:pt idx="669">
                  <c:v>22350</c:v>
                </c:pt>
                <c:pt idx="670">
                  <c:v>23340</c:v>
                </c:pt>
                <c:pt idx="671">
                  <c:v>23900</c:v>
                </c:pt>
                <c:pt idx="672">
                  <c:v>23300</c:v>
                </c:pt>
                <c:pt idx="673">
                  <c:v>23110</c:v>
                </c:pt>
                <c:pt idx="674">
                  <c:v>23260</c:v>
                </c:pt>
                <c:pt idx="675">
                  <c:v>24140</c:v>
                </c:pt>
                <c:pt idx="676">
                  <c:v>23690</c:v>
                </c:pt>
                <c:pt idx="677">
                  <c:v>24350</c:v>
                </c:pt>
                <c:pt idx="678">
                  <c:v>24390</c:v>
                </c:pt>
                <c:pt idx="679">
                  <c:v>25100</c:v>
                </c:pt>
                <c:pt idx="680">
                  <c:v>25880</c:v>
                </c:pt>
                <c:pt idx="681">
                  <c:v>26000</c:v>
                </c:pt>
                <c:pt idx="682">
                  <c:v>26270</c:v>
                </c:pt>
                <c:pt idx="683">
                  <c:v>20900</c:v>
                </c:pt>
                <c:pt idx="684">
                  <c:v>27630</c:v>
                </c:pt>
                <c:pt idx="685">
                  <c:v>27000</c:v>
                </c:pt>
                <c:pt idx="686">
                  <c:v>27460</c:v>
                </c:pt>
                <c:pt idx="687">
                  <c:v>25320</c:v>
                </c:pt>
                <c:pt idx="688">
                  <c:v>25700</c:v>
                </c:pt>
                <c:pt idx="689">
                  <c:v>26670</c:v>
                </c:pt>
                <c:pt idx="690">
                  <c:v>26760</c:v>
                </c:pt>
                <c:pt idx="691">
                  <c:v>26230</c:v>
                </c:pt>
                <c:pt idx="692">
                  <c:v>26340</c:v>
                </c:pt>
                <c:pt idx="693">
                  <c:v>26830</c:v>
                </c:pt>
                <c:pt idx="694">
                  <c:v>28600</c:v>
                </c:pt>
                <c:pt idx="695">
                  <c:v>29540</c:v>
                </c:pt>
                <c:pt idx="696">
                  <c:v>27480</c:v>
                </c:pt>
                <c:pt idx="697">
                  <c:v>25570</c:v>
                </c:pt>
                <c:pt idx="698">
                  <c:v>26390</c:v>
                </c:pt>
                <c:pt idx="699">
                  <c:v>31540</c:v>
                </c:pt>
                <c:pt idx="700">
                  <c:v>31310</c:v>
                </c:pt>
                <c:pt idx="701">
                  <c:v>29580</c:v>
                </c:pt>
                <c:pt idx="702">
                  <c:v>28740</c:v>
                </c:pt>
                <c:pt idx="703">
                  <c:v>33770</c:v>
                </c:pt>
                <c:pt idx="704">
                  <c:v>33130</c:v>
                </c:pt>
                <c:pt idx="705">
                  <c:v>31870</c:v>
                </c:pt>
                <c:pt idx="706">
                  <c:v>28210</c:v>
                </c:pt>
                <c:pt idx="707">
                  <c:v>31630</c:v>
                </c:pt>
                <c:pt idx="708">
                  <c:v>34470</c:v>
                </c:pt>
                <c:pt idx="709">
                  <c:v>33450</c:v>
                </c:pt>
                <c:pt idx="710">
                  <c:v>29050</c:v>
                </c:pt>
                <c:pt idx="711">
                  <c:v>15830</c:v>
                </c:pt>
                <c:pt idx="712">
                  <c:v>36150</c:v>
                </c:pt>
                <c:pt idx="713">
                  <c:v>36670</c:v>
                </c:pt>
                <c:pt idx="714">
                  <c:v>36950</c:v>
                </c:pt>
                <c:pt idx="715">
                  <c:v>18380</c:v>
                </c:pt>
                <c:pt idx="716">
                  <c:v>15290</c:v>
                </c:pt>
                <c:pt idx="717">
                  <c:v>33180</c:v>
                </c:pt>
                <c:pt idx="718">
                  <c:v>15840</c:v>
                </c:pt>
                <c:pt idx="719">
                  <c:v>17020</c:v>
                </c:pt>
                <c:pt idx="720">
                  <c:v>17080</c:v>
                </c:pt>
                <c:pt idx="721">
                  <c:v>19880</c:v>
                </c:pt>
                <c:pt idx="722">
                  <c:v>17540</c:v>
                </c:pt>
                <c:pt idx="723">
                  <c:v>28850</c:v>
                </c:pt>
                <c:pt idx="724">
                  <c:v>35170</c:v>
                </c:pt>
                <c:pt idx="725">
                  <c:v>16820</c:v>
                </c:pt>
                <c:pt idx="726">
                  <c:v>17180</c:v>
                </c:pt>
                <c:pt idx="727">
                  <c:v>19290</c:v>
                </c:pt>
                <c:pt idx="728">
                  <c:v>18630</c:v>
                </c:pt>
                <c:pt idx="729">
                  <c:v>18740</c:v>
                </c:pt>
                <c:pt idx="730">
                  <c:v>18610</c:v>
                </c:pt>
                <c:pt idx="731">
                  <c:v>17850</c:v>
                </c:pt>
                <c:pt idx="732">
                  <c:v>17730</c:v>
                </c:pt>
                <c:pt idx="733">
                  <c:v>17720</c:v>
                </c:pt>
                <c:pt idx="734">
                  <c:v>18870</c:v>
                </c:pt>
                <c:pt idx="735">
                  <c:v>20540</c:v>
                </c:pt>
                <c:pt idx="736">
                  <c:v>23220</c:v>
                </c:pt>
                <c:pt idx="737">
                  <c:v>18540</c:v>
                </c:pt>
                <c:pt idx="738">
                  <c:v>18550</c:v>
                </c:pt>
                <c:pt idx="739">
                  <c:v>22370</c:v>
                </c:pt>
                <c:pt idx="740">
                  <c:v>22040</c:v>
                </c:pt>
                <c:pt idx="741">
                  <c:v>28870</c:v>
                </c:pt>
                <c:pt idx="742">
                  <c:v>23330</c:v>
                </c:pt>
                <c:pt idx="743">
                  <c:v>20420</c:v>
                </c:pt>
                <c:pt idx="744">
                  <c:v>19190</c:v>
                </c:pt>
                <c:pt idx="745">
                  <c:v>18070</c:v>
                </c:pt>
                <c:pt idx="746">
                  <c:v>18480</c:v>
                </c:pt>
                <c:pt idx="747">
                  <c:v>19270</c:v>
                </c:pt>
                <c:pt idx="748">
                  <c:v>17340</c:v>
                </c:pt>
                <c:pt idx="749">
                  <c:v>16070</c:v>
                </c:pt>
                <c:pt idx="750">
                  <c:v>17560</c:v>
                </c:pt>
                <c:pt idx="751">
                  <c:v>19350</c:v>
                </c:pt>
                <c:pt idx="752">
                  <c:v>26380</c:v>
                </c:pt>
                <c:pt idx="753">
                  <c:v>18410</c:v>
                </c:pt>
                <c:pt idx="754">
                  <c:v>17020</c:v>
                </c:pt>
                <c:pt idx="755">
                  <c:v>18250</c:v>
                </c:pt>
                <c:pt idx="756">
                  <c:v>19000</c:v>
                </c:pt>
                <c:pt idx="757">
                  <c:v>22210</c:v>
                </c:pt>
                <c:pt idx="758">
                  <c:v>24470</c:v>
                </c:pt>
                <c:pt idx="759">
                  <c:v>32850</c:v>
                </c:pt>
                <c:pt idx="760">
                  <c:v>19120</c:v>
                </c:pt>
                <c:pt idx="761">
                  <c:v>17070</c:v>
                </c:pt>
                <c:pt idx="762">
                  <c:v>14230</c:v>
                </c:pt>
                <c:pt idx="763">
                  <c:v>13350</c:v>
                </c:pt>
                <c:pt idx="764">
                  <c:v>15230</c:v>
                </c:pt>
                <c:pt idx="765">
                  <c:v>13400</c:v>
                </c:pt>
                <c:pt idx="766">
                  <c:v>14880</c:v>
                </c:pt>
                <c:pt idx="767">
                  <c:v>18250</c:v>
                </c:pt>
                <c:pt idx="768">
                  <c:v>15770</c:v>
                </c:pt>
                <c:pt idx="769">
                  <c:v>12900</c:v>
                </c:pt>
                <c:pt idx="770">
                  <c:v>13430</c:v>
                </c:pt>
                <c:pt idx="771">
                  <c:v>13320</c:v>
                </c:pt>
                <c:pt idx="772">
                  <c:v>12880</c:v>
                </c:pt>
                <c:pt idx="773">
                  <c:v>11830</c:v>
                </c:pt>
                <c:pt idx="774">
                  <c:v>11940</c:v>
                </c:pt>
                <c:pt idx="775">
                  <c:v>12120</c:v>
                </c:pt>
                <c:pt idx="776">
                  <c:v>11360</c:v>
                </c:pt>
                <c:pt idx="777">
                  <c:v>10470</c:v>
                </c:pt>
                <c:pt idx="778">
                  <c:v>11860</c:v>
                </c:pt>
                <c:pt idx="779">
                  <c:v>11660</c:v>
                </c:pt>
                <c:pt idx="780">
                  <c:v>10070</c:v>
                </c:pt>
                <c:pt idx="781">
                  <c:v>10610</c:v>
                </c:pt>
                <c:pt idx="782">
                  <c:v>10220</c:v>
                </c:pt>
                <c:pt idx="783">
                  <c:v>10640</c:v>
                </c:pt>
                <c:pt idx="784">
                  <c:v>11970</c:v>
                </c:pt>
                <c:pt idx="785">
                  <c:v>12990</c:v>
                </c:pt>
                <c:pt idx="786">
                  <c:v>12130</c:v>
                </c:pt>
                <c:pt idx="787">
                  <c:v>11840</c:v>
                </c:pt>
                <c:pt idx="788">
                  <c:v>12070</c:v>
                </c:pt>
                <c:pt idx="789">
                  <c:v>11650</c:v>
                </c:pt>
                <c:pt idx="790">
                  <c:v>11520</c:v>
                </c:pt>
                <c:pt idx="791">
                  <c:v>10500</c:v>
                </c:pt>
                <c:pt idx="792">
                  <c:v>10280</c:v>
                </c:pt>
                <c:pt idx="793">
                  <c:v>10920</c:v>
                </c:pt>
                <c:pt idx="794">
                  <c:v>11080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31 décembre 2024 à 13:18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04:43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10:57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17:06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23:15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70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70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15.5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15.5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238125</xdr:colOff>
      <xdr:row>34</xdr:row>
      <xdr:rowOff>9525</xdr:rowOff>
    </xdr:from>
    <xdr:to>
      <xdr:col>17</xdr:col>
      <xdr:colOff>141328</xdr:colOff>
      <xdr:row>38</xdr:row>
      <xdr:rowOff>126467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4100" y="66579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63D97B08-93D1-430C-86D9-2806549F0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31 décembre 2024 à 13:18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31 décembre 2024 à 13:18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5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B9" sqref="B9:Q803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2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5"/>
      <c r="P1" s="101"/>
      <c r="Q1" s="101" t="s">
        <v>19</v>
      </c>
      <c r="R1" s="424"/>
      <c r="S1" s="101"/>
      <c r="T1" s="101"/>
      <c r="U1" s="101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  <c r="AK1" s="698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3" t="s">
        <v>34</v>
      </c>
      <c r="O2" s="693"/>
      <c r="P2" s="694"/>
      <c r="Q2" s="703"/>
      <c r="R2" s="704"/>
      <c r="S2" s="704"/>
      <c r="T2" s="704"/>
      <c r="U2" s="705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6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Décembre_2024!BA5</f>
        <v>3.5173611111111116</v>
      </c>
      <c r="AK3" s="306"/>
    </row>
    <row r="4" spans="2:54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4"/>
      <c r="R4" s="424">
        <v>15.5</v>
      </c>
      <c r="S4" s="249"/>
      <c r="T4" s="406"/>
      <c r="U4" s="249"/>
      <c r="V4" s="26"/>
      <c r="W4" s="277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5">
        <f>$W$1450</f>
        <v>0</v>
      </c>
      <c r="AI4" s="434">
        <f>$W$1450/60/24</f>
        <v>0</v>
      </c>
      <c r="AK4" s="361"/>
    </row>
    <row r="5" spans="2:54" s="6" customFormat="1" ht="15.75" thickBot="1" x14ac:dyDescent="0.3">
      <c r="B5" s="220">
        <f>MIN(H9:H1448)</f>
        <v>1028.5999999999999</v>
      </c>
      <c r="C5" s="331">
        <f>MAX(C9:C1448)/100</f>
        <v>0.91</v>
      </c>
      <c r="D5" s="225">
        <f>VLOOKUP($B5,$H$9:$R$1448,11,0)</f>
        <v>0</v>
      </c>
      <c r="E5" s="229">
        <f>MAX(H9:H1448)</f>
        <v>1030.8</v>
      </c>
      <c r="F5" s="31"/>
      <c r="G5" s="233">
        <f>VLOOKUP($E5,$H$9:$R$1448,11,0)</f>
        <v>2.1527777777777798E-2</v>
      </c>
      <c r="H5" s="200">
        <f>MIN($E$9:$E$1448)</f>
        <v>1.5</v>
      </c>
      <c r="I5" s="201"/>
      <c r="J5" s="202">
        <f>VLOOKUP($H5,$E$9:$R$3327,14,0)</f>
        <v>3.8194444444444399E-2</v>
      </c>
      <c r="K5" s="454">
        <f>MIN($B$9:$B$1448)</f>
        <v>3</v>
      </c>
      <c r="L5" s="32"/>
      <c r="M5" s="373">
        <f>VLOOKUP($K5,$B$9:$R$1448,17,0)</f>
        <v>0</v>
      </c>
      <c r="N5" s="455">
        <f>MAX($B$9:$B$1448)</f>
        <v>9.8000000000000007</v>
      </c>
      <c r="O5" s="33"/>
      <c r="P5" s="252">
        <f>VLOOKUP($N5,$B$9:$R$1448,17,0)</f>
        <v>0</v>
      </c>
      <c r="Q5" s="687">
        <f>MAX($F$9:$G$1448)</f>
        <v>15.5</v>
      </c>
      <c r="R5" s="191"/>
      <c r="S5" s="425">
        <f>VLOOKUP($Q5,$G$9:$R$1448,12,0)</f>
        <v>0</v>
      </c>
      <c r="T5" s="406"/>
      <c r="U5" s="687">
        <f>AVERAGE($F$9:$G$1448)</f>
        <v>3.8817610062893095</v>
      </c>
      <c r="V5" s="88" t="s">
        <v>49</v>
      </c>
      <c r="W5" s="277">
        <f>MAX($L$9:$L$1448)</f>
        <v>0</v>
      </c>
      <c r="X5" s="216"/>
      <c r="Y5" s="332">
        <f>V1450/60/24</f>
        <v>0</v>
      </c>
      <c r="Z5" s="83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5">
        <f>AB5+AF5</f>
        <v>0</v>
      </c>
      <c r="AH5" s="390">
        <f>$W$1450/60/24</f>
        <v>0</v>
      </c>
      <c r="AI5"/>
      <c r="AK5" s="699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1"/>
      <c r="D6" s="224"/>
      <c r="E6" s="228"/>
      <c r="F6" s="30"/>
      <c r="G6" s="232"/>
      <c r="H6" s="84"/>
      <c r="I6" s="85"/>
      <c r="J6" s="86"/>
      <c r="K6" s="50"/>
      <c r="L6" s="29"/>
      <c r="M6" s="407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4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6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2">
        <f>$C$5</f>
        <v>0.91</v>
      </c>
      <c r="D7" s="44"/>
      <c r="E7" s="305"/>
      <c r="F7" s="45"/>
      <c r="G7" s="44"/>
      <c r="H7" s="291"/>
      <c r="I7" s="58"/>
      <c r="J7" s="45"/>
      <c r="K7" s="45"/>
      <c r="L7" s="76"/>
      <c r="M7" s="463">
        <f>AVERAGE($B$9:$B$1448)</f>
        <v>5.3764779874213922</v>
      </c>
      <c r="N7" s="696"/>
      <c r="O7" s="45"/>
      <c r="P7" s="45"/>
      <c r="Q7" s="46"/>
      <c r="R7" s="47"/>
      <c r="S7" s="48"/>
      <c r="U7" s="461"/>
      <c r="W7" s="88" t="s">
        <v>6</v>
      </c>
      <c r="AA7" s="484"/>
      <c r="AB7" s="484"/>
      <c r="AG7" s="483">
        <f>$AB$5+$AF$5</f>
        <v>0</v>
      </c>
      <c r="AH7" s="484"/>
      <c r="AJ7" s="255"/>
      <c r="AK7" s="700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59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1" t="s">
        <v>43</v>
      </c>
      <c r="N8" s="701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4"/>
      <c r="AE8" s="236"/>
      <c r="AK8" s="306"/>
      <c r="AL8" s="61" t="s">
        <v>28</v>
      </c>
      <c r="AM8" s="61" t="s">
        <v>29</v>
      </c>
      <c r="AN8" s="359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1" t="s">
        <v>43</v>
      </c>
      <c r="AX8" s="701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3</v>
      </c>
      <c r="C9" s="5">
        <v>87</v>
      </c>
      <c r="D9" s="5">
        <v>1</v>
      </c>
      <c r="E9" s="5">
        <v>3</v>
      </c>
      <c r="F9" s="5">
        <v>4.7</v>
      </c>
      <c r="G9" s="5">
        <v>5</v>
      </c>
      <c r="H9" s="5">
        <v>1030.5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232</v>
      </c>
      <c r="O9">
        <v>1088</v>
      </c>
      <c r="P9">
        <v>3.4</v>
      </c>
      <c r="Q9">
        <v>3.5</v>
      </c>
      <c r="R9" s="54">
        <v>0</v>
      </c>
      <c r="S9" s="414" t="s">
        <v>261</v>
      </c>
      <c r="T9" s="384"/>
      <c r="U9" s="94"/>
      <c r="V9" s="42" t="str">
        <f>IF($K9&gt;0,1,"")</f>
        <v/>
      </c>
      <c r="W9" s="94"/>
      <c r="X9" s="415"/>
      <c r="Y9" s="5"/>
      <c r="Z9" s="692"/>
      <c r="AA9"/>
      <c r="AC9" s="5">
        <v>1</v>
      </c>
      <c r="AD9" s="54">
        <v>0</v>
      </c>
      <c r="AK9" s="306"/>
      <c r="AL9" s="5">
        <v>3</v>
      </c>
      <c r="AM9" s="5">
        <v>87</v>
      </c>
      <c r="AN9" s="5">
        <v>1</v>
      </c>
      <c r="AO9" s="5">
        <v>3</v>
      </c>
      <c r="AP9" s="5">
        <v>4.7</v>
      </c>
      <c r="AQ9" s="5">
        <v>5</v>
      </c>
      <c r="AR9" s="5">
        <v>1030.5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232</v>
      </c>
      <c r="AY9">
        <v>1088</v>
      </c>
      <c r="AZ9">
        <v>3.4</v>
      </c>
      <c r="BA9">
        <v>3.5</v>
      </c>
      <c r="BB9" s="55">
        <v>0</v>
      </c>
    </row>
    <row r="10" spans="2:54" x14ac:dyDescent="0.25">
      <c r="B10" s="5">
        <v>3</v>
      </c>
      <c r="C10" s="5">
        <v>87</v>
      </c>
      <c r="D10" s="5">
        <v>1</v>
      </c>
      <c r="E10" s="5">
        <v>3</v>
      </c>
      <c r="F10" s="5">
        <v>2.2000000000000002</v>
      </c>
      <c r="G10" s="5">
        <v>3.6</v>
      </c>
      <c r="H10" s="5">
        <v>1030.5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232</v>
      </c>
      <c r="O10">
        <v>1088</v>
      </c>
      <c r="P10">
        <v>3.3</v>
      </c>
      <c r="Q10">
        <v>3.5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6" t="s">
        <v>72</v>
      </c>
      <c r="AG10" s="707"/>
      <c r="AH10" s="707"/>
      <c r="AI10" s="707"/>
      <c r="AJ10" s="708"/>
      <c r="AK10" s="306"/>
      <c r="AL10" s="5">
        <v>3</v>
      </c>
      <c r="AM10" s="5">
        <v>87</v>
      </c>
      <c r="AN10" s="5">
        <v>1</v>
      </c>
      <c r="AO10" s="5">
        <v>3</v>
      </c>
      <c r="AP10" s="5">
        <v>2.2000000000000002</v>
      </c>
      <c r="AQ10" s="5">
        <v>3.6</v>
      </c>
      <c r="AR10" s="5">
        <v>1030.5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232</v>
      </c>
      <c r="AY10">
        <v>1088</v>
      </c>
      <c r="AZ10">
        <v>3.3</v>
      </c>
      <c r="BA10">
        <v>3.5</v>
      </c>
      <c r="BB10" s="55">
        <v>6.9444444444444447E-4</v>
      </c>
    </row>
    <row r="11" spans="2:54" x14ac:dyDescent="0.25">
      <c r="B11" s="5">
        <v>3</v>
      </c>
      <c r="C11" s="5">
        <v>87</v>
      </c>
      <c r="D11" s="5">
        <v>1</v>
      </c>
      <c r="E11" s="5">
        <v>3</v>
      </c>
      <c r="F11" s="5">
        <v>0</v>
      </c>
      <c r="G11" s="5">
        <v>4.3</v>
      </c>
      <c r="H11" s="5">
        <v>1030.5999999999999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232</v>
      </c>
      <c r="O11">
        <v>1088</v>
      </c>
      <c r="P11">
        <v>3.4</v>
      </c>
      <c r="Q11">
        <v>3.5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0">
        <v>45627</v>
      </c>
      <c r="Z11" s="307">
        <v>175</v>
      </c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68</v>
      </c>
      <c r="AJ11" s="697"/>
      <c r="AK11" s="306"/>
      <c r="AL11" s="5">
        <v>3</v>
      </c>
      <c r="AM11" s="5">
        <v>87</v>
      </c>
      <c r="AN11" s="5">
        <v>1</v>
      </c>
      <c r="AO11" s="5">
        <v>3</v>
      </c>
      <c r="AP11" s="5">
        <v>0</v>
      </c>
      <c r="AQ11" s="5">
        <v>4.3</v>
      </c>
      <c r="AR11" s="5">
        <v>1030.5999999999999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232</v>
      </c>
      <c r="AY11">
        <v>1088</v>
      </c>
      <c r="AZ11">
        <v>3.4</v>
      </c>
      <c r="BA11">
        <v>3.5</v>
      </c>
      <c r="BB11" s="55">
        <v>1.38888888888889E-3</v>
      </c>
    </row>
    <row r="12" spans="2:54" x14ac:dyDescent="0.25">
      <c r="B12" s="5">
        <v>3</v>
      </c>
      <c r="C12" s="5">
        <v>87</v>
      </c>
      <c r="D12" s="5">
        <v>1</v>
      </c>
      <c r="E12" s="5">
        <v>3</v>
      </c>
      <c r="F12" s="5">
        <v>0</v>
      </c>
      <c r="G12" s="5">
        <v>4.7</v>
      </c>
      <c r="H12" s="5">
        <v>1030.5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232</v>
      </c>
      <c r="O12">
        <v>1088</v>
      </c>
      <c r="P12">
        <v>3.4</v>
      </c>
      <c r="Q12">
        <v>3.5</v>
      </c>
      <c r="R12" s="54">
        <v>2.0833333333333298E-3</v>
      </c>
      <c r="T12" s="91"/>
      <c r="U12" s="94"/>
      <c r="V12" s="90" t="str">
        <f t="shared" si="0"/>
        <v/>
      </c>
      <c r="W12" s="94"/>
      <c r="X12" s="416"/>
      <c r="Y12" s="290">
        <v>45629</v>
      </c>
      <c r="Z12" s="307">
        <v>179</v>
      </c>
      <c r="AA12" s="5">
        <f t="shared" ref="AA12:AA20" si="1">Z12-Z11</f>
        <v>4</v>
      </c>
      <c r="AC12" s="5"/>
      <c r="AD12" s="54">
        <v>2.0833333333333298E-3</v>
      </c>
      <c r="AF12" s="306"/>
      <c r="AG12" s="337"/>
      <c r="AH12" s="338"/>
      <c r="AI12" s="339" t="s">
        <v>133</v>
      </c>
      <c r="AJ12" s="338"/>
      <c r="AK12" s="306"/>
      <c r="AL12" s="5">
        <v>3</v>
      </c>
      <c r="AM12" s="5">
        <v>87</v>
      </c>
      <c r="AN12" s="5">
        <v>1</v>
      </c>
      <c r="AO12" s="5">
        <v>3</v>
      </c>
      <c r="AP12" s="5">
        <v>0</v>
      </c>
      <c r="AQ12" s="5">
        <v>4.7</v>
      </c>
      <c r="AR12" s="5">
        <v>1030.5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232</v>
      </c>
      <c r="AY12">
        <v>1088</v>
      </c>
      <c r="AZ12">
        <v>3.4</v>
      </c>
      <c r="BA12">
        <v>3.5</v>
      </c>
      <c r="BB12" s="55">
        <v>2.0833333333333298E-3</v>
      </c>
    </row>
    <row r="13" spans="2:54" ht="15.75" x14ac:dyDescent="0.25">
      <c r="B13" s="5">
        <v>3</v>
      </c>
      <c r="C13" s="5">
        <v>87</v>
      </c>
      <c r="D13" s="5">
        <v>1</v>
      </c>
      <c r="E13" s="5">
        <v>3</v>
      </c>
      <c r="F13" s="5">
        <v>2.2000000000000002</v>
      </c>
      <c r="G13" s="5">
        <v>3.2</v>
      </c>
      <c r="H13" s="5">
        <v>1030.5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232</v>
      </c>
      <c r="O13">
        <v>1088</v>
      </c>
      <c r="P13">
        <v>3.4</v>
      </c>
      <c r="Q13">
        <v>3.5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7"/>
      <c r="Y13" s="290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109</v>
      </c>
      <c r="AJ13" s="338"/>
      <c r="AK13" s="306"/>
      <c r="AL13" s="5">
        <v>3</v>
      </c>
      <c r="AM13" s="5">
        <v>87</v>
      </c>
      <c r="AN13" s="5">
        <v>1</v>
      </c>
      <c r="AO13" s="5">
        <v>3</v>
      </c>
      <c r="AP13" s="5">
        <v>2.2000000000000002</v>
      </c>
      <c r="AQ13" s="5">
        <v>3.2</v>
      </c>
      <c r="AR13" s="5">
        <v>1030.5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232</v>
      </c>
      <c r="AY13">
        <v>1088</v>
      </c>
      <c r="AZ13">
        <v>3.4</v>
      </c>
      <c r="BA13">
        <v>3.5</v>
      </c>
      <c r="BB13" s="55">
        <v>2.7777777777777801E-3</v>
      </c>
    </row>
    <row r="14" spans="2:54" x14ac:dyDescent="0.25">
      <c r="B14" s="5">
        <v>3</v>
      </c>
      <c r="C14" s="5">
        <v>87</v>
      </c>
      <c r="D14" s="5">
        <v>1</v>
      </c>
      <c r="E14" s="5">
        <v>3</v>
      </c>
      <c r="F14" s="5">
        <v>1.8</v>
      </c>
      <c r="G14" s="5">
        <v>2.5</v>
      </c>
      <c r="H14" s="5">
        <v>1030.4000000000001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232</v>
      </c>
      <c r="O14">
        <v>1088</v>
      </c>
      <c r="P14">
        <v>3.4</v>
      </c>
      <c r="Q14">
        <v>3.5</v>
      </c>
      <c r="R14" s="54">
        <v>3.4722222222222199E-3</v>
      </c>
      <c r="T14" s="91"/>
      <c r="U14" s="94"/>
      <c r="V14" s="90" t="str">
        <f t="shared" si="0"/>
        <v/>
      </c>
      <c r="W14" s="94"/>
      <c r="X14" s="417"/>
      <c r="Y14" s="290">
        <v>45634</v>
      </c>
      <c r="Z14" s="307">
        <v>198</v>
      </c>
      <c r="AA14" s="5">
        <f t="shared" si="1"/>
        <v>9</v>
      </c>
      <c r="AB14" s="53"/>
      <c r="AC14" s="5"/>
      <c r="AD14" s="54">
        <v>3.4722222222222199E-3</v>
      </c>
      <c r="AF14" s="306"/>
      <c r="AG14" s="340" t="s">
        <v>69</v>
      </c>
      <c r="AH14" s="341"/>
      <c r="AI14" s="342" t="s">
        <v>70</v>
      </c>
      <c r="AJ14" s="341"/>
      <c r="AK14" s="306"/>
      <c r="AL14" s="5">
        <v>3</v>
      </c>
      <c r="AM14" s="5">
        <v>87</v>
      </c>
      <c r="AN14" s="5">
        <v>1</v>
      </c>
      <c r="AO14" s="5">
        <v>3</v>
      </c>
      <c r="AP14" s="5">
        <v>1.8</v>
      </c>
      <c r="AQ14" s="5">
        <v>2.5</v>
      </c>
      <c r="AR14" s="5">
        <v>1030.4000000000001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232</v>
      </c>
      <c r="AY14">
        <v>1088</v>
      </c>
      <c r="AZ14">
        <v>3.4</v>
      </c>
      <c r="BA14">
        <v>3.5</v>
      </c>
      <c r="BB14" s="55">
        <v>3.4722222222222199E-3</v>
      </c>
    </row>
    <row r="15" spans="2:54" x14ac:dyDescent="0.25">
      <c r="B15" s="5">
        <v>3</v>
      </c>
      <c r="C15" s="5">
        <v>87</v>
      </c>
      <c r="D15" s="5">
        <v>1</v>
      </c>
      <c r="E15" s="5">
        <v>3</v>
      </c>
      <c r="F15" s="5">
        <v>2.5</v>
      </c>
      <c r="G15" s="5">
        <v>2.9</v>
      </c>
      <c r="H15" s="5">
        <v>1030.4000000000001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232</v>
      </c>
      <c r="O15">
        <v>1088</v>
      </c>
      <c r="P15">
        <v>3.4</v>
      </c>
      <c r="Q15">
        <v>3.5</v>
      </c>
      <c r="R15" s="54">
        <v>4.1666666666666701E-3</v>
      </c>
      <c r="T15" s="91"/>
      <c r="U15" s="94"/>
      <c r="V15" s="90" t="str">
        <f t="shared" si="0"/>
        <v/>
      </c>
      <c r="W15" s="94"/>
      <c r="X15" s="418"/>
      <c r="Y15" s="689">
        <v>45575</v>
      </c>
      <c r="Z15" s="307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71</v>
      </c>
      <c r="AJ15" s="333"/>
      <c r="AK15" s="306"/>
      <c r="AL15" s="5">
        <v>3</v>
      </c>
      <c r="AM15" s="5">
        <v>87</v>
      </c>
      <c r="AN15" s="5">
        <v>1</v>
      </c>
      <c r="AO15" s="5">
        <v>3</v>
      </c>
      <c r="AP15" s="5">
        <v>2.5</v>
      </c>
      <c r="AQ15" s="5">
        <v>2.9</v>
      </c>
      <c r="AR15" s="5">
        <v>1030.4000000000001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232</v>
      </c>
      <c r="AY15">
        <v>1088</v>
      </c>
      <c r="AZ15">
        <v>3.4</v>
      </c>
      <c r="BA15">
        <v>3.5</v>
      </c>
      <c r="BB15" s="55">
        <v>4.1666666666666701E-3</v>
      </c>
    </row>
    <row r="16" spans="2:54" x14ac:dyDescent="0.25">
      <c r="B16" s="5">
        <v>3.1</v>
      </c>
      <c r="C16" s="5">
        <v>87</v>
      </c>
      <c r="D16" s="5">
        <v>1.1000000000000001</v>
      </c>
      <c r="E16" s="5">
        <v>3.1</v>
      </c>
      <c r="F16" s="5">
        <v>4.3</v>
      </c>
      <c r="G16" s="5">
        <v>5.8</v>
      </c>
      <c r="H16" s="5">
        <v>1030.4000000000001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232</v>
      </c>
      <c r="O16">
        <v>1088</v>
      </c>
      <c r="P16">
        <v>3.4</v>
      </c>
      <c r="Q16">
        <v>3.5</v>
      </c>
      <c r="R16" s="54">
        <v>4.8611111111111103E-3</v>
      </c>
      <c r="T16" s="91"/>
      <c r="U16" s="94"/>
      <c r="V16" s="90" t="str">
        <f t="shared" si="0"/>
        <v/>
      </c>
      <c r="W16" s="94"/>
      <c r="X16" s="418"/>
      <c r="Y16" s="290">
        <v>45638</v>
      </c>
      <c r="Z16" s="307">
        <v>203</v>
      </c>
      <c r="AA16" s="5">
        <f t="shared" si="1"/>
        <v>3</v>
      </c>
      <c r="AB16" s="53"/>
      <c r="AC16" s="5"/>
      <c r="AD16" s="54">
        <v>4.8611111111111103E-3</v>
      </c>
      <c r="AF16" s="308" t="s">
        <v>110</v>
      </c>
      <c r="AG16" s="327" t="s">
        <v>6</v>
      </c>
      <c r="AH16" s="335"/>
      <c r="AI16" s="336" t="s">
        <v>157</v>
      </c>
      <c r="AJ16" s="335"/>
      <c r="AK16" s="306"/>
      <c r="AL16" s="5">
        <v>3.1</v>
      </c>
      <c r="AM16" s="5">
        <v>87</v>
      </c>
      <c r="AN16" s="5">
        <v>1.1000000000000001</v>
      </c>
      <c r="AO16" s="5">
        <v>3.1</v>
      </c>
      <c r="AP16" s="5">
        <v>4.3</v>
      </c>
      <c r="AQ16" s="5">
        <v>5.8</v>
      </c>
      <c r="AR16" s="5">
        <v>1030.4000000000001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232</v>
      </c>
      <c r="AY16">
        <v>1088</v>
      </c>
      <c r="AZ16">
        <v>3.4</v>
      </c>
      <c r="BA16">
        <v>3.5</v>
      </c>
      <c r="BB16" s="55">
        <v>4.8611111111111103E-3</v>
      </c>
    </row>
    <row r="17" spans="2:54" x14ac:dyDescent="0.25">
      <c r="B17" s="5">
        <v>3</v>
      </c>
      <c r="C17" s="5">
        <v>87</v>
      </c>
      <c r="D17" s="5">
        <v>1</v>
      </c>
      <c r="E17" s="5">
        <v>3</v>
      </c>
      <c r="F17" s="5">
        <v>0</v>
      </c>
      <c r="G17" s="5">
        <v>2.5</v>
      </c>
      <c r="H17" s="5">
        <v>1030.5999999999999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232</v>
      </c>
      <c r="O17">
        <v>1088</v>
      </c>
      <c r="P17">
        <v>3.4</v>
      </c>
      <c r="Q17">
        <v>3.5</v>
      </c>
      <c r="R17" s="54">
        <v>5.5555555555555601E-3</v>
      </c>
      <c r="T17" s="91"/>
      <c r="U17" s="94"/>
      <c r="V17" s="90" t="str">
        <f t="shared" si="0"/>
        <v/>
      </c>
      <c r="W17" s="94"/>
      <c r="X17" s="418"/>
      <c r="Y17" s="290">
        <v>45640</v>
      </c>
      <c r="Z17" s="307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158</v>
      </c>
      <c r="AJ17" s="335"/>
      <c r="AK17" s="306"/>
      <c r="AL17" s="5">
        <v>3</v>
      </c>
      <c r="AM17" s="5">
        <v>87</v>
      </c>
      <c r="AN17" s="5">
        <v>1</v>
      </c>
      <c r="AO17" s="5">
        <v>3</v>
      </c>
      <c r="AP17" s="5">
        <v>0</v>
      </c>
      <c r="AQ17" s="5">
        <v>2.5</v>
      </c>
      <c r="AR17" s="5">
        <v>1030.5999999999999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232</v>
      </c>
      <c r="AY17">
        <v>1088</v>
      </c>
      <c r="AZ17">
        <v>3.4</v>
      </c>
      <c r="BA17">
        <v>3.5</v>
      </c>
      <c r="BB17" s="55">
        <v>5.5555555555555601E-3</v>
      </c>
    </row>
    <row r="18" spans="2:54" x14ac:dyDescent="0.25">
      <c r="B18" s="5">
        <v>3</v>
      </c>
      <c r="C18" s="5">
        <v>87</v>
      </c>
      <c r="D18" s="5">
        <v>1</v>
      </c>
      <c r="E18" s="5">
        <v>3</v>
      </c>
      <c r="F18" s="5">
        <v>0</v>
      </c>
      <c r="G18" s="5">
        <v>1.8</v>
      </c>
      <c r="H18" s="5">
        <v>1030.7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232</v>
      </c>
      <c r="O18">
        <v>1088</v>
      </c>
      <c r="P18">
        <v>3.4</v>
      </c>
      <c r="Q18">
        <v>3.5</v>
      </c>
      <c r="R18" s="54">
        <v>6.2500000000000003E-3</v>
      </c>
      <c r="T18" s="91"/>
      <c r="U18" s="94"/>
      <c r="V18" s="90" t="str">
        <f t="shared" si="0"/>
        <v/>
      </c>
      <c r="W18" s="94"/>
      <c r="X18" s="418"/>
      <c r="Y18" s="290">
        <v>45642</v>
      </c>
      <c r="Z18" s="307">
        <v>208</v>
      </c>
      <c r="AA18" s="5">
        <f t="shared" si="1"/>
        <v>3</v>
      </c>
      <c r="AC18" s="5"/>
      <c r="AD18" s="54">
        <v>6.2500000000000003E-3</v>
      </c>
      <c r="AK18" s="306"/>
      <c r="AL18" s="5">
        <v>3</v>
      </c>
      <c r="AM18" s="5">
        <v>87</v>
      </c>
      <c r="AN18" s="5">
        <v>1</v>
      </c>
      <c r="AO18" s="5">
        <v>3</v>
      </c>
      <c r="AP18" s="5">
        <v>0</v>
      </c>
      <c r="AQ18" s="5">
        <v>1.8</v>
      </c>
      <c r="AR18" s="5">
        <v>1030.7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232</v>
      </c>
      <c r="AY18">
        <v>1088</v>
      </c>
      <c r="AZ18">
        <v>3.4</v>
      </c>
      <c r="BA18">
        <v>3.5</v>
      </c>
      <c r="BB18" s="55">
        <v>6.2500000000000003E-3</v>
      </c>
    </row>
    <row r="19" spans="2:54" x14ac:dyDescent="0.25">
      <c r="B19" s="5">
        <v>3.1</v>
      </c>
      <c r="C19" s="5">
        <v>87</v>
      </c>
      <c r="D19" s="5">
        <v>1.1000000000000001</v>
      </c>
      <c r="E19" s="5">
        <v>3.1</v>
      </c>
      <c r="F19" s="5">
        <v>1.8</v>
      </c>
      <c r="G19" s="5">
        <v>2.2000000000000002</v>
      </c>
      <c r="H19" s="5">
        <v>1030.7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232</v>
      </c>
      <c r="O19">
        <v>1088</v>
      </c>
      <c r="P19">
        <v>3.4</v>
      </c>
      <c r="Q19">
        <v>3.5</v>
      </c>
      <c r="R19" s="54">
        <v>6.9444444444444397E-3</v>
      </c>
      <c r="T19" s="91"/>
      <c r="U19" s="94"/>
      <c r="V19" s="90" t="str">
        <f t="shared" si="0"/>
        <v/>
      </c>
      <c r="W19" s="94"/>
      <c r="X19" s="418"/>
      <c r="Y19" s="290">
        <v>45646</v>
      </c>
      <c r="Z19" s="307">
        <v>212</v>
      </c>
      <c r="AA19" s="5">
        <f t="shared" si="1"/>
        <v>4</v>
      </c>
      <c r="AC19" s="5">
        <v>6</v>
      </c>
      <c r="AD19" s="54">
        <v>6.9444444444444397E-3</v>
      </c>
      <c r="AG19" s="309"/>
      <c r="AH19" s="309" t="s">
        <v>98</v>
      </c>
      <c r="AK19" s="306"/>
      <c r="AL19" s="5">
        <v>3.1</v>
      </c>
      <c r="AM19" s="5">
        <v>87</v>
      </c>
      <c r="AN19" s="5">
        <v>1.1000000000000001</v>
      </c>
      <c r="AO19" s="5">
        <v>3.1</v>
      </c>
      <c r="AP19" s="5">
        <v>1.8</v>
      </c>
      <c r="AQ19" s="5">
        <v>2.2000000000000002</v>
      </c>
      <c r="AR19" s="5">
        <v>1030.7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232</v>
      </c>
      <c r="AY19">
        <v>1088</v>
      </c>
      <c r="AZ19">
        <v>3.4</v>
      </c>
      <c r="BA19">
        <v>3.5</v>
      </c>
      <c r="BB19" s="55">
        <v>6.9444444444444397E-3</v>
      </c>
    </row>
    <row r="20" spans="2:54" x14ac:dyDescent="0.25">
      <c r="B20" s="5">
        <v>3.1</v>
      </c>
      <c r="C20" s="5">
        <v>87</v>
      </c>
      <c r="D20" s="5">
        <v>1.1000000000000001</v>
      </c>
      <c r="E20" s="5">
        <v>3.1</v>
      </c>
      <c r="F20" s="5">
        <v>1.8</v>
      </c>
      <c r="G20" s="5">
        <v>2.9</v>
      </c>
      <c r="H20" s="5">
        <v>1030.5999999999999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232</v>
      </c>
      <c r="O20">
        <v>1088</v>
      </c>
      <c r="P20">
        <v>3.4</v>
      </c>
      <c r="Q20">
        <v>3.5</v>
      </c>
      <c r="R20" s="54">
        <v>7.6388888888888904E-3</v>
      </c>
      <c r="T20" s="91"/>
      <c r="U20" s="94"/>
      <c r="V20" s="90" t="str">
        <f t="shared" si="0"/>
        <v/>
      </c>
      <c r="W20" s="94"/>
      <c r="X20" s="418"/>
      <c r="Y20" s="254">
        <v>45650</v>
      </c>
      <c r="Z20" s="307">
        <v>228</v>
      </c>
      <c r="AA20" s="5">
        <f t="shared" si="1"/>
        <v>16</v>
      </c>
      <c r="AC20" s="5"/>
      <c r="AD20" s="54">
        <v>7.6388888888888904E-3</v>
      </c>
      <c r="AF20" s="309" t="s">
        <v>26</v>
      </c>
      <c r="AG20" s="321" t="s">
        <v>90</v>
      </c>
      <c r="AH20" s="309">
        <v>60</v>
      </c>
      <c r="AK20" s="306"/>
      <c r="AL20" s="5">
        <v>3.1</v>
      </c>
      <c r="AM20" s="5">
        <v>87</v>
      </c>
      <c r="AN20" s="5">
        <v>1.1000000000000001</v>
      </c>
      <c r="AO20" s="5">
        <v>3.1</v>
      </c>
      <c r="AP20" s="5">
        <v>1.8</v>
      </c>
      <c r="AQ20" s="5">
        <v>2.9</v>
      </c>
      <c r="AR20" s="5">
        <v>1030.5999999999999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232</v>
      </c>
      <c r="AY20">
        <v>1088</v>
      </c>
      <c r="AZ20">
        <v>3.4</v>
      </c>
      <c r="BA20">
        <v>3.5</v>
      </c>
      <c r="BB20" s="55">
        <v>7.6388888888888904E-3</v>
      </c>
    </row>
    <row r="21" spans="2:54" x14ac:dyDescent="0.25">
      <c r="B21" s="5">
        <v>3.1</v>
      </c>
      <c r="C21" s="5">
        <v>87</v>
      </c>
      <c r="D21" s="5">
        <v>1.1000000000000001</v>
      </c>
      <c r="E21" s="5">
        <v>3.1</v>
      </c>
      <c r="F21" s="5">
        <v>2.2000000000000002</v>
      </c>
      <c r="G21" s="5">
        <v>3.6</v>
      </c>
      <c r="H21" s="5">
        <v>1030.7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232</v>
      </c>
      <c r="O21">
        <v>1088</v>
      </c>
      <c r="P21">
        <v>3.4</v>
      </c>
      <c r="Q21">
        <v>3.5</v>
      </c>
      <c r="R21" s="54">
        <v>8.3333333333333297E-3</v>
      </c>
      <c r="T21" s="91"/>
      <c r="U21" s="94"/>
      <c r="V21" s="90" t="str">
        <f t="shared" si="0"/>
        <v/>
      </c>
      <c r="W21" s="94"/>
      <c r="X21" s="419"/>
      <c r="Y21" s="330">
        <v>45652</v>
      </c>
      <c r="Z21" s="307">
        <v>232</v>
      </c>
      <c r="AC21" s="5">
        <v>7</v>
      </c>
      <c r="AD21" s="54">
        <v>8.3333333333333297E-3</v>
      </c>
      <c r="AF21" s="322"/>
      <c r="AG21" s="321" t="s">
        <v>91</v>
      </c>
      <c r="AH21" s="309">
        <f>60+AH20</f>
        <v>120</v>
      </c>
      <c r="AK21" s="306"/>
      <c r="AL21" s="5">
        <v>3.1</v>
      </c>
      <c r="AM21" s="5">
        <v>87</v>
      </c>
      <c r="AN21" s="5">
        <v>1.1000000000000001</v>
      </c>
      <c r="AO21" s="5">
        <v>3.1</v>
      </c>
      <c r="AP21" s="5">
        <v>2.2000000000000002</v>
      </c>
      <c r="AQ21" s="5">
        <v>3.6</v>
      </c>
      <c r="AR21" s="5">
        <v>1030.7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232</v>
      </c>
      <c r="AY21">
        <v>1088</v>
      </c>
      <c r="AZ21">
        <v>3.4</v>
      </c>
      <c r="BA21">
        <v>3.5</v>
      </c>
      <c r="BB21" s="55">
        <v>8.3333333333333297E-3</v>
      </c>
    </row>
    <row r="22" spans="2:54" x14ac:dyDescent="0.25">
      <c r="B22" s="5">
        <v>3.1</v>
      </c>
      <c r="C22" s="5">
        <v>87</v>
      </c>
      <c r="D22" s="5">
        <v>1.1000000000000001</v>
      </c>
      <c r="E22" s="5">
        <v>3.1</v>
      </c>
      <c r="F22" s="5">
        <v>4.7</v>
      </c>
      <c r="G22" s="5">
        <v>4.7</v>
      </c>
      <c r="H22" s="5">
        <v>1030.7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232</v>
      </c>
      <c r="O22">
        <v>1088</v>
      </c>
      <c r="P22">
        <v>3.4</v>
      </c>
      <c r="Q22">
        <v>3.5</v>
      </c>
      <c r="R22" s="54">
        <v>9.0277777777777804E-3</v>
      </c>
      <c r="T22" s="91"/>
      <c r="U22" s="94"/>
      <c r="V22" s="90" t="str">
        <f t="shared" si="0"/>
        <v/>
      </c>
      <c r="W22" s="94"/>
      <c r="X22" s="419"/>
      <c r="Y22" s="330">
        <v>45654</v>
      </c>
      <c r="Z22" s="307">
        <v>234</v>
      </c>
      <c r="AC22" s="5"/>
      <c r="AD22" s="54">
        <v>9.0277777777777804E-3</v>
      </c>
      <c r="AF22" s="322"/>
      <c r="AG22" s="321" t="s">
        <v>92</v>
      </c>
      <c r="AH22" s="309">
        <f t="shared" ref="AH22:AH34" si="2">AH21+$AH$20</f>
        <v>180</v>
      </c>
      <c r="AK22" s="306"/>
      <c r="AL22" s="5">
        <v>3.1</v>
      </c>
      <c r="AM22" s="5">
        <v>87</v>
      </c>
      <c r="AN22" s="5">
        <v>1.1000000000000001</v>
      </c>
      <c r="AO22" s="5">
        <v>3.1</v>
      </c>
      <c r="AP22" s="5">
        <v>4.7</v>
      </c>
      <c r="AQ22" s="5">
        <v>4.7</v>
      </c>
      <c r="AR22" s="5">
        <v>1030.7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232</v>
      </c>
      <c r="AY22">
        <v>1088</v>
      </c>
      <c r="AZ22">
        <v>3.4</v>
      </c>
      <c r="BA22">
        <v>3.5</v>
      </c>
      <c r="BB22" s="55">
        <v>9.0277777777777804E-3</v>
      </c>
    </row>
    <row r="23" spans="2:54" x14ac:dyDescent="0.25">
      <c r="B23" s="5">
        <v>3</v>
      </c>
      <c r="C23" s="5">
        <v>87</v>
      </c>
      <c r="D23" s="5">
        <v>1</v>
      </c>
      <c r="E23" s="5">
        <v>3</v>
      </c>
      <c r="F23" s="5">
        <v>2.9</v>
      </c>
      <c r="G23" s="5">
        <v>4.3</v>
      </c>
      <c r="H23" s="5">
        <v>1030.5999999999999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232</v>
      </c>
      <c r="O23">
        <v>1088</v>
      </c>
      <c r="P23">
        <v>3.4</v>
      </c>
      <c r="Q23">
        <v>3.5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0"/>
      <c r="Z23" s="307"/>
      <c r="AA23"/>
      <c r="AC23" s="5">
        <v>8</v>
      </c>
      <c r="AD23" s="54">
        <v>9.7222222222222206E-3</v>
      </c>
      <c r="AF23" s="322"/>
      <c r="AG23" s="321" t="s">
        <v>93</v>
      </c>
      <c r="AH23" s="309">
        <f t="shared" si="2"/>
        <v>240</v>
      </c>
      <c r="AK23" s="306"/>
      <c r="AL23" s="5">
        <v>3</v>
      </c>
      <c r="AM23" s="5">
        <v>87</v>
      </c>
      <c r="AN23" s="5">
        <v>1</v>
      </c>
      <c r="AO23" s="5">
        <v>3</v>
      </c>
      <c r="AP23" s="5">
        <v>2.9</v>
      </c>
      <c r="AQ23" s="5">
        <v>4.3</v>
      </c>
      <c r="AR23" s="5">
        <v>1030.5999999999999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232</v>
      </c>
      <c r="AY23">
        <v>1088</v>
      </c>
      <c r="AZ23">
        <v>3.4</v>
      </c>
      <c r="BA23">
        <v>3.5</v>
      </c>
      <c r="BB23" s="55">
        <v>9.7222222222222206E-3</v>
      </c>
    </row>
    <row r="24" spans="2:54" x14ac:dyDescent="0.25">
      <c r="B24" s="5">
        <v>3.1</v>
      </c>
      <c r="C24" s="5">
        <v>87</v>
      </c>
      <c r="D24" s="5">
        <v>1.1000000000000001</v>
      </c>
      <c r="E24" s="5">
        <v>3.1</v>
      </c>
      <c r="F24" s="5">
        <v>0</v>
      </c>
      <c r="G24" s="5">
        <v>2.5</v>
      </c>
      <c r="H24" s="5">
        <v>1030.7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232</v>
      </c>
      <c r="O24">
        <v>1088</v>
      </c>
      <c r="P24">
        <v>3.4</v>
      </c>
      <c r="Q24">
        <v>3.5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0"/>
      <c r="Z24" s="307"/>
      <c r="AA24"/>
      <c r="AC24" s="5"/>
      <c r="AD24" s="54">
        <v>1.0416666666666701E-2</v>
      </c>
      <c r="AF24" s="322"/>
      <c r="AG24" s="321" t="s">
        <v>94</v>
      </c>
      <c r="AH24" s="309">
        <f t="shared" si="2"/>
        <v>300</v>
      </c>
      <c r="AK24" s="306"/>
      <c r="AL24" s="5">
        <v>3.1</v>
      </c>
      <c r="AM24" s="5">
        <v>87</v>
      </c>
      <c r="AN24" s="5">
        <v>1.1000000000000001</v>
      </c>
      <c r="AO24" s="5">
        <v>3.1</v>
      </c>
      <c r="AP24" s="5">
        <v>0</v>
      </c>
      <c r="AQ24" s="5">
        <v>2.5</v>
      </c>
      <c r="AR24" s="5">
        <v>1030.7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232</v>
      </c>
      <c r="AY24">
        <v>1088</v>
      </c>
      <c r="AZ24">
        <v>3.4</v>
      </c>
      <c r="BA24">
        <v>3.5</v>
      </c>
      <c r="BB24" s="55">
        <v>1.0416666666666701E-2</v>
      </c>
    </row>
    <row r="25" spans="2:54" x14ac:dyDescent="0.25">
      <c r="B25" s="5">
        <v>3.1</v>
      </c>
      <c r="C25" s="5">
        <v>87</v>
      </c>
      <c r="D25" s="5">
        <v>1.1000000000000001</v>
      </c>
      <c r="E25" s="5">
        <v>3.1</v>
      </c>
      <c r="F25" s="5">
        <v>1.8</v>
      </c>
      <c r="G25" s="5">
        <v>2.5</v>
      </c>
      <c r="H25" s="5">
        <v>1030.5999999999999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232</v>
      </c>
      <c r="O25">
        <v>1088</v>
      </c>
      <c r="P25">
        <v>3.4</v>
      </c>
      <c r="Q25">
        <v>3.5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7"/>
      <c r="AA25"/>
      <c r="AC25" s="5">
        <v>9</v>
      </c>
      <c r="AD25" s="54">
        <v>1.1111111111111099E-2</v>
      </c>
      <c r="AF25" s="322"/>
      <c r="AG25" s="321" t="s">
        <v>95</v>
      </c>
      <c r="AH25" s="309">
        <f t="shared" si="2"/>
        <v>360</v>
      </c>
      <c r="AK25" s="306"/>
      <c r="AL25" s="5">
        <v>3.1</v>
      </c>
      <c r="AM25" s="5">
        <v>87</v>
      </c>
      <c r="AN25" s="5">
        <v>1.1000000000000001</v>
      </c>
      <c r="AO25" s="5">
        <v>3.1</v>
      </c>
      <c r="AP25" s="5">
        <v>1.8</v>
      </c>
      <c r="AQ25" s="5">
        <v>2.5</v>
      </c>
      <c r="AR25" s="5">
        <v>1030.5999999999999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232</v>
      </c>
      <c r="AY25">
        <v>1088</v>
      </c>
      <c r="AZ25">
        <v>3.4</v>
      </c>
      <c r="BA25">
        <v>3.5</v>
      </c>
      <c r="BB25" s="55">
        <v>1.1111111111111099E-2</v>
      </c>
    </row>
    <row r="26" spans="2:54" x14ac:dyDescent="0.25">
      <c r="B26" s="5">
        <v>3.1</v>
      </c>
      <c r="C26" s="5">
        <v>87</v>
      </c>
      <c r="D26" s="5">
        <v>1.1000000000000001</v>
      </c>
      <c r="E26" s="5">
        <v>3.1</v>
      </c>
      <c r="F26" s="5">
        <v>4.7</v>
      </c>
      <c r="G26" s="5">
        <v>5.4</v>
      </c>
      <c r="H26" s="5">
        <v>1030.7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232</v>
      </c>
      <c r="O26">
        <v>1088</v>
      </c>
      <c r="P26">
        <v>3.4</v>
      </c>
      <c r="Q26">
        <v>3.5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0"/>
      <c r="Z26" s="307"/>
      <c r="AA26"/>
      <c r="AC26" s="5"/>
      <c r="AD26" s="54">
        <v>1.18055555555556E-2</v>
      </c>
      <c r="AF26" s="322"/>
      <c r="AG26" s="321" t="s">
        <v>96</v>
      </c>
      <c r="AH26" s="309">
        <f t="shared" si="2"/>
        <v>420</v>
      </c>
      <c r="AK26" s="306"/>
      <c r="AL26" s="5">
        <v>3.1</v>
      </c>
      <c r="AM26" s="5">
        <v>87</v>
      </c>
      <c r="AN26" s="5">
        <v>1.1000000000000001</v>
      </c>
      <c r="AO26" s="5">
        <v>3.1</v>
      </c>
      <c r="AP26" s="5">
        <v>4.7</v>
      </c>
      <c r="AQ26" s="5">
        <v>5.4</v>
      </c>
      <c r="AR26" s="5">
        <v>1030.7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232</v>
      </c>
      <c r="AY26">
        <v>1088</v>
      </c>
      <c r="AZ26">
        <v>3.4</v>
      </c>
      <c r="BA26">
        <v>3.5</v>
      </c>
      <c r="BB26" s="55">
        <v>1.18055555555556E-2</v>
      </c>
    </row>
    <row r="27" spans="2:54" x14ac:dyDescent="0.25">
      <c r="B27" s="5">
        <v>3.1</v>
      </c>
      <c r="C27" s="5">
        <v>87</v>
      </c>
      <c r="D27" s="5">
        <v>1.1000000000000001</v>
      </c>
      <c r="E27" s="5">
        <v>3.1</v>
      </c>
      <c r="F27" s="5">
        <v>4</v>
      </c>
      <c r="G27" s="5">
        <v>4.3</v>
      </c>
      <c r="H27" s="5">
        <v>1030.5999999999999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232</v>
      </c>
      <c r="O27">
        <v>1088</v>
      </c>
      <c r="P27">
        <v>3.4</v>
      </c>
      <c r="Q27">
        <v>3.5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0"/>
      <c r="Z27" s="307"/>
      <c r="AA27"/>
      <c r="AC27" s="5">
        <v>10</v>
      </c>
      <c r="AD27" s="54">
        <v>1.2500000000000001E-2</v>
      </c>
      <c r="AF27" s="322"/>
      <c r="AG27" s="321" t="s">
        <v>97</v>
      </c>
      <c r="AH27" s="309">
        <f t="shared" si="2"/>
        <v>480</v>
      </c>
      <c r="AK27" s="306"/>
      <c r="AL27" s="5">
        <v>3.1</v>
      </c>
      <c r="AM27" s="5">
        <v>87</v>
      </c>
      <c r="AN27" s="5">
        <v>1.1000000000000001</v>
      </c>
      <c r="AO27" s="5">
        <v>3.1</v>
      </c>
      <c r="AP27" s="5">
        <v>4</v>
      </c>
      <c r="AQ27" s="5">
        <v>4.3</v>
      </c>
      <c r="AR27" s="5">
        <v>1030.5999999999999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232</v>
      </c>
      <c r="AY27">
        <v>1088</v>
      </c>
      <c r="AZ27">
        <v>3.4</v>
      </c>
      <c r="BA27">
        <v>3.5</v>
      </c>
      <c r="BB27" s="55">
        <v>1.2500000000000001E-2</v>
      </c>
    </row>
    <row r="28" spans="2:54" x14ac:dyDescent="0.25">
      <c r="B28" s="5">
        <v>3</v>
      </c>
      <c r="C28" s="5">
        <v>87</v>
      </c>
      <c r="D28" s="5">
        <v>1</v>
      </c>
      <c r="E28" s="5">
        <v>3</v>
      </c>
      <c r="F28" s="5">
        <v>0</v>
      </c>
      <c r="G28" s="5">
        <v>0</v>
      </c>
      <c r="H28" s="5">
        <v>1030.7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232</v>
      </c>
      <c r="O28">
        <v>1088</v>
      </c>
      <c r="P28">
        <v>3.4</v>
      </c>
      <c r="Q28">
        <v>3.5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0"/>
      <c r="Z28" s="307"/>
      <c r="AA28"/>
      <c r="AC28" s="5"/>
      <c r="AD28" s="54">
        <v>1.3194444444444399E-2</v>
      </c>
      <c r="AF28" s="322"/>
      <c r="AG28" s="321" t="s">
        <v>102</v>
      </c>
      <c r="AH28" s="309">
        <f t="shared" si="2"/>
        <v>540</v>
      </c>
      <c r="AK28" s="306"/>
      <c r="AL28" s="5">
        <v>3</v>
      </c>
      <c r="AM28" s="5">
        <v>87</v>
      </c>
      <c r="AN28" s="5">
        <v>1</v>
      </c>
      <c r="AO28" s="5">
        <v>3</v>
      </c>
      <c r="AP28" s="5">
        <v>0</v>
      </c>
      <c r="AQ28" s="5">
        <v>0</v>
      </c>
      <c r="AR28" s="5">
        <v>1030.7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232</v>
      </c>
      <c r="AY28">
        <v>1088</v>
      </c>
      <c r="AZ28">
        <v>3.4</v>
      </c>
      <c r="BA28">
        <v>3.5</v>
      </c>
      <c r="BB28" s="55">
        <v>1.3194444444444399E-2</v>
      </c>
    </row>
    <row r="29" spans="2:54" x14ac:dyDescent="0.25">
      <c r="B29" s="5">
        <v>3.1</v>
      </c>
      <c r="C29" s="5">
        <v>87</v>
      </c>
      <c r="D29" s="5">
        <v>1.1000000000000001</v>
      </c>
      <c r="E29" s="5">
        <v>3.1</v>
      </c>
      <c r="F29" s="5">
        <v>0</v>
      </c>
      <c r="G29" s="5">
        <v>2.5</v>
      </c>
      <c r="H29" s="5">
        <v>1030.7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232</v>
      </c>
      <c r="O29">
        <v>1088</v>
      </c>
      <c r="P29">
        <v>3.4</v>
      </c>
      <c r="Q29">
        <v>3.5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0"/>
      <c r="Z29" s="307"/>
      <c r="AA29"/>
      <c r="AC29" s="5">
        <v>11</v>
      </c>
      <c r="AD29" s="54">
        <v>1.38888888888889E-2</v>
      </c>
      <c r="AF29" s="322"/>
      <c r="AG29" s="321" t="s">
        <v>103</v>
      </c>
      <c r="AH29" s="309">
        <f t="shared" si="2"/>
        <v>600</v>
      </c>
      <c r="AK29" s="306"/>
      <c r="AL29" s="5">
        <v>3.1</v>
      </c>
      <c r="AM29" s="5">
        <v>87</v>
      </c>
      <c r="AN29" s="5">
        <v>1.1000000000000001</v>
      </c>
      <c r="AO29" s="5">
        <v>3.1</v>
      </c>
      <c r="AP29" s="5">
        <v>0</v>
      </c>
      <c r="AQ29" s="5">
        <v>2.5</v>
      </c>
      <c r="AR29" s="5">
        <v>1030.7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232</v>
      </c>
      <c r="AY29">
        <v>1088</v>
      </c>
      <c r="AZ29">
        <v>3.4</v>
      </c>
      <c r="BA29">
        <v>3.5</v>
      </c>
      <c r="BB29" s="55">
        <v>1.38888888888889E-2</v>
      </c>
    </row>
    <row r="30" spans="2:54" x14ac:dyDescent="0.25">
      <c r="B30" s="5">
        <v>3.1</v>
      </c>
      <c r="C30" s="5">
        <v>87</v>
      </c>
      <c r="D30" s="5">
        <v>1.1000000000000001</v>
      </c>
      <c r="E30" s="5">
        <v>3.1</v>
      </c>
      <c r="F30" s="5">
        <v>1.8</v>
      </c>
      <c r="G30" s="5">
        <v>2.2000000000000002</v>
      </c>
      <c r="H30" s="5">
        <v>1030.5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232</v>
      </c>
      <c r="O30">
        <v>1088</v>
      </c>
      <c r="P30">
        <v>3.4</v>
      </c>
      <c r="Q30">
        <v>3.5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0"/>
      <c r="Z30" s="307"/>
      <c r="AA30"/>
      <c r="AC30" s="5"/>
      <c r="AD30" s="54">
        <v>1.4583333333333301E-2</v>
      </c>
      <c r="AF30" s="322"/>
      <c r="AG30" s="321" t="s">
        <v>104</v>
      </c>
      <c r="AH30" s="309">
        <f t="shared" si="2"/>
        <v>660</v>
      </c>
      <c r="AK30" s="306"/>
      <c r="AL30" s="5">
        <v>3.1</v>
      </c>
      <c r="AM30" s="5">
        <v>87</v>
      </c>
      <c r="AN30" s="5">
        <v>1.1000000000000001</v>
      </c>
      <c r="AO30" s="5">
        <v>3.1</v>
      </c>
      <c r="AP30" s="5">
        <v>1.8</v>
      </c>
      <c r="AQ30" s="5">
        <v>2.2000000000000002</v>
      </c>
      <c r="AR30" s="5">
        <v>1030.5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232</v>
      </c>
      <c r="AY30">
        <v>1088</v>
      </c>
      <c r="AZ30">
        <v>3.4</v>
      </c>
      <c r="BA30">
        <v>3.5</v>
      </c>
      <c r="BB30" s="55">
        <v>1.4583333333333301E-2</v>
      </c>
    </row>
    <row r="31" spans="2:54" x14ac:dyDescent="0.25">
      <c r="B31" s="5">
        <v>3.1</v>
      </c>
      <c r="C31" s="5">
        <v>87</v>
      </c>
      <c r="D31" s="5">
        <v>1.1000000000000001</v>
      </c>
      <c r="E31" s="5">
        <v>3.1</v>
      </c>
      <c r="F31" s="5">
        <v>2.2000000000000002</v>
      </c>
      <c r="G31" s="5">
        <v>3.2</v>
      </c>
      <c r="H31" s="5">
        <v>1030.5999999999999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232</v>
      </c>
      <c r="O31">
        <v>1088</v>
      </c>
      <c r="P31">
        <v>3.4</v>
      </c>
      <c r="Q31">
        <v>3.5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0" t="s">
        <v>244</v>
      </c>
      <c r="Z31" s="307">
        <v>11</v>
      </c>
      <c r="AA31"/>
      <c r="AC31" s="5">
        <v>12</v>
      </c>
      <c r="AD31" s="54">
        <v>1.52777777777778E-2</v>
      </c>
      <c r="AF31" s="322"/>
      <c r="AG31" s="321" t="s">
        <v>105</v>
      </c>
      <c r="AH31" s="309">
        <f t="shared" si="2"/>
        <v>720</v>
      </c>
      <c r="AK31" s="306"/>
      <c r="AL31" s="5">
        <v>3.1</v>
      </c>
      <c r="AM31" s="5">
        <v>87</v>
      </c>
      <c r="AN31" s="5">
        <v>1.1000000000000001</v>
      </c>
      <c r="AO31" s="5">
        <v>3.1</v>
      </c>
      <c r="AP31" s="5">
        <v>2.2000000000000002</v>
      </c>
      <c r="AQ31" s="5">
        <v>3.2</v>
      </c>
      <c r="AR31" s="5">
        <v>1030.5999999999999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232</v>
      </c>
      <c r="AY31">
        <v>1088</v>
      </c>
      <c r="AZ31">
        <v>3.4</v>
      </c>
      <c r="BA31">
        <v>3.5</v>
      </c>
      <c r="BB31" s="55">
        <v>1.52777777777778E-2</v>
      </c>
    </row>
    <row r="32" spans="2:54" x14ac:dyDescent="0.25">
      <c r="B32" s="5">
        <v>3.1</v>
      </c>
      <c r="C32" s="5">
        <v>87</v>
      </c>
      <c r="D32" s="5">
        <v>1.1000000000000001</v>
      </c>
      <c r="E32" s="5">
        <v>3.1</v>
      </c>
      <c r="F32" s="5">
        <v>1.8</v>
      </c>
      <c r="G32" s="5">
        <v>3.6</v>
      </c>
      <c r="H32" s="5">
        <v>1030.5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232</v>
      </c>
      <c r="O32">
        <v>1088</v>
      </c>
      <c r="P32">
        <v>3.4</v>
      </c>
      <c r="Q32">
        <v>3.5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0"/>
      <c r="Z32" s="307"/>
      <c r="AA32"/>
      <c r="AC32" s="5"/>
      <c r="AD32" s="54">
        <v>1.59722222222222E-2</v>
      </c>
      <c r="AF32" s="322"/>
      <c r="AG32" s="321" t="s">
        <v>106</v>
      </c>
      <c r="AH32" s="309">
        <f t="shared" si="2"/>
        <v>780</v>
      </c>
      <c r="AK32" s="306"/>
      <c r="AL32" s="5">
        <v>3.1</v>
      </c>
      <c r="AM32" s="5">
        <v>87</v>
      </c>
      <c r="AN32" s="5">
        <v>1.1000000000000001</v>
      </c>
      <c r="AO32" s="5">
        <v>3.1</v>
      </c>
      <c r="AP32" s="5">
        <v>1.8</v>
      </c>
      <c r="AQ32" s="5">
        <v>3.6</v>
      </c>
      <c r="AR32" s="5">
        <v>1030.5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232</v>
      </c>
      <c r="AY32">
        <v>1088</v>
      </c>
      <c r="AZ32">
        <v>3.4</v>
      </c>
      <c r="BA32">
        <v>3.5</v>
      </c>
      <c r="BB32" s="55">
        <v>1.59722222222222E-2</v>
      </c>
    </row>
    <row r="33" spans="2:54" x14ac:dyDescent="0.25">
      <c r="B33" s="5">
        <v>3.1</v>
      </c>
      <c r="C33" s="5">
        <v>87</v>
      </c>
      <c r="D33" s="5">
        <v>1.1000000000000001</v>
      </c>
      <c r="E33" s="5">
        <v>3.1</v>
      </c>
      <c r="F33" s="5">
        <v>2.9</v>
      </c>
      <c r="G33" s="5">
        <v>3.6</v>
      </c>
      <c r="H33" s="5">
        <v>1030.5999999999999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232</v>
      </c>
      <c r="O33">
        <v>1088</v>
      </c>
      <c r="P33">
        <v>3.4</v>
      </c>
      <c r="Q33">
        <v>3.5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0"/>
      <c r="Z33" s="307"/>
      <c r="AA33"/>
      <c r="AC33" s="5">
        <v>13</v>
      </c>
      <c r="AD33" s="54">
        <v>1.6666666666666701E-2</v>
      </c>
      <c r="AF33" s="322"/>
      <c r="AG33" s="321" t="s">
        <v>107</v>
      </c>
      <c r="AH33" s="309">
        <f t="shared" si="2"/>
        <v>840</v>
      </c>
      <c r="AI33" s="37"/>
      <c r="AJ33" s="5"/>
      <c r="AK33" s="306"/>
      <c r="AL33" s="5">
        <v>3.1</v>
      </c>
      <c r="AM33" s="5">
        <v>87</v>
      </c>
      <c r="AN33" s="5">
        <v>1.1000000000000001</v>
      </c>
      <c r="AO33" s="5">
        <v>3.1</v>
      </c>
      <c r="AP33" s="5">
        <v>2.9</v>
      </c>
      <c r="AQ33" s="5">
        <v>3.6</v>
      </c>
      <c r="AR33" s="5">
        <v>1030.5999999999999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232</v>
      </c>
      <c r="AY33">
        <v>1088</v>
      </c>
      <c r="AZ33">
        <v>3.4</v>
      </c>
      <c r="BA33">
        <v>3.5</v>
      </c>
      <c r="BB33" s="55">
        <v>1.6666666666666701E-2</v>
      </c>
    </row>
    <row r="34" spans="2:54" x14ac:dyDescent="0.25">
      <c r="B34" s="5">
        <v>3.1</v>
      </c>
      <c r="C34" s="5">
        <v>87</v>
      </c>
      <c r="D34" s="5">
        <v>1.1000000000000001</v>
      </c>
      <c r="E34" s="5">
        <v>3.1</v>
      </c>
      <c r="F34" s="5">
        <v>4.3</v>
      </c>
      <c r="G34" s="5">
        <v>4.3</v>
      </c>
      <c r="H34" s="5">
        <v>1030.5999999999999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232</v>
      </c>
      <c r="O34">
        <v>1088</v>
      </c>
      <c r="P34">
        <v>3.4</v>
      </c>
      <c r="Q34">
        <v>3.5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0"/>
      <c r="Z34" s="307"/>
      <c r="AA34"/>
      <c r="AC34" s="5"/>
      <c r="AD34" s="54">
        <v>1.7361111111111101E-2</v>
      </c>
      <c r="AF34" s="322"/>
      <c r="AG34" s="321" t="s">
        <v>153</v>
      </c>
      <c r="AH34" s="309">
        <f t="shared" si="2"/>
        <v>900</v>
      </c>
      <c r="AK34" s="306"/>
      <c r="AL34" s="5">
        <v>3.1</v>
      </c>
      <c r="AM34" s="5">
        <v>87</v>
      </c>
      <c r="AN34" s="5">
        <v>1.1000000000000001</v>
      </c>
      <c r="AO34" s="5">
        <v>3.1</v>
      </c>
      <c r="AP34" s="5">
        <v>4.3</v>
      </c>
      <c r="AQ34" s="5">
        <v>4.3</v>
      </c>
      <c r="AR34" s="5">
        <v>1030.5999999999999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232</v>
      </c>
      <c r="AY34">
        <v>1088</v>
      </c>
      <c r="AZ34">
        <v>3.4</v>
      </c>
      <c r="BA34">
        <v>3.5</v>
      </c>
      <c r="BB34" s="55">
        <v>1.7361111111111101E-2</v>
      </c>
    </row>
    <row r="35" spans="2:54" x14ac:dyDescent="0.25">
      <c r="B35" s="5">
        <v>3.1</v>
      </c>
      <c r="C35" s="5">
        <v>87</v>
      </c>
      <c r="D35" s="5">
        <v>1.1000000000000001</v>
      </c>
      <c r="E35" s="5">
        <v>3.1</v>
      </c>
      <c r="F35" s="5">
        <v>2.5</v>
      </c>
      <c r="G35" s="5">
        <v>2.9</v>
      </c>
      <c r="H35" s="5">
        <v>1030.5999999999999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232</v>
      </c>
      <c r="O35">
        <v>1088</v>
      </c>
      <c r="P35">
        <v>3.4</v>
      </c>
      <c r="Q35">
        <v>3.5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0"/>
      <c r="Z35" s="307"/>
      <c r="AA35"/>
      <c r="AC35" s="5">
        <v>14</v>
      </c>
      <c r="AD35" s="54">
        <v>1.8055555555555599E-2</v>
      </c>
      <c r="AH35" s="290"/>
      <c r="AJ35" s="53"/>
      <c r="AK35" s="306"/>
      <c r="AL35" s="5">
        <v>3.1</v>
      </c>
      <c r="AM35" s="5">
        <v>87</v>
      </c>
      <c r="AN35" s="5">
        <v>1.1000000000000001</v>
      </c>
      <c r="AO35" s="5">
        <v>3.1</v>
      </c>
      <c r="AP35" s="5">
        <v>2.5</v>
      </c>
      <c r="AQ35" s="5">
        <v>2.9</v>
      </c>
      <c r="AR35" s="5">
        <v>1030.5999999999999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232</v>
      </c>
      <c r="AY35">
        <v>1088</v>
      </c>
      <c r="AZ35">
        <v>3.4</v>
      </c>
      <c r="BA35">
        <v>3.5</v>
      </c>
      <c r="BB35" s="55">
        <v>1.8055555555555599E-2</v>
      </c>
    </row>
    <row r="36" spans="2:54" x14ac:dyDescent="0.25">
      <c r="B36" s="5">
        <v>3.1</v>
      </c>
      <c r="C36" s="5">
        <v>87</v>
      </c>
      <c r="D36" s="5">
        <v>1.1000000000000001</v>
      </c>
      <c r="E36" s="5">
        <v>3.1</v>
      </c>
      <c r="F36" s="5">
        <v>2.2000000000000002</v>
      </c>
      <c r="G36" s="5">
        <v>2.2000000000000002</v>
      </c>
      <c r="H36" s="5">
        <v>1030.5999999999999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232</v>
      </c>
      <c r="O36">
        <v>1088</v>
      </c>
      <c r="P36">
        <v>3.4</v>
      </c>
      <c r="Q36">
        <v>3.5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0"/>
      <c r="Z36" s="307"/>
      <c r="AA36" s="53"/>
      <c r="AC36" s="5"/>
      <c r="AD36" s="54">
        <v>1.8749999999999999E-2</v>
      </c>
      <c r="AH36" s="290"/>
      <c r="AJ36" s="53"/>
      <c r="AK36" s="306"/>
      <c r="AL36" s="5">
        <v>3.1</v>
      </c>
      <c r="AM36" s="5">
        <v>87</v>
      </c>
      <c r="AN36" s="5">
        <v>1.1000000000000001</v>
      </c>
      <c r="AO36" s="5">
        <v>3.1</v>
      </c>
      <c r="AP36" s="5">
        <v>2.2000000000000002</v>
      </c>
      <c r="AQ36" s="5">
        <v>2.2000000000000002</v>
      </c>
      <c r="AR36" s="5">
        <v>1030.5999999999999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232</v>
      </c>
      <c r="AY36">
        <v>1088</v>
      </c>
      <c r="AZ36">
        <v>3.4</v>
      </c>
      <c r="BA36">
        <v>3.5</v>
      </c>
      <c r="BB36" s="55">
        <v>1.8749999999999999E-2</v>
      </c>
    </row>
    <row r="37" spans="2:54" x14ac:dyDescent="0.25">
      <c r="B37" s="5">
        <v>3.1</v>
      </c>
      <c r="C37" s="5">
        <v>87</v>
      </c>
      <c r="D37" s="5">
        <v>1.1000000000000001</v>
      </c>
      <c r="E37" s="5">
        <v>3.1</v>
      </c>
      <c r="F37" s="5">
        <v>2.9</v>
      </c>
      <c r="G37" s="5">
        <v>2.9</v>
      </c>
      <c r="H37" s="5">
        <v>1030.5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232</v>
      </c>
      <c r="O37">
        <v>1088</v>
      </c>
      <c r="P37">
        <v>3.4</v>
      </c>
      <c r="Q37">
        <v>3.6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0"/>
      <c r="Z37" s="53"/>
      <c r="AA37"/>
      <c r="AC37" s="5">
        <v>15</v>
      </c>
      <c r="AD37" s="54">
        <v>1.94444444444444E-2</v>
      </c>
      <c r="AH37" s="290"/>
      <c r="AJ37" s="53"/>
      <c r="AK37" s="306"/>
      <c r="AL37" s="5">
        <v>3.1</v>
      </c>
      <c r="AM37" s="5">
        <v>87</v>
      </c>
      <c r="AN37" s="5">
        <v>1.1000000000000001</v>
      </c>
      <c r="AO37" s="5">
        <v>3.1</v>
      </c>
      <c r="AP37" s="5">
        <v>2.9</v>
      </c>
      <c r="AQ37" s="5">
        <v>2.9</v>
      </c>
      <c r="AR37" s="5">
        <v>1030.5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232</v>
      </c>
      <c r="AY37">
        <v>1088</v>
      </c>
      <c r="AZ37">
        <v>3.4</v>
      </c>
      <c r="BA37">
        <v>3.6</v>
      </c>
      <c r="BB37" s="55">
        <v>1.94444444444444E-2</v>
      </c>
    </row>
    <row r="38" spans="2:54" x14ac:dyDescent="0.25">
      <c r="B38" s="5">
        <v>3.1</v>
      </c>
      <c r="C38" s="5">
        <v>87</v>
      </c>
      <c r="D38" s="5">
        <v>1.1000000000000001</v>
      </c>
      <c r="E38" s="5">
        <v>3.1</v>
      </c>
      <c r="F38" s="5">
        <v>0</v>
      </c>
      <c r="G38" s="5">
        <v>2.9</v>
      </c>
      <c r="H38" s="5">
        <v>1030.7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232</v>
      </c>
      <c r="O38">
        <v>1088</v>
      </c>
      <c r="P38">
        <v>3.4</v>
      </c>
      <c r="Q38">
        <v>3.5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0"/>
      <c r="Z38" s="53"/>
      <c r="AA38"/>
      <c r="AC38" s="5"/>
      <c r="AD38" s="54">
        <v>2.0138888888888901E-2</v>
      </c>
      <c r="AH38" s="290"/>
      <c r="AJ38" s="53"/>
      <c r="AK38" s="306"/>
      <c r="AL38" s="5">
        <v>3.1</v>
      </c>
      <c r="AM38" s="5">
        <v>87</v>
      </c>
      <c r="AN38" s="5">
        <v>1.1000000000000001</v>
      </c>
      <c r="AO38" s="5">
        <v>3.1</v>
      </c>
      <c r="AP38" s="5">
        <v>0</v>
      </c>
      <c r="AQ38" s="5">
        <v>2.9</v>
      </c>
      <c r="AR38" s="5">
        <v>1030.7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232</v>
      </c>
      <c r="AY38">
        <v>1088</v>
      </c>
      <c r="AZ38">
        <v>3.4</v>
      </c>
      <c r="BA38">
        <v>3.5</v>
      </c>
      <c r="BB38" s="55">
        <v>2.0138888888888901E-2</v>
      </c>
    </row>
    <row r="39" spans="2:54" x14ac:dyDescent="0.25">
      <c r="B39" s="5">
        <v>3.1</v>
      </c>
      <c r="C39" s="5">
        <v>87</v>
      </c>
      <c r="D39" s="5">
        <v>1.1000000000000001</v>
      </c>
      <c r="E39" s="5">
        <v>3.1</v>
      </c>
      <c r="F39" s="5">
        <v>0</v>
      </c>
      <c r="G39" s="5">
        <v>2.9</v>
      </c>
      <c r="H39" s="5">
        <v>1030.5999999999999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232</v>
      </c>
      <c r="O39">
        <v>1088</v>
      </c>
      <c r="P39">
        <v>3.4</v>
      </c>
      <c r="Q39">
        <v>3.5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0"/>
      <c r="AJ39" s="53"/>
      <c r="AK39" s="306"/>
      <c r="AL39" s="5">
        <v>3.1</v>
      </c>
      <c r="AM39" s="5">
        <v>87</v>
      </c>
      <c r="AN39" s="5">
        <v>1.1000000000000001</v>
      </c>
      <c r="AO39" s="5">
        <v>3.1</v>
      </c>
      <c r="AP39" s="5">
        <v>0</v>
      </c>
      <c r="AQ39" s="5">
        <v>2.9</v>
      </c>
      <c r="AR39" s="5">
        <v>1030.5999999999999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232</v>
      </c>
      <c r="AY39">
        <v>1088</v>
      </c>
      <c r="AZ39">
        <v>3.4</v>
      </c>
      <c r="BA39">
        <v>3.5</v>
      </c>
      <c r="BB39" s="55">
        <v>2.0833333333333301E-2</v>
      </c>
    </row>
    <row r="40" spans="2:54" x14ac:dyDescent="0.25">
      <c r="B40" s="5">
        <v>3.1</v>
      </c>
      <c r="C40" s="5">
        <v>87</v>
      </c>
      <c r="D40" s="5">
        <v>1.1000000000000001</v>
      </c>
      <c r="E40" s="5">
        <v>3.1</v>
      </c>
      <c r="F40" s="5">
        <v>2.2000000000000002</v>
      </c>
      <c r="G40" s="5">
        <v>2.5</v>
      </c>
      <c r="H40" s="5">
        <v>1030.8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232</v>
      </c>
      <c r="O40">
        <v>1088</v>
      </c>
      <c r="P40">
        <v>3.4</v>
      </c>
      <c r="Q40">
        <v>3.6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6"/>
      <c r="AL40" s="5">
        <v>3.1</v>
      </c>
      <c r="AM40" s="5">
        <v>87</v>
      </c>
      <c r="AN40" s="5">
        <v>1.1000000000000001</v>
      </c>
      <c r="AO40" s="5">
        <v>3.1</v>
      </c>
      <c r="AP40" s="5">
        <v>2.2000000000000002</v>
      </c>
      <c r="AQ40" s="5">
        <v>2.5</v>
      </c>
      <c r="AR40" s="5">
        <v>1030.8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232</v>
      </c>
      <c r="AY40">
        <v>1088</v>
      </c>
      <c r="AZ40">
        <v>3.4</v>
      </c>
      <c r="BA40">
        <v>3.6</v>
      </c>
      <c r="BB40" s="55">
        <v>2.1527777777777798E-2</v>
      </c>
    </row>
    <row r="41" spans="2:54" x14ac:dyDescent="0.25">
      <c r="B41" s="5">
        <v>3.1</v>
      </c>
      <c r="C41" s="5">
        <v>87</v>
      </c>
      <c r="D41" s="5">
        <v>1.1000000000000001</v>
      </c>
      <c r="E41" s="5">
        <v>3.1</v>
      </c>
      <c r="F41" s="5">
        <v>3.2</v>
      </c>
      <c r="G41" s="5">
        <v>4.3</v>
      </c>
      <c r="H41" s="5">
        <v>1030.5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232</v>
      </c>
      <c r="O41">
        <v>1088</v>
      </c>
      <c r="P41">
        <v>3.4</v>
      </c>
      <c r="Q41">
        <v>3.5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6"/>
      <c r="AL41" s="5">
        <v>3.1</v>
      </c>
      <c r="AM41" s="5">
        <v>87</v>
      </c>
      <c r="AN41" s="5">
        <v>1.1000000000000001</v>
      </c>
      <c r="AO41" s="5">
        <v>3.1</v>
      </c>
      <c r="AP41" s="5">
        <v>3.2</v>
      </c>
      <c r="AQ41" s="5">
        <v>4.3</v>
      </c>
      <c r="AR41" s="5">
        <v>1030.5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232</v>
      </c>
      <c r="AY41">
        <v>1088</v>
      </c>
      <c r="AZ41">
        <v>3.4</v>
      </c>
      <c r="BA41">
        <v>3.5</v>
      </c>
      <c r="BB41" s="55">
        <v>2.2222222222222199E-2</v>
      </c>
    </row>
    <row r="42" spans="2:54" x14ac:dyDescent="0.25">
      <c r="B42" s="5">
        <v>3.1</v>
      </c>
      <c r="C42" s="5">
        <v>87</v>
      </c>
      <c r="D42" s="5">
        <v>1.1000000000000001</v>
      </c>
      <c r="E42" s="5">
        <v>1.8</v>
      </c>
      <c r="F42" s="5">
        <v>5.4</v>
      </c>
      <c r="G42" s="5">
        <v>5.8</v>
      </c>
      <c r="H42" s="5">
        <v>1030.5999999999999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232</v>
      </c>
      <c r="O42">
        <v>1088</v>
      </c>
      <c r="P42">
        <v>3.4</v>
      </c>
      <c r="Q42">
        <v>3.5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6"/>
      <c r="AL42" s="5">
        <v>3.1</v>
      </c>
      <c r="AM42" s="5">
        <v>87</v>
      </c>
      <c r="AN42" s="5">
        <v>1.1000000000000001</v>
      </c>
      <c r="AO42" s="5">
        <v>1.8</v>
      </c>
      <c r="AP42" s="5">
        <v>5.4</v>
      </c>
      <c r="AQ42" s="5">
        <v>5.8</v>
      </c>
      <c r="AR42" s="5">
        <v>1030.5999999999999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232</v>
      </c>
      <c r="AY42">
        <v>1088</v>
      </c>
      <c r="AZ42">
        <v>3.4</v>
      </c>
      <c r="BA42">
        <v>3.5</v>
      </c>
      <c r="BB42" s="55">
        <v>2.29166666666667E-2</v>
      </c>
    </row>
    <row r="43" spans="2:54" x14ac:dyDescent="0.25">
      <c r="B43" s="5">
        <v>3.1</v>
      </c>
      <c r="C43" s="5">
        <v>87</v>
      </c>
      <c r="D43" s="5">
        <v>1.1000000000000001</v>
      </c>
      <c r="E43" s="5">
        <v>3.1</v>
      </c>
      <c r="F43" s="5">
        <v>0</v>
      </c>
      <c r="G43" s="5">
        <v>3.6</v>
      </c>
      <c r="H43" s="5">
        <v>1030.5999999999999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232</v>
      </c>
      <c r="O43">
        <v>1088</v>
      </c>
      <c r="P43">
        <v>3.4</v>
      </c>
      <c r="Q43">
        <v>3.6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6"/>
      <c r="AL43" s="5">
        <v>3.1</v>
      </c>
      <c r="AM43" s="5">
        <v>87</v>
      </c>
      <c r="AN43" s="5">
        <v>1.1000000000000001</v>
      </c>
      <c r="AO43" s="5">
        <v>3.1</v>
      </c>
      <c r="AP43" s="5">
        <v>0</v>
      </c>
      <c r="AQ43" s="5">
        <v>3.6</v>
      </c>
      <c r="AR43" s="5">
        <v>1030.5999999999999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232</v>
      </c>
      <c r="AY43">
        <v>1088</v>
      </c>
      <c r="AZ43">
        <v>3.4</v>
      </c>
      <c r="BA43">
        <v>3.6</v>
      </c>
      <c r="BB43" s="55">
        <v>2.36111111111111E-2</v>
      </c>
    </row>
    <row r="44" spans="2:54" x14ac:dyDescent="0.25">
      <c r="B44" s="5">
        <v>3.1</v>
      </c>
      <c r="C44" s="5">
        <v>87</v>
      </c>
      <c r="D44" s="5">
        <v>1.1000000000000001</v>
      </c>
      <c r="E44" s="5">
        <v>3.1</v>
      </c>
      <c r="F44" s="5">
        <v>0</v>
      </c>
      <c r="G44" s="5">
        <v>0</v>
      </c>
      <c r="H44" s="5">
        <v>1030.5999999999999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232</v>
      </c>
      <c r="O44">
        <v>1088</v>
      </c>
      <c r="P44">
        <v>3.4</v>
      </c>
      <c r="Q44">
        <v>3.6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6"/>
      <c r="AL44" s="5">
        <v>3.1</v>
      </c>
      <c r="AM44" s="5">
        <v>87</v>
      </c>
      <c r="AN44" s="5">
        <v>1.1000000000000001</v>
      </c>
      <c r="AO44" s="5">
        <v>3.1</v>
      </c>
      <c r="AP44" s="5">
        <v>0</v>
      </c>
      <c r="AQ44" s="5">
        <v>0</v>
      </c>
      <c r="AR44" s="5">
        <v>1030.5999999999999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232</v>
      </c>
      <c r="AY44">
        <v>1088</v>
      </c>
      <c r="AZ44">
        <v>3.4</v>
      </c>
      <c r="BA44">
        <v>3.6</v>
      </c>
      <c r="BB44" s="55">
        <v>2.4305555555555601E-2</v>
      </c>
    </row>
    <row r="45" spans="2:54" x14ac:dyDescent="0.25">
      <c r="B45" s="5">
        <v>3.1</v>
      </c>
      <c r="C45" s="5">
        <v>87</v>
      </c>
      <c r="D45" s="5">
        <v>1.1000000000000001</v>
      </c>
      <c r="E45" s="5">
        <v>3.1</v>
      </c>
      <c r="F45" s="5">
        <v>0</v>
      </c>
      <c r="G45" s="5">
        <v>0</v>
      </c>
      <c r="H45" s="5">
        <v>1030.5999999999999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232</v>
      </c>
      <c r="O45">
        <v>1088</v>
      </c>
      <c r="P45">
        <v>3.4</v>
      </c>
      <c r="Q45">
        <v>3.6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6"/>
      <c r="AL45" s="5">
        <v>3.1</v>
      </c>
      <c r="AM45" s="5">
        <v>87</v>
      </c>
      <c r="AN45" s="5">
        <v>1.1000000000000001</v>
      </c>
      <c r="AO45" s="5">
        <v>3.1</v>
      </c>
      <c r="AP45" s="5">
        <v>0</v>
      </c>
      <c r="AQ45" s="5">
        <v>0</v>
      </c>
      <c r="AR45" s="5">
        <v>1030.5999999999999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232</v>
      </c>
      <c r="AY45">
        <v>1088</v>
      </c>
      <c r="AZ45">
        <v>3.4</v>
      </c>
      <c r="BA45">
        <v>3.6</v>
      </c>
      <c r="BB45" s="55">
        <v>2.5000000000000001E-2</v>
      </c>
    </row>
    <row r="46" spans="2:54" x14ac:dyDescent="0.25">
      <c r="B46" s="5">
        <v>3.1</v>
      </c>
      <c r="C46" s="5">
        <v>87</v>
      </c>
      <c r="D46" s="5">
        <v>1.1000000000000001</v>
      </c>
      <c r="E46" s="5">
        <v>3.1</v>
      </c>
      <c r="F46" s="5">
        <v>2.9</v>
      </c>
      <c r="G46" s="5">
        <v>3.2</v>
      </c>
      <c r="H46" s="5">
        <v>1030.5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232</v>
      </c>
      <c r="O46">
        <v>1088</v>
      </c>
      <c r="P46">
        <v>3.4</v>
      </c>
      <c r="Q46">
        <v>3.6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6"/>
      <c r="AL46" s="5">
        <v>3.1</v>
      </c>
      <c r="AM46" s="5">
        <v>87</v>
      </c>
      <c r="AN46" s="5">
        <v>1.1000000000000001</v>
      </c>
      <c r="AO46" s="5">
        <v>3.1</v>
      </c>
      <c r="AP46" s="5">
        <v>2.9</v>
      </c>
      <c r="AQ46" s="5">
        <v>3.2</v>
      </c>
      <c r="AR46" s="5">
        <v>1030.5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232</v>
      </c>
      <c r="AY46">
        <v>1088</v>
      </c>
      <c r="AZ46">
        <v>3.4</v>
      </c>
      <c r="BA46">
        <v>3.6</v>
      </c>
      <c r="BB46" s="55">
        <v>2.5694444444444402E-2</v>
      </c>
    </row>
    <row r="47" spans="2:54" x14ac:dyDescent="0.25">
      <c r="B47" s="5">
        <v>3.1</v>
      </c>
      <c r="C47" s="5">
        <v>87</v>
      </c>
      <c r="D47" s="5">
        <v>1.1000000000000001</v>
      </c>
      <c r="E47" s="5">
        <v>3.1</v>
      </c>
      <c r="F47" s="5">
        <v>4</v>
      </c>
      <c r="G47" s="5">
        <v>5</v>
      </c>
      <c r="H47" s="5">
        <v>1030.5999999999999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232</v>
      </c>
      <c r="O47">
        <v>1088</v>
      </c>
      <c r="P47">
        <v>3.4</v>
      </c>
      <c r="Q47">
        <v>3.6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6"/>
      <c r="AL47" s="5">
        <v>3.1</v>
      </c>
      <c r="AM47" s="5">
        <v>87</v>
      </c>
      <c r="AN47" s="5">
        <v>1.1000000000000001</v>
      </c>
      <c r="AO47" s="5">
        <v>3.1</v>
      </c>
      <c r="AP47" s="5">
        <v>4</v>
      </c>
      <c r="AQ47" s="5">
        <v>5</v>
      </c>
      <c r="AR47" s="5">
        <v>1030.5999999999999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232</v>
      </c>
      <c r="AY47">
        <v>1088</v>
      </c>
      <c r="AZ47">
        <v>3.4</v>
      </c>
      <c r="BA47">
        <v>3.6</v>
      </c>
      <c r="BB47" s="55">
        <v>2.6388888888888899E-2</v>
      </c>
    </row>
    <row r="48" spans="2:54" x14ac:dyDescent="0.25">
      <c r="B48" s="5">
        <v>3.1</v>
      </c>
      <c r="C48" s="5">
        <v>87</v>
      </c>
      <c r="D48" s="5">
        <v>1.1000000000000001</v>
      </c>
      <c r="E48" s="5">
        <v>3.1</v>
      </c>
      <c r="F48" s="5">
        <v>3.6</v>
      </c>
      <c r="G48" s="5">
        <v>5</v>
      </c>
      <c r="H48" s="5">
        <v>1030.4000000000001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232</v>
      </c>
      <c r="O48">
        <v>1088</v>
      </c>
      <c r="P48">
        <v>3.4</v>
      </c>
      <c r="Q48">
        <v>3.6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6"/>
      <c r="AL48" s="5">
        <v>3.1</v>
      </c>
      <c r="AM48" s="5">
        <v>87</v>
      </c>
      <c r="AN48" s="5">
        <v>1.1000000000000001</v>
      </c>
      <c r="AO48" s="5">
        <v>3.1</v>
      </c>
      <c r="AP48" s="5">
        <v>3.6</v>
      </c>
      <c r="AQ48" s="5">
        <v>5</v>
      </c>
      <c r="AR48" s="5">
        <v>1030.4000000000001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232</v>
      </c>
      <c r="AY48">
        <v>1088</v>
      </c>
      <c r="AZ48">
        <v>3.4</v>
      </c>
      <c r="BA48">
        <v>3.6</v>
      </c>
      <c r="BB48" s="55">
        <v>2.70833333333333E-2</v>
      </c>
    </row>
    <row r="49" spans="2:54" x14ac:dyDescent="0.25">
      <c r="B49" s="5">
        <v>3.1</v>
      </c>
      <c r="C49" s="5">
        <v>87</v>
      </c>
      <c r="D49" s="5">
        <v>1.1000000000000001</v>
      </c>
      <c r="E49" s="5">
        <v>3.1</v>
      </c>
      <c r="F49" s="5">
        <v>3.2</v>
      </c>
      <c r="G49" s="5">
        <v>3.6</v>
      </c>
      <c r="H49" s="5">
        <v>1030.3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232</v>
      </c>
      <c r="O49">
        <v>1088</v>
      </c>
      <c r="P49">
        <v>3.5</v>
      </c>
      <c r="Q49">
        <v>3.6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6"/>
      <c r="AL49" s="5">
        <v>3.1</v>
      </c>
      <c r="AM49" s="5">
        <v>87</v>
      </c>
      <c r="AN49" s="5">
        <v>1.1000000000000001</v>
      </c>
      <c r="AO49" s="5">
        <v>3.1</v>
      </c>
      <c r="AP49" s="5">
        <v>3.2</v>
      </c>
      <c r="AQ49" s="5">
        <v>3.6</v>
      </c>
      <c r="AR49" s="5">
        <v>1030.3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232</v>
      </c>
      <c r="AY49">
        <v>1088</v>
      </c>
      <c r="AZ49">
        <v>3.5</v>
      </c>
      <c r="BA49">
        <v>3.6</v>
      </c>
      <c r="BB49" s="55">
        <v>2.7777777777777801E-2</v>
      </c>
    </row>
    <row r="50" spans="2:54" x14ac:dyDescent="0.25">
      <c r="B50" s="5">
        <v>3.1</v>
      </c>
      <c r="C50" s="5">
        <v>87</v>
      </c>
      <c r="D50" s="5">
        <v>1.1000000000000001</v>
      </c>
      <c r="E50" s="5">
        <v>3.1</v>
      </c>
      <c r="F50" s="5">
        <v>0</v>
      </c>
      <c r="G50" s="5">
        <v>2.5</v>
      </c>
      <c r="H50" s="5">
        <v>1030.4000000000001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232</v>
      </c>
      <c r="O50">
        <v>1088</v>
      </c>
      <c r="P50">
        <v>3.4</v>
      </c>
      <c r="Q50">
        <v>3.6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6"/>
      <c r="AL50" s="5">
        <v>3.1</v>
      </c>
      <c r="AM50" s="5">
        <v>87</v>
      </c>
      <c r="AN50" s="5">
        <v>1.1000000000000001</v>
      </c>
      <c r="AO50" s="5">
        <v>3.1</v>
      </c>
      <c r="AP50" s="5">
        <v>0</v>
      </c>
      <c r="AQ50" s="5">
        <v>2.5</v>
      </c>
      <c r="AR50" s="5">
        <v>1030.4000000000001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232</v>
      </c>
      <c r="AY50">
        <v>1088</v>
      </c>
      <c r="AZ50">
        <v>3.4</v>
      </c>
      <c r="BA50">
        <v>3.6</v>
      </c>
      <c r="BB50" s="55">
        <v>2.8472222222222201E-2</v>
      </c>
    </row>
    <row r="51" spans="2:54" x14ac:dyDescent="0.25">
      <c r="B51" s="5">
        <v>3.1</v>
      </c>
      <c r="C51" s="5">
        <v>87</v>
      </c>
      <c r="D51" s="5">
        <v>1.1000000000000001</v>
      </c>
      <c r="E51" s="5">
        <v>3.1</v>
      </c>
      <c r="F51" s="5">
        <v>2.9</v>
      </c>
      <c r="G51" s="5">
        <v>2.9</v>
      </c>
      <c r="H51" s="5">
        <v>1030.3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232</v>
      </c>
      <c r="O51">
        <v>1088</v>
      </c>
      <c r="P51">
        <v>3.4</v>
      </c>
      <c r="Q51">
        <v>3.6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6"/>
      <c r="AL51" s="5">
        <v>3.1</v>
      </c>
      <c r="AM51" s="5">
        <v>87</v>
      </c>
      <c r="AN51" s="5">
        <v>1.1000000000000001</v>
      </c>
      <c r="AO51" s="5">
        <v>3.1</v>
      </c>
      <c r="AP51" s="5">
        <v>2.9</v>
      </c>
      <c r="AQ51" s="5">
        <v>2.9</v>
      </c>
      <c r="AR51" s="5">
        <v>1030.3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232</v>
      </c>
      <c r="AY51">
        <v>1088</v>
      </c>
      <c r="AZ51">
        <v>3.4</v>
      </c>
      <c r="BA51">
        <v>3.6</v>
      </c>
      <c r="BB51" s="55">
        <v>2.9166666666666698E-2</v>
      </c>
    </row>
    <row r="52" spans="2:54" x14ac:dyDescent="0.25">
      <c r="B52" s="5">
        <v>3.1</v>
      </c>
      <c r="C52" s="5">
        <v>87</v>
      </c>
      <c r="D52" s="5">
        <v>1.1000000000000001</v>
      </c>
      <c r="E52" s="5">
        <v>3.1</v>
      </c>
      <c r="F52" s="5">
        <v>2.5</v>
      </c>
      <c r="G52" s="5">
        <v>2.5</v>
      </c>
      <c r="H52" s="5">
        <v>1030.5999999999999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232</v>
      </c>
      <c r="O52">
        <v>1088</v>
      </c>
      <c r="P52">
        <v>3.4</v>
      </c>
      <c r="Q52">
        <v>3.6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6"/>
      <c r="AL52" s="5">
        <v>3.1</v>
      </c>
      <c r="AM52" s="5">
        <v>87</v>
      </c>
      <c r="AN52" s="5">
        <v>1.1000000000000001</v>
      </c>
      <c r="AO52" s="5">
        <v>3.1</v>
      </c>
      <c r="AP52" s="5">
        <v>2.5</v>
      </c>
      <c r="AQ52" s="5">
        <v>2.5</v>
      </c>
      <c r="AR52" s="5">
        <v>1030.5999999999999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232</v>
      </c>
      <c r="AY52">
        <v>1088</v>
      </c>
      <c r="AZ52">
        <v>3.4</v>
      </c>
      <c r="BA52">
        <v>3.6</v>
      </c>
      <c r="BB52" s="55">
        <v>2.9861111111111099E-2</v>
      </c>
    </row>
    <row r="53" spans="2:54" x14ac:dyDescent="0.25">
      <c r="B53" s="5">
        <v>3.1</v>
      </c>
      <c r="C53" s="5">
        <v>87</v>
      </c>
      <c r="D53" s="5">
        <v>1.1000000000000001</v>
      </c>
      <c r="E53" s="5">
        <v>3.1</v>
      </c>
      <c r="F53" s="5">
        <v>1.8</v>
      </c>
      <c r="G53" s="5">
        <v>1.8</v>
      </c>
      <c r="H53" s="5">
        <v>1030.5999999999999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232</v>
      </c>
      <c r="O53">
        <v>1088</v>
      </c>
      <c r="P53">
        <v>3.5</v>
      </c>
      <c r="Q53">
        <v>3.6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6"/>
      <c r="AL53" s="5">
        <v>3.1</v>
      </c>
      <c r="AM53" s="5">
        <v>87</v>
      </c>
      <c r="AN53" s="5">
        <v>1.1000000000000001</v>
      </c>
      <c r="AO53" s="5">
        <v>3.1</v>
      </c>
      <c r="AP53" s="5">
        <v>1.8</v>
      </c>
      <c r="AQ53" s="5">
        <v>1.8</v>
      </c>
      <c r="AR53" s="5">
        <v>1030.5999999999999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232</v>
      </c>
      <c r="AY53">
        <v>1088</v>
      </c>
      <c r="AZ53">
        <v>3.5</v>
      </c>
      <c r="BA53">
        <v>3.6</v>
      </c>
      <c r="BB53" s="55">
        <v>3.05555555555556E-2</v>
      </c>
    </row>
    <row r="54" spans="2:54" x14ac:dyDescent="0.25">
      <c r="B54" s="5">
        <v>3.2</v>
      </c>
      <c r="C54" s="5">
        <v>87</v>
      </c>
      <c r="D54" s="5">
        <v>1.2</v>
      </c>
      <c r="E54" s="5">
        <v>3.2</v>
      </c>
      <c r="F54" s="5">
        <v>1.8</v>
      </c>
      <c r="G54" s="5">
        <v>2.5</v>
      </c>
      <c r="H54" s="5">
        <v>1030.5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232</v>
      </c>
      <c r="O54">
        <v>1088</v>
      </c>
      <c r="P54">
        <v>3.4</v>
      </c>
      <c r="Q54">
        <v>3.6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6"/>
      <c r="AL54" s="5">
        <v>3.2</v>
      </c>
      <c r="AM54" s="5">
        <v>87</v>
      </c>
      <c r="AN54" s="5">
        <v>1.2</v>
      </c>
      <c r="AO54" s="5">
        <v>3.2</v>
      </c>
      <c r="AP54" s="5">
        <v>1.8</v>
      </c>
      <c r="AQ54" s="5">
        <v>2.5</v>
      </c>
      <c r="AR54" s="5">
        <v>1030.5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232</v>
      </c>
      <c r="AY54">
        <v>1088</v>
      </c>
      <c r="AZ54">
        <v>3.4</v>
      </c>
      <c r="BA54">
        <v>3.6</v>
      </c>
      <c r="BB54" s="55">
        <v>3.125E-2</v>
      </c>
    </row>
    <row r="55" spans="2:54" x14ac:dyDescent="0.25">
      <c r="B55" s="5">
        <v>3.2</v>
      </c>
      <c r="C55" s="5">
        <v>87</v>
      </c>
      <c r="D55" s="5">
        <v>1.2</v>
      </c>
      <c r="E55" s="5">
        <v>3.2</v>
      </c>
      <c r="F55" s="5">
        <v>0</v>
      </c>
      <c r="G55" s="5">
        <v>1.8</v>
      </c>
      <c r="H55" s="5">
        <v>1030.5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232</v>
      </c>
      <c r="O55">
        <v>1088</v>
      </c>
      <c r="P55">
        <v>3.5</v>
      </c>
      <c r="Q55">
        <v>3.6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6"/>
      <c r="AL55" s="5">
        <v>3.2</v>
      </c>
      <c r="AM55" s="5">
        <v>87</v>
      </c>
      <c r="AN55" s="5">
        <v>1.2</v>
      </c>
      <c r="AO55" s="5">
        <v>3.2</v>
      </c>
      <c r="AP55" s="5">
        <v>0</v>
      </c>
      <c r="AQ55" s="5">
        <v>1.8</v>
      </c>
      <c r="AR55" s="5">
        <v>1030.5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232</v>
      </c>
      <c r="AY55">
        <v>1088</v>
      </c>
      <c r="AZ55">
        <v>3.5</v>
      </c>
      <c r="BA55">
        <v>3.6</v>
      </c>
      <c r="BB55" s="55">
        <v>3.19444444444444E-2</v>
      </c>
    </row>
    <row r="56" spans="2:54" x14ac:dyDescent="0.25">
      <c r="B56" s="5">
        <v>3.1</v>
      </c>
      <c r="C56" s="5">
        <v>87</v>
      </c>
      <c r="D56" s="5">
        <v>1.1000000000000001</v>
      </c>
      <c r="E56" s="5">
        <v>3.1</v>
      </c>
      <c r="F56" s="5">
        <v>3.6</v>
      </c>
      <c r="G56" s="5">
        <v>5</v>
      </c>
      <c r="H56" s="5">
        <v>1030.5999999999999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232</v>
      </c>
      <c r="O56">
        <v>1088</v>
      </c>
      <c r="P56">
        <v>3.5</v>
      </c>
      <c r="Q56">
        <v>3.6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6"/>
      <c r="AL56" s="5">
        <v>3.1</v>
      </c>
      <c r="AM56" s="5">
        <v>87</v>
      </c>
      <c r="AN56" s="5">
        <v>1.1000000000000001</v>
      </c>
      <c r="AO56" s="5">
        <v>3.1</v>
      </c>
      <c r="AP56" s="5">
        <v>3.6</v>
      </c>
      <c r="AQ56" s="5">
        <v>5</v>
      </c>
      <c r="AR56" s="5">
        <v>1030.5999999999999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232</v>
      </c>
      <c r="AY56">
        <v>1088</v>
      </c>
      <c r="AZ56">
        <v>3.5</v>
      </c>
      <c r="BA56">
        <v>3.6</v>
      </c>
      <c r="BB56" s="55">
        <v>3.2638888888888898E-2</v>
      </c>
    </row>
    <row r="57" spans="2:54" x14ac:dyDescent="0.25">
      <c r="B57" s="5">
        <v>3.1</v>
      </c>
      <c r="C57" s="5">
        <v>87</v>
      </c>
      <c r="D57" s="5">
        <v>1.1000000000000001</v>
      </c>
      <c r="E57" s="5">
        <v>3.1</v>
      </c>
      <c r="F57" s="5">
        <v>3.6</v>
      </c>
      <c r="G57" s="5">
        <v>4.3</v>
      </c>
      <c r="H57" s="5">
        <v>1030.5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232</v>
      </c>
      <c r="O57">
        <v>1088</v>
      </c>
      <c r="P57">
        <v>3.5</v>
      </c>
      <c r="Q57">
        <v>3.6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6"/>
      <c r="AL57" s="5">
        <v>3.1</v>
      </c>
      <c r="AM57" s="5">
        <v>87</v>
      </c>
      <c r="AN57" s="5">
        <v>1.1000000000000001</v>
      </c>
      <c r="AO57" s="5">
        <v>3.1</v>
      </c>
      <c r="AP57" s="5">
        <v>3.6</v>
      </c>
      <c r="AQ57" s="5">
        <v>4.3</v>
      </c>
      <c r="AR57" s="5">
        <v>1030.5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232</v>
      </c>
      <c r="AY57">
        <v>1088</v>
      </c>
      <c r="AZ57">
        <v>3.5</v>
      </c>
      <c r="BA57">
        <v>3.6</v>
      </c>
      <c r="BB57" s="55">
        <v>3.3333333333333298E-2</v>
      </c>
    </row>
    <row r="58" spans="2:54" x14ac:dyDescent="0.25">
      <c r="B58" s="5">
        <v>3.1</v>
      </c>
      <c r="C58" s="5">
        <v>87</v>
      </c>
      <c r="D58" s="5">
        <v>1.1000000000000001</v>
      </c>
      <c r="E58" s="5">
        <v>3.1</v>
      </c>
      <c r="F58" s="5">
        <v>2.5</v>
      </c>
      <c r="G58" s="5">
        <v>3.2</v>
      </c>
      <c r="H58" s="5">
        <v>1030.4000000000001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232</v>
      </c>
      <c r="O58">
        <v>1088</v>
      </c>
      <c r="P58">
        <v>3.5</v>
      </c>
      <c r="Q58">
        <v>3.6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6"/>
      <c r="AL58" s="5">
        <v>3.1</v>
      </c>
      <c r="AM58" s="5">
        <v>87</v>
      </c>
      <c r="AN58" s="5">
        <v>1.1000000000000001</v>
      </c>
      <c r="AO58" s="5">
        <v>3.1</v>
      </c>
      <c r="AP58" s="5">
        <v>2.5</v>
      </c>
      <c r="AQ58" s="5">
        <v>3.2</v>
      </c>
      <c r="AR58" s="5">
        <v>1030.4000000000001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232</v>
      </c>
      <c r="AY58">
        <v>1088</v>
      </c>
      <c r="AZ58">
        <v>3.5</v>
      </c>
      <c r="BA58">
        <v>3.6</v>
      </c>
      <c r="BB58" s="55">
        <v>3.4027777777777803E-2</v>
      </c>
    </row>
    <row r="59" spans="2:54" x14ac:dyDescent="0.25">
      <c r="B59" s="5">
        <v>3.1</v>
      </c>
      <c r="C59" s="5">
        <v>87</v>
      </c>
      <c r="D59" s="5">
        <v>1.1000000000000001</v>
      </c>
      <c r="E59" s="5">
        <v>3.1</v>
      </c>
      <c r="F59" s="5">
        <v>2.9</v>
      </c>
      <c r="G59" s="5">
        <v>4</v>
      </c>
      <c r="H59" s="5">
        <v>1030.5999999999999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232</v>
      </c>
      <c r="O59">
        <v>1088</v>
      </c>
      <c r="P59">
        <v>3.5</v>
      </c>
      <c r="Q59">
        <v>3.6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6"/>
      <c r="AL59" s="5">
        <v>3.1</v>
      </c>
      <c r="AM59" s="5">
        <v>87</v>
      </c>
      <c r="AN59" s="5">
        <v>1.1000000000000001</v>
      </c>
      <c r="AO59" s="5">
        <v>3.1</v>
      </c>
      <c r="AP59" s="5">
        <v>2.9</v>
      </c>
      <c r="AQ59" s="5">
        <v>4</v>
      </c>
      <c r="AR59" s="5">
        <v>1030.5999999999999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232</v>
      </c>
      <c r="AY59">
        <v>1088</v>
      </c>
      <c r="AZ59">
        <v>3.5</v>
      </c>
      <c r="BA59">
        <v>3.6</v>
      </c>
      <c r="BB59" s="55">
        <v>3.4722222222222203E-2</v>
      </c>
    </row>
    <row r="60" spans="2:54" x14ac:dyDescent="0.25">
      <c r="B60" s="5">
        <v>3.1</v>
      </c>
      <c r="C60" s="5">
        <v>87</v>
      </c>
      <c r="D60" s="5">
        <v>1.1000000000000001</v>
      </c>
      <c r="E60" s="5">
        <v>3.1</v>
      </c>
      <c r="F60" s="5">
        <v>0</v>
      </c>
      <c r="G60" s="5">
        <v>0</v>
      </c>
      <c r="H60" s="5">
        <v>1030.5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232</v>
      </c>
      <c r="O60">
        <v>1088</v>
      </c>
      <c r="P60">
        <v>3.4</v>
      </c>
      <c r="Q60">
        <v>3.6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6"/>
      <c r="AL60" s="5">
        <v>3.1</v>
      </c>
      <c r="AM60" s="5">
        <v>87</v>
      </c>
      <c r="AN60" s="5">
        <v>1.1000000000000001</v>
      </c>
      <c r="AO60" s="5">
        <v>3.1</v>
      </c>
      <c r="AP60" s="5">
        <v>0</v>
      </c>
      <c r="AQ60" s="5">
        <v>0</v>
      </c>
      <c r="AR60" s="5">
        <v>1030.5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232</v>
      </c>
      <c r="AY60">
        <v>1088</v>
      </c>
      <c r="AZ60">
        <v>3.4</v>
      </c>
      <c r="BA60">
        <v>3.6</v>
      </c>
      <c r="BB60" s="55">
        <v>3.54166666666667E-2</v>
      </c>
    </row>
    <row r="61" spans="2:54" x14ac:dyDescent="0.25">
      <c r="B61" s="5">
        <v>3.1</v>
      </c>
      <c r="C61" s="5">
        <v>87</v>
      </c>
      <c r="D61" s="5">
        <v>1.1000000000000001</v>
      </c>
      <c r="E61" s="5">
        <v>3.1</v>
      </c>
      <c r="F61" s="5">
        <v>2.5</v>
      </c>
      <c r="G61" s="5">
        <v>2.5</v>
      </c>
      <c r="H61" s="5">
        <v>1030.4000000000001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232</v>
      </c>
      <c r="O61">
        <v>1088</v>
      </c>
      <c r="P61">
        <v>3.5</v>
      </c>
      <c r="Q61">
        <v>3.6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6"/>
      <c r="AL61" s="5">
        <v>3.1</v>
      </c>
      <c r="AM61" s="5">
        <v>87</v>
      </c>
      <c r="AN61" s="5">
        <v>1.1000000000000001</v>
      </c>
      <c r="AO61" s="5">
        <v>3.1</v>
      </c>
      <c r="AP61" s="5">
        <v>2.5</v>
      </c>
      <c r="AQ61" s="5">
        <v>2.5</v>
      </c>
      <c r="AR61" s="5">
        <v>1030.4000000000001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232</v>
      </c>
      <c r="AY61">
        <v>1088</v>
      </c>
      <c r="AZ61">
        <v>3.5</v>
      </c>
      <c r="BA61">
        <v>3.6</v>
      </c>
      <c r="BB61" s="55">
        <v>3.6111111111111101E-2</v>
      </c>
    </row>
    <row r="62" spans="2:54" x14ac:dyDescent="0.25">
      <c r="B62" s="5">
        <v>3.1</v>
      </c>
      <c r="C62" s="5">
        <v>87</v>
      </c>
      <c r="D62" s="5">
        <v>1.1000000000000001</v>
      </c>
      <c r="E62" s="5">
        <v>3.1</v>
      </c>
      <c r="F62" s="5">
        <v>3.2</v>
      </c>
      <c r="G62" s="5">
        <v>3.6</v>
      </c>
      <c r="H62" s="5">
        <v>1030.4000000000001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232</v>
      </c>
      <c r="O62">
        <v>1088</v>
      </c>
      <c r="P62">
        <v>3.5</v>
      </c>
      <c r="Q62">
        <v>3.6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6"/>
      <c r="AL62" s="5">
        <v>3.1</v>
      </c>
      <c r="AM62" s="5">
        <v>87</v>
      </c>
      <c r="AN62" s="5">
        <v>1.1000000000000001</v>
      </c>
      <c r="AO62" s="5">
        <v>3.1</v>
      </c>
      <c r="AP62" s="5">
        <v>3.2</v>
      </c>
      <c r="AQ62" s="5">
        <v>3.6</v>
      </c>
      <c r="AR62" s="5">
        <v>1030.4000000000001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232</v>
      </c>
      <c r="AY62">
        <v>1088</v>
      </c>
      <c r="AZ62">
        <v>3.5</v>
      </c>
      <c r="BA62">
        <v>3.6</v>
      </c>
      <c r="BB62" s="55">
        <v>3.6805555555555598E-2</v>
      </c>
    </row>
    <row r="63" spans="2:54" x14ac:dyDescent="0.25">
      <c r="B63" s="5">
        <v>3.1</v>
      </c>
      <c r="C63" s="5">
        <v>87</v>
      </c>
      <c r="D63" s="5">
        <v>1.1000000000000001</v>
      </c>
      <c r="E63" s="5">
        <v>3.1</v>
      </c>
      <c r="F63" s="5">
        <v>2.9</v>
      </c>
      <c r="G63" s="5">
        <v>2.9</v>
      </c>
      <c r="H63" s="5">
        <v>1030.5999999999999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232</v>
      </c>
      <c r="O63">
        <v>1088</v>
      </c>
      <c r="P63">
        <v>3.5</v>
      </c>
      <c r="Q63">
        <v>3.6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6"/>
      <c r="AL63" s="5">
        <v>3.1</v>
      </c>
      <c r="AM63" s="5">
        <v>87</v>
      </c>
      <c r="AN63" s="5">
        <v>1.1000000000000001</v>
      </c>
      <c r="AO63" s="5">
        <v>3.1</v>
      </c>
      <c r="AP63" s="5">
        <v>2.9</v>
      </c>
      <c r="AQ63" s="5">
        <v>2.9</v>
      </c>
      <c r="AR63" s="5">
        <v>1030.5999999999999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232</v>
      </c>
      <c r="AY63">
        <v>1088</v>
      </c>
      <c r="AZ63">
        <v>3.5</v>
      </c>
      <c r="BA63">
        <v>3.6</v>
      </c>
      <c r="BB63" s="55">
        <v>3.7499999999999999E-2</v>
      </c>
    </row>
    <row r="64" spans="2:54" x14ac:dyDescent="0.25">
      <c r="B64" s="5">
        <v>3.1</v>
      </c>
      <c r="C64" s="5">
        <v>87</v>
      </c>
      <c r="D64" s="5">
        <v>1.1000000000000001</v>
      </c>
      <c r="E64" s="5">
        <v>1.5</v>
      </c>
      <c r="F64" s="5">
        <v>6.1</v>
      </c>
      <c r="G64" s="5">
        <v>6.5</v>
      </c>
      <c r="H64" s="5">
        <v>1030.5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232</v>
      </c>
      <c r="O64">
        <v>1088</v>
      </c>
      <c r="P64">
        <v>3.5</v>
      </c>
      <c r="Q64">
        <v>3.6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6"/>
      <c r="AL64" s="5">
        <v>3.1</v>
      </c>
      <c r="AM64" s="5">
        <v>87</v>
      </c>
      <c r="AN64" s="5">
        <v>1.1000000000000001</v>
      </c>
      <c r="AO64" s="5">
        <v>1.5</v>
      </c>
      <c r="AP64" s="5">
        <v>6.1</v>
      </c>
      <c r="AQ64" s="5">
        <v>6.5</v>
      </c>
      <c r="AR64" s="5">
        <v>1030.5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232</v>
      </c>
      <c r="AY64">
        <v>1088</v>
      </c>
      <c r="AZ64">
        <v>3.5</v>
      </c>
      <c r="BA64">
        <v>3.6</v>
      </c>
      <c r="BB64" s="55">
        <v>3.8194444444444399E-2</v>
      </c>
    </row>
    <row r="65" spans="2:54" x14ac:dyDescent="0.25">
      <c r="B65" s="5">
        <v>3.1</v>
      </c>
      <c r="C65" s="5">
        <v>87</v>
      </c>
      <c r="D65" s="5">
        <v>1.1000000000000001</v>
      </c>
      <c r="E65" s="5">
        <v>3.1</v>
      </c>
      <c r="F65" s="5">
        <v>2.2000000000000002</v>
      </c>
      <c r="G65" s="5">
        <v>3.6</v>
      </c>
      <c r="H65" s="5">
        <v>1030.4000000000001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232</v>
      </c>
      <c r="O65">
        <v>1088</v>
      </c>
      <c r="P65">
        <v>3.5</v>
      </c>
      <c r="Q65">
        <v>3.6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6"/>
      <c r="AL65" s="5">
        <v>3.1</v>
      </c>
      <c r="AM65" s="5">
        <v>87</v>
      </c>
      <c r="AN65" s="5">
        <v>1.1000000000000001</v>
      </c>
      <c r="AO65" s="5">
        <v>3.1</v>
      </c>
      <c r="AP65" s="5">
        <v>2.2000000000000002</v>
      </c>
      <c r="AQ65" s="5">
        <v>3.6</v>
      </c>
      <c r="AR65" s="5">
        <v>1030.4000000000001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232</v>
      </c>
      <c r="AY65">
        <v>1088</v>
      </c>
      <c r="AZ65">
        <v>3.5</v>
      </c>
      <c r="BA65">
        <v>3.6</v>
      </c>
      <c r="BB65" s="55">
        <v>3.8888888888888903E-2</v>
      </c>
    </row>
    <row r="66" spans="2:54" x14ac:dyDescent="0.25">
      <c r="B66" s="5">
        <v>3.1</v>
      </c>
      <c r="C66" s="5">
        <v>87</v>
      </c>
      <c r="D66" s="5">
        <v>1.1000000000000001</v>
      </c>
      <c r="E66" s="5">
        <v>3.1</v>
      </c>
      <c r="F66" s="5">
        <v>1.8</v>
      </c>
      <c r="G66" s="5">
        <v>1.8</v>
      </c>
      <c r="H66" s="5">
        <v>1030.4000000000001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232</v>
      </c>
      <c r="O66">
        <v>1088</v>
      </c>
      <c r="P66">
        <v>3.5</v>
      </c>
      <c r="Q66">
        <v>3.6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6"/>
      <c r="AL66" s="5">
        <v>3.1</v>
      </c>
      <c r="AM66" s="5">
        <v>87</v>
      </c>
      <c r="AN66" s="5">
        <v>1.1000000000000001</v>
      </c>
      <c r="AO66" s="5">
        <v>3.1</v>
      </c>
      <c r="AP66" s="5">
        <v>1.8</v>
      </c>
      <c r="AQ66" s="5">
        <v>1.8</v>
      </c>
      <c r="AR66" s="5">
        <v>1030.4000000000001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232</v>
      </c>
      <c r="AY66">
        <v>1088</v>
      </c>
      <c r="AZ66">
        <v>3.5</v>
      </c>
      <c r="BA66">
        <v>3.6</v>
      </c>
      <c r="BB66" s="55">
        <v>3.9583333333333297E-2</v>
      </c>
    </row>
    <row r="67" spans="2:54" x14ac:dyDescent="0.25">
      <c r="B67" s="5">
        <v>3.1</v>
      </c>
      <c r="C67" s="5">
        <v>87</v>
      </c>
      <c r="D67" s="5">
        <v>1.1000000000000001</v>
      </c>
      <c r="E67" s="5">
        <v>3.1</v>
      </c>
      <c r="F67" s="5">
        <v>0</v>
      </c>
      <c r="G67" s="5">
        <v>1.8</v>
      </c>
      <c r="H67" s="5">
        <v>1030.5999999999999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232</v>
      </c>
      <c r="O67">
        <v>1088</v>
      </c>
      <c r="P67">
        <v>3.5</v>
      </c>
      <c r="Q67">
        <v>3.6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6"/>
      <c r="AL67" s="5">
        <v>3.1</v>
      </c>
      <c r="AM67" s="5">
        <v>87</v>
      </c>
      <c r="AN67" s="5">
        <v>1.1000000000000001</v>
      </c>
      <c r="AO67" s="5">
        <v>3.1</v>
      </c>
      <c r="AP67" s="5">
        <v>0</v>
      </c>
      <c r="AQ67" s="5">
        <v>1.8</v>
      </c>
      <c r="AR67" s="5">
        <v>1030.5999999999999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232</v>
      </c>
      <c r="AY67">
        <v>1088</v>
      </c>
      <c r="AZ67">
        <v>3.5</v>
      </c>
      <c r="BA67">
        <v>3.6</v>
      </c>
      <c r="BB67" s="55">
        <v>4.0277777777777801E-2</v>
      </c>
    </row>
    <row r="68" spans="2:54" x14ac:dyDescent="0.25">
      <c r="B68" s="5">
        <v>3.2</v>
      </c>
      <c r="C68" s="5">
        <v>87</v>
      </c>
      <c r="D68" s="5">
        <v>1.2</v>
      </c>
      <c r="E68" s="5">
        <v>3.2</v>
      </c>
      <c r="F68" s="5">
        <v>0</v>
      </c>
      <c r="G68" s="5">
        <v>0</v>
      </c>
      <c r="H68" s="5">
        <v>1030.4000000000001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232</v>
      </c>
      <c r="O68">
        <v>1088</v>
      </c>
      <c r="P68">
        <v>3.4</v>
      </c>
      <c r="Q68">
        <v>3.6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6"/>
      <c r="AL68" s="5">
        <v>3.2</v>
      </c>
      <c r="AM68" s="5">
        <v>87</v>
      </c>
      <c r="AN68" s="5">
        <v>1.2</v>
      </c>
      <c r="AO68" s="5">
        <v>3.2</v>
      </c>
      <c r="AP68" s="5">
        <v>0</v>
      </c>
      <c r="AQ68" s="5">
        <v>0</v>
      </c>
      <c r="AR68" s="5">
        <v>1030.4000000000001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232</v>
      </c>
      <c r="AY68">
        <v>1088</v>
      </c>
      <c r="AZ68">
        <v>3.4</v>
      </c>
      <c r="BA68">
        <v>3.6</v>
      </c>
      <c r="BB68" s="55">
        <v>4.0972222222222202E-2</v>
      </c>
    </row>
    <row r="69" spans="2:54" x14ac:dyDescent="0.25">
      <c r="B69" s="5">
        <v>3.2</v>
      </c>
      <c r="C69" s="5">
        <v>87</v>
      </c>
      <c r="D69" s="5">
        <v>1.2</v>
      </c>
      <c r="E69" s="5">
        <v>3.2</v>
      </c>
      <c r="F69" s="5">
        <v>0</v>
      </c>
      <c r="G69" s="5">
        <v>1.8</v>
      </c>
      <c r="H69" s="5">
        <v>1030.4000000000001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232</v>
      </c>
      <c r="O69">
        <v>1088</v>
      </c>
      <c r="P69">
        <v>3.5</v>
      </c>
      <c r="Q69">
        <v>3.6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6"/>
      <c r="AL69" s="5">
        <v>3.2</v>
      </c>
      <c r="AM69" s="5">
        <v>87</v>
      </c>
      <c r="AN69" s="5">
        <v>1.2</v>
      </c>
      <c r="AO69" s="5">
        <v>3.2</v>
      </c>
      <c r="AP69" s="5">
        <v>0</v>
      </c>
      <c r="AQ69" s="5">
        <v>1.8</v>
      </c>
      <c r="AR69" s="5">
        <v>1030.4000000000001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232</v>
      </c>
      <c r="AY69">
        <v>1088</v>
      </c>
      <c r="AZ69">
        <v>3.5</v>
      </c>
      <c r="BA69">
        <v>3.6</v>
      </c>
      <c r="BB69" s="55">
        <v>4.1666666666666699E-2</v>
      </c>
    </row>
    <row r="70" spans="2:54" x14ac:dyDescent="0.25">
      <c r="B70" s="5">
        <v>3.2</v>
      </c>
      <c r="C70" s="5">
        <v>87</v>
      </c>
      <c r="D70" s="5">
        <v>1.2</v>
      </c>
      <c r="E70" s="5">
        <v>3.2</v>
      </c>
      <c r="F70" s="5">
        <v>0</v>
      </c>
      <c r="G70" s="5">
        <v>1.8</v>
      </c>
      <c r="H70" s="5">
        <v>1030.5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232</v>
      </c>
      <c r="O70">
        <v>1088</v>
      </c>
      <c r="P70">
        <v>3.5</v>
      </c>
      <c r="Q70">
        <v>3.6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6"/>
      <c r="AL70" s="5">
        <v>3.2</v>
      </c>
      <c r="AM70" s="5">
        <v>87</v>
      </c>
      <c r="AN70" s="5">
        <v>1.2</v>
      </c>
      <c r="AO70" s="5">
        <v>3.2</v>
      </c>
      <c r="AP70" s="5">
        <v>0</v>
      </c>
      <c r="AQ70" s="5">
        <v>1.8</v>
      </c>
      <c r="AR70" s="5">
        <v>1030.5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232</v>
      </c>
      <c r="AY70">
        <v>1088</v>
      </c>
      <c r="AZ70">
        <v>3.5</v>
      </c>
      <c r="BA70">
        <v>3.6</v>
      </c>
      <c r="BB70" s="55">
        <v>4.2361111111111099E-2</v>
      </c>
    </row>
    <row r="71" spans="2:54" x14ac:dyDescent="0.25">
      <c r="B71" s="5">
        <v>3.2</v>
      </c>
      <c r="C71" s="5">
        <v>87</v>
      </c>
      <c r="D71" s="5">
        <v>1.2</v>
      </c>
      <c r="E71" s="5">
        <v>3.2</v>
      </c>
      <c r="F71" s="5">
        <v>4</v>
      </c>
      <c r="G71" s="5">
        <v>4.7</v>
      </c>
      <c r="H71" s="5">
        <v>1030.3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232</v>
      </c>
      <c r="O71">
        <v>1088</v>
      </c>
      <c r="P71">
        <v>3.5</v>
      </c>
      <c r="Q71">
        <v>3.6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6"/>
      <c r="AL71" s="5">
        <v>3.2</v>
      </c>
      <c r="AM71" s="5">
        <v>87</v>
      </c>
      <c r="AN71" s="5">
        <v>1.2</v>
      </c>
      <c r="AO71" s="5">
        <v>3.2</v>
      </c>
      <c r="AP71" s="5">
        <v>4</v>
      </c>
      <c r="AQ71" s="5">
        <v>4.7</v>
      </c>
      <c r="AR71" s="5">
        <v>1030.3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232</v>
      </c>
      <c r="AY71">
        <v>1088</v>
      </c>
      <c r="AZ71">
        <v>3.5</v>
      </c>
      <c r="BA71">
        <v>3.6</v>
      </c>
      <c r="BB71" s="55">
        <v>4.3055555555555555E-2</v>
      </c>
    </row>
    <row r="72" spans="2:54" x14ac:dyDescent="0.25">
      <c r="B72" s="5">
        <v>3.1</v>
      </c>
      <c r="C72" s="5">
        <v>87</v>
      </c>
      <c r="D72" s="5">
        <v>1.1000000000000001</v>
      </c>
      <c r="E72" s="5">
        <v>3.1</v>
      </c>
      <c r="F72" s="5">
        <v>3.2</v>
      </c>
      <c r="G72" s="5">
        <v>3.6</v>
      </c>
      <c r="H72" s="5">
        <v>1030.5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232</v>
      </c>
      <c r="O72">
        <v>1088</v>
      </c>
      <c r="P72">
        <v>3.5</v>
      </c>
      <c r="Q72">
        <v>3.6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2"/>
      <c r="AD72" s="54">
        <v>4.3749999999999997E-2</v>
      </c>
      <c r="AK72" s="306"/>
      <c r="AL72" s="5">
        <v>3.1</v>
      </c>
      <c r="AM72" s="5">
        <v>87</v>
      </c>
      <c r="AN72" s="5">
        <v>1.1000000000000001</v>
      </c>
      <c r="AO72" s="5">
        <v>3.1</v>
      </c>
      <c r="AP72" s="5">
        <v>3.2</v>
      </c>
      <c r="AQ72" s="5">
        <v>3.6</v>
      </c>
      <c r="AR72" s="5">
        <v>1030.5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232</v>
      </c>
      <c r="AY72">
        <v>1088</v>
      </c>
      <c r="AZ72">
        <v>3.5</v>
      </c>
      <c r="BA72">
        <v>3.6</v>
      </c>
      <c r="BB72" s="55">
        <v>4.3749999999999997E-2</v>
      </c>
    </row>
    <row r="73" spans="2:54" x14ac:dyDescent="0.25">
      <c r="B73" s="5">
        <v>3.2</v>
      </c>
      <c r="C73" s="5">
        <v>87</v>
      </c>
      <c r="D73" s="5">
        <v>1.2</v>
      </c>
      <c r="E73" s="5">
        <v>3.2</v>
      </c>
      <c r="F73" s="5">
        <v>2.5</v>
      </c>
      <c r="G73" s="5">
        <v>3.2</v>
      </c>
      <c r="H73" s="5">
        <v>1030.5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232</v>
      </c>
      <c r="O73">
        <v>1088</v>
      </c>
      <c r="P73">
        <v>3.5</v>
      </c>
      <c r="Q73">
        <v>3.6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2"/>
      <c r="AD73" s="54">
        <v>4.4444444444444398E-2</v>
      </c>
      <c r="AK73" s="306"/>
      <c r="AL73" s="5">
        <v>3.2</v>
      </c>
      <c r="AM73" s="5">
        <v>87</v>
      </c>
      <c r="AN73" s="5">
        <v>1.2</v>
      </c>
      <c r="AO73" s="5">
        <v>3.2</v>
      </c>
      <c r="AP73" s="5">
        <v>2.5</v>
      </c>
      <c r="AQ73" s="5">
        <v>3.2</v>
      </c>
      <c r="AR73" s="5">
        <v>1030.5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232</v>
      </c>
      <c r="AY73">
        <v>1088</v>
      </c>
      <c r="AZ73">
        <v>3.5</v>
      </c>
      <c r="BA73">
        <v>3.6</v>
      </c>
      <c r="BB73" s="55">
        <v>4.4444444444444398E-2</v>
      </c>
    </row>
    <row r="74" spans="2:54" x14ac:dyDescent="0.25">
      <c r="B74" s="5">
        <v>3.2</v>
      </c>
      <c r="C74" s="5">
        <v>87</v>
      </c>
      <c r="D74" s="5">
        <v>1.2</v>
      </c>
      <c r="E74" s="5">
        <v>3.2</v>
      </c>
      <c r="F74" s="5">
        <v>1.8</v>
      </c>
      <c r="G74" s="5">
        <v>1.8</v>
      </c>
      <c r="H74" s="5">
        <v>1030.5999999999999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232</v>
      </c>
      <c r="O74">
        <v>1088</v>
      </c>
      <c r="P74">
        <v>3.5</v>
      </c>
      <c r="Q74">
        <v>3.6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2"/>
      <c r="AD74" s="54">
        <v>4.5138888888888902E-2</v>
      </c>
      <c r="AK74" s="306"/>
      <c r="AL74" s="5">
        <v>3.2</v>
      </c>
      <c r="AM74" s="5">
        <v>87</v>
      </c>
      <c r="AN74" s="5">
        <v>1.2</v>
      </c>
      <c r="AO74" s="5">
        <v>3.2</v>
      </c>
      <c r="AP74" s="5">
        <v>1.8</v>
      </c>
      <c r="AQ74" s="5">
        <v>1.8</v>
      </c>
      <c r="AR74" s="5">
        <v>1030.5999999999999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232</v>
      </c>
      <c r="AY74">
        <v>1088</v>
      </c>
      <c r="AZ74">
        <v>3.5</v>
      </c>
      <c r="BA74">
        <v>3.6</v>
      </c>
      <c r="BB74" s="55">
        <v>4.5138888888888902E-2</v>
      </c>
    </row>
    <row r="75" spans="2:54" x14ac:dyDescent="0.25">
      <c r="B75" s="5">
        <v>3.2</v>
      </c>
      <c r="C75" s="5">
        <v>87</v>
      </c>
      <c r="D75" s="5">
        <v>1.2</v>
      </c>
      <c r="E75" s="5">
        <v>3.2</v>
      </c>
      <c r="F75" s="5">
        <v>0</v>
      </c>
      <c r="G75" s="5">
        <v>1.8</v>
      </c>
      <c r="H75" s="5">
        <v>1030.4000000000001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232</v>
      </c>
      <c r="O75">
        <v>1088</v>
      </c>
      <c r="P75">
        <v>3.5</v>
      </c>
      <c r="Q75">
        <v>3.6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2"/>
      <c r="AD75" s="54">
        <v>4.5833333333333302E-2</v>
      </c>
      <c r="AK75" s="306"/>
      <c r="AL75" s="5">
        <v>3.2</v>
      </c>
      <c r="AM75" s="5">
        <v>87</v>
      </c>
      <c r="AN75" s="5">
        <v>1.2</v>
      </c>
      <c r="AO75" s="5">
        <v>3.2</v>
      </c>
      <c r="AP75" s="5">
        <v>0</v>
      </c>
      <c r="AQ75" s="5">
        <v>1.8</v>
      </c>
      <c r="AR75" s="5">
        <v>1030.4000000000001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232</v>
      </c>
      <c r="AY75">
        <v>1088</v>
      </c>
      <c r="AZ75">
        <v>3.5</v>
      </c>
      <c r="BA75">
        <v>3.6</v>
      </c>
      <c r="BB75" s="55">
        <v>4.5833333333333302E-2</v>
      </c>
    </row>
    <row r="76" spans="2:54" x14ac:dyDescent="0.25">
      <c r="B76" s="5">
        <v>3.2</v>
      </c>
      <c r="C76" s="5">
        <v>87</v>
      </c>
      <c r="D76" s="5">
        <v>1.2</v>
      </c>
      <c r="E76" s="5">
        <v>3.2</v>
      </c>
      <c r="F76" s="5">
        <v>1.8</v>
      </c>
      <c r="G76" s="5">
        <v>2.5</v>
      </c>
      <c r="H76" s="5">
        <v>1030.4000000000001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232</v>
      </c>
      <c r="O76">
        <v>1088</v>
      </c>
      <c r="P76">
        <v>3.5</v>
      </c>
      <c r="Q76">
        <v>3.6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2"/>
      <c r="AD76" s="54">
        <v>4.65277777777778E-2</v>
      </c>
      <c r="AK76" s="306"/>
      <c r="AL76" s="5">
        <v>3.2</v>
      </c>
      <c r="AM76" s="5">
        <v>87</v>
      </c>
      <c r="AN76" s="5">
        <v>1.2</v>
      </c>
      <c r="AO76" s="5">
        <v>3.2</v>
      </c>
      <c r="AP76" s="5">
        <v>1.8</v>
      </c>
      <c r="AQ76" s="5">
        <v>2.5</v>
      </c>
      <c r="AR76" s="5">
        <v>1030.4000000000001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232</v>
      </c>
      <c r="AY76">
        <v>1088</v>
      </c>
      <c r="AZ76">
        <v>3.5</v>
      </c>
      <c r="BA76">
        <v>3.6</v>
      </c>
      <c r="BB76" s="55">
        <v>4.65277777777778E-2</v>
      </c>
    </row>
    <row r="77" spans="2:54" x14ac:dyDescent="0.25">
      <c r="B77" s="5">
        <v>3.2</v>
      </c>
      <c r="C77" s="5">
        <v>87</v>
      </c>
      <c r="D77" s="5">
        <v>1.2</v>
      </c>
      <c r="E77" s="5">
        <v>3.2</v>
      </c>
      <c r="F77" s="5">
        <v>2.2000000000000002</v>
      </c>
      <c r="G77" s="5">
        <v>2.2000000000000002</v>
      </c>
      <c r="H77" s="5">
        <v>1030.5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232</v>
      </c>
      <c r="O77">
        <v>1088</v>
      </c>
      <c r="P77">
        <v>3.4</v>
      </c>
      <c r="Q77">
        <v>3.6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2"/>
      <c r="AD77" s="54">
        <v>4.72222222222222E-2</v>
      </c>
      <c r="AK77" s="306"/>
      <c r="AL77" s="5">
        <v>3.2</v>
      </c>
      <c r="AM77" s="5">
        <v>87</v>
      </c>
      <c r="AN77" s="5">
        <v>1.2</v>
      </c>
      <c r="AO77" s="5">
        <v>3.2</v>
      </c>
      <c r="AP77" s="5">
        <v>2.2000000000000002</v>
      </c>
      <c r="AQ77" s="5">
        <v>2.2000000000000002</v>
      </c>
      <c r="AR77" s="5">
        <v>1030.5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232</v>
      </c>
      <c r="AY77">
        <v>1088</v>
      </c>
      <c r="AZ77">
        <v>3.4</v>
      </c>
      <c r="BA77">
        <v>3.6</v>
      </c>
      <c r="BB77" s="55">
        <v>4.72222222222222E-2</v>
      </c>
    </row>
    <row r="78" spans="2:54" x14ac:dyDescent="0.25">
      <c r="B78" s="5">
        <v>3.2</v>
      </c>
      <c r="C78" s="5">
        <v>87</v>
      </c>
      <c r="D78" s="5">
        <v>1.2</v>
      </c>
      <c r="E78" s="5">
        <v>3.2</v>
      </c>
      <c r="F78" s="5">
        <v>0</v>
      </c>
      <c r="G78" s="5">
        <v>2.2000000000000002</v>
      </c>
      <c r="H78" s="5">
        <v>1030.4000000000001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232</v>
      </c>
      <c r="O78">
        <v>1088</v>
      </c>
      <c r="P78">
        <v>3.5</v>
      </c>
      <c r="Q78">
        <v>3.6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2"/>
      <c r="AD78" s="54">
        <v>4.7916666666666698E-2</v>
      </c>
      <c r="AK78" s="306"/>
      <c r="AL78" s="5">
        <v>3.2</v>
      </c>
      <c r="AM78" s="5">
        <v>87</v>
      </c>
      <c r="AN78" s="5">
        <v>1.2</v>
      </c>
      <c r="AO78" s="5">
        <v>3.2</v>
      </c>
      <c r="AP78" s="5">
        <v>0</v>
      </c>
      <c r="AQ78" s="5">
        <v>2.2000000000000002</v>
      </c>
      <c r="AR78" s="5">
        <v>1030.4000000000001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232</v>
      </c>
      <c r="AY78">
        <v>1088</v>
      </c>
      <c r="AZ78">
        <v>3.5</v>
      </c>
      <c r="BA78">
        <v>3.6</v>
      </c>
      <c r="BB78" s="55">
        <v>4.7916666666666698E-2</v>
      </c>
    </row>
    <row r="79" spans="2:54" x14ac:dyDescent="0.25">
      <c r="B79" s="5">
        <v>3.2</v>
      </c>
      <c r="C79" s="5">
        <v>87</v>
      </c>
      <c r="D79" s="5">
        <v>1.2</v>
      </c>
      <c r="E79" s="5">
        <v>3.2</v>
      </c>
      <c r="F79" s="5">
        <v>0</v>
      </c>
      <c r="G79" s="5">
        <v>0</v>
      </c>
      <c r="H79" s="5">
        <v>1030.4000000000001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232</v>
      </c>
      <c r="O79">
        <v>1088</v>
      </c>
      <c r="P79">
        <v>3.5</v>
      </c>
      <c r="Q79">
        <v>3.6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2"/>
      <c r="AD79" s="54">
        <v>4.8611111111111098E-2</v>
      </c>
      <c r="AK79" s="306"/>
      <c r="AL79" s="5">
        <v>3.2</v>
      </c>
      <c r="AM79" s="5">
        <v>87</v>
      </c>
      <c r="AN79" s="5">
        <v>1.2</v>
      </c>
      <c r="AO79" s="5">
        <v>3.2</v>
      </c>
      <c r="AP79" s="5">
        <v>0</v>
      </c>
      <c r="AQ79" s="5">
        <v>0</v>
      </c>
      <c r="AR79" s="5">
        <v>1030.4000000000001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232</v>
      </c>
      <c r="AY79">
        <v>1088</v>
      </c>
      <c r="AZ79">
        <v>3.5</v>
      </c>
      <c r="BA79">
        <v>3.6</v>
      </c>
      <c r="BB79" s="55">
        <v>4.8611111111111098E-2</v>
      </c>
    </row>
    <row r="80" spans="2:54" x14ac:dyDescent="0.25">
      <c r="B80" s="5">
        <v>3.2</v>
      </c>
      <c r="C80" s="5">
        <v>87</v>
      </c>
      <c r="D80" s="5">
        <v>1.2</v>
      </c>
      <c r="E80" s="5">
        <v>3.2</v>
      </c>
      <c r="F80" s="5">
        <v>0</v>
      </c>
      <c r="G80" s="5">
        <v>0</v>
      </c>
      <c r="H80" s="5">
        <v>1030.4000000000001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232</v>
      </c>
      <c r="O80">
        <v>1088</v>
      </c>
      <c r="P80">
        <v>3.5</v>
      </c>
      <c r="Q80">
        <v>3.7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2"/>
      <c r="AD80" s="54">
        <v>4.9305555555555602E-2</v>
      </c>
      <c r="AK80" s="306"/>
      <c r="AL80" s="5">
        <v>3.2</v>
      </c>
      <c r="AM80" s="5">
        <v>87</v>
      </c>
      <c r="AN80" s="5">
        <v>1.2</v>
      </c>
      <c r="AO80" s="5">
        <v>3.2</v>
      </c>
      <c r="AP80" s="5">
        <v>0</v>
      </c>
      <c r="AQ80" s="5">
        <v>0</v>
      </c>
      <c r="AR80" s="5">
        <v>1030.4000000000001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232</v>
      </c>
      <c r="AY80">
        <v>1088</v>
      </c>
      <c r="AZ80">
        <v>3.5</v>
      </c>
      <c r="BA80">
        <v>3.7</v>
      </c>
      <c r="BB80" s="55">
        <v>4.9305555555555602E-2</v>
      </c>
    </row>
    <row r="81" spans="2:54" x14ac:dyDescent="0.25">
      <c r="B81" s="5">
        <v>3.2</v>
      </c>
      <c r="C81" s="5">
        <v>87</v>
      </c>
      <c r="D81" s="5">
        <v>1.2</v>
      </c>
      <c r="E81" s="5">
        <v>3.2</v>
      </c>
      <c r="F81" s="5">
        <v>2.5</v>
      </c>
      <c r="G81" s="5">
        <v>2.5</v>
      </c>
      <c r="H81" s="5">
        <v>1030.5999999999999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232</v>
      </c>
      <c r="O81">
        <v>1088</v>
      </c>
      <c r="P81">
        <v>3.5</v>
      </c>
      <c r="Q81">
        <v>3.7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2"/>
      <c r="AD81" s="54">
        <v>0.05</v>
      </c>
      <c r="AK81" s="306"/>
      <c r="AL81" s="5">
        <v>3.2</v>
      </c>
      <c r="AM81" s="5">
        <v>87</v>
      </c>
      <c r="AN81" s="5">
        <v>1.2</v>
      </c>
      <c r="AO81" s="5">
        <v>3.2</v>
      </c>
      <c r="AP81" s="5">
        <v>2.5</v>
      </c>
      <c r="AQ81" s="5">
        <v>2.5</v>
      </c>
      <c r="AR81" s="5">
        <v>1030.5999999999999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232</v>
      </c>
      <c r="AY81">
        <v>1088</v>
      </c>
      <c r="AZ81">
        <v>3.5</v>
      </c>
      <c r="BA81">
        <v>3.7</v>
      </c>
      <c r="BB81" s="55">
        <v>0.05</v>
      </c>
    </row>
    <row r="82" spans="2:54" x14ac:dyDescent="0.25">
      <c r="B82" s="5">
        <v>3.2</v>
      </c>
      <c r="C82" s="5">
        <v>87</v>
      </c>
      <c r="D82" s="5">
        <v>1.2</v>
      </c>
      <c r="E82" s="5">
        <v>3.2</v>
      </c>
      <c r="F82" s="5">
        <v>2.9</v>
      </c>
      <c r="G82" s="5">
        <v>4</v>
      </c>
      <c r="H82" s="5">
        <v>1030.4000000000001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232</v>
      </c>
      <c r="O82">
        <v>1088</v>
      </c>
      <c r="P82">
        <v>3.5</v>
      </c>
      <c r="Q82">
        <v>3.7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2"/>
      <c r="AD82" s="54">
        <v>5.0694444444444403E-2</v>
      </c>
      <c r="AK82" s="306"/>
      <c r="AL82" s="5">
        <v>3.2</v>
      </c>
      <c r="AM82" s="5">
        <v>87</v>
      </c>
      <c r="AN82" s="5">
        <v>1.2</v>
      </c>
      <c r="AO82" s="5">
        <v>3.2</v>
      </c>
      <c r="AP82" s="5">
        <v>2.9</v>
      </c>
      <c r="AQ82" s="5">
        <v>4</v>
      </c>
      <c r="AR82" s="5">
        <v>1030.4000000000001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232</v>
      </c>
      <c r="AY82">
        <v>1088</v>
      </c>
      <c r="AZ82">
        <v>3.5</v>
      </c>
      <c r="BA82">
        <v>3.7</v>
      </c>
      <c r="BB82" s="55">
        <v>5.0694444444444403E-2</v>
      </c>
    </row>
    <row r="83" spans="2:54" x14ac:dyDescent="0.25">
      <c r="B83" s="5">
        <v>3.2</v>
      </c>
      <c r="C83" s="5">
        <v>87</v>
      </c>
      <c r="D83" s="5">
        <v>1.2</v>
      </c>
      <c r="E83" s="5">
        <v>3.2</v>
      </c>
      <c r="F83" s="5">
        <v>1.8</v>
      </c>
      <c r="G83" s="5">
        <v>3.2</v>
      </c>
      <c r="H83" s="5">
        <v>1030.3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232</v>
      </c>
      <c r="O83">
        <v>1088</v>
      </c>
      <c r="P83">
        <v>3.5</v>
      </c>
      <c r="Q83">
        <v>3.7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2"/>
      <c r="AD83" s="54">
        <v>5.1388888888888901E-2</v>
      </c>
      <c r="AK83" s="306"/>
      <c r="AL83" s="5">
        <v>3.2</v>
      </c>
      <c r="AM83" s="5">
        <v>87</v>
      </c>
      <c r="AN83" s="5">
        <v>1.2</v>
      </c>
      <c r="AO83" s="5">
        <v>3.2</v>
      </c>
      <c r="AP83" s="5">
        <v>1.8</v>
      </c>
      <c r="AQ83" s="5">
        <v>3.2</v>
      </c>
      <c r="AR83" s="5">
        <v>1030.3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232</v>
      </c>
      <c r="AY83">
        <v>1088</v>
      </c>
      <c r="AZ83">
        <v>3.5</v>
      </c>
      <c r="BA83">
        <v>3.7</v>
      </c>
      <c r="BB83" s="55">
        <v>5.1388888888888901E-2</v>
      </c>
    </row>
    <row r="84" spans="2:54" x14ac:dyDescent="0.25">
      <c r="B84" s="5">
        <v>3.2</v>
      </c>
      <c r="C84" s="5">
        <v>87</v>
      </c>
      <c r="D84" s="5">
        <v>1.2</v>
      </c>
      <c r="E84" s="5">
        <v>3.2</v>
      </c>
      <c r="F84" s="5">
        <v>3.6</v>
      </c>
      <c r="G84" s="5">
        <v>5.8</v>
      </c>
      <c r="H84" s="5">
        <v>1030.4000000000001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232</v>
      </c>
      <c r="O84">
        <v>1088</v>
      </c>
      <c r="P84">
        <v>3.5</v>
      </c>
      <c r="Q84">
        <v>3.7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2"/>
      <c r="AD84" s="54">
        <v>5.2083333333333301E-2</v>
      </c>
      <c r="AK84" s="306"/>
      <c r="AL84" s="5">
        <v>3.2</v>
      </c>
      <c r="AM84" s="5">
        <v>87</v>
      </c>
      <c r="AN84" s="5">
        <v>1.2</v>
      </c>
      <c r="AO84" s="5">
        <v>3.2</v>
      </c>
      <c r="AP84" s="5">
        <v>3.6</v>
      </c>
      <c r="AQ84" s="5">
        <v>5.8</v>
      </c>
      <c r="AR84" s="5">
        <v>1030.4000000000001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232</v>
      </c>
      <c r="AY84">
        <v>1088</v>
      </c>
      <c r="AZ84">
        <v>3.5</v>
      </c>
      <c r="BA84">
        <v>3.7</v>
      </c>
      <c r="BB84" s="55">
        <v>5.2083333333333301E-2</v>
      </c>
    </row>
    <row r="85" spans="2:54" x14ac:dyDescent="0.25">
      <c r="B85" s="5">
        <v>3.1</v>
      </c>
      <c r="C85" s="5">
        <v>87</v>
      </c>
      <c r="D85" s="5">
        <v>1.1000000000000001</v>
      </c>
      <c r="E85" s="5">
        <v>3.1</v>
      </c>
      <c r="F85" s="5">
        <v>4</v>
      </c>
      <c r="G85" s="5">
        <v>6.1</v>
      </c>
      <c r="H85" s="5">
        <v>1030.5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232</v>
      </c>
      <c r="O85">
        <v>1088</v>
      </c>
      <c r="P85">
        <v>3.5</v>
      </c>
      <c r="Q85">
        <v>3.7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2"/>
      <c r="AD85" s="54">
        <v>5.2777777777777798E-2</v>
      </c>
      <c r="AK85" s="306"/>
      <c r="AL85" s="5">
        <v>3.1</v>
      </c>
      <c r="AM85" s="5">
        <v>87</v>
      </c>
      <c r="AN85" s="5">
        <v>1.1000000000000001</v>
      </c>
      <c r="AO85" s="5">
        <v>3.1</v>
      </c>
      <c r="AP85" s="5">
        <v>4</v>
      </c>
      <c r="AQ85" s="5">
        <v>6.1</v>
      </c>
      <c r="AR85" s="5">
        <v>1030.5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232</v>
      </c>
      <c r="AY85">
        <v>1088</v>
      </c>
      <c r="AZ85">
        <v>3.5</v>
      </c>
      <c r="BA85">
        <v>3.7</v>
      </c>
      <c r="BB85" s="55">
        <v>5.2777777777777798E-2</v>
      </c>
    </row>
    <row r="86" spans="2:54" x14ac:dyDescent="0.25">
      <c r="B86" s="5">
        <v>3.1</v>
      </c>
      <c r="C86" s="5">
        <v>87</v>
      </c>
      <c r="D86" s="5">
        <v>1.1000000000000001</v>
      </c>
      <c r="E86" s="5">
        <v>3.1</v>
      </c>
      <c r="F86" s="5">
        <v>0</v>
      </c>
      <c r="G86" s="5">
        <v>3.2</v>
      </c>
      <c r="H86" s="5">
        <v>1030.3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232</v>
      </c>
      <c r="O86">
        <v>1088</v>
      </c>
      <c r="P86">
        <v>3.5</v>
      </c>
      <c r="Q86">
        <v>3.7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2"/>
      <c r="AD86" s="54">
        <v>5.3472222222222199E-2</v>
      </c>
      <c r="AK86" s="306"/>
      <c r="AL86" s="5">
        <v>3.1</v>
      </c>
      <c r="AM86" s="5">
        <v>87</v>
      </c>
      <c r="AN86" s="5">
        <v>1.1000000000000001</v>
      </c>
      <c r="AO86" s="5">
        <v>3.1</v>
      </c>
      <c r="AP86" s="5">
        <v>0</v>
      </c>
      <c r="AQ86" s="5">
        <v>3.2</v>
      </c>
      <c r="AR86" s="5">
        <v>1030.3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232</v>
      </c>
      <c r="AY86">
        <v>1088</v>
      </c>
      <c r="AZ86">
        <v>3.5</v>
      </c>
      <c r="BA86">
        <v>3.7</v>
      </c>
      <c r="BB86" s="55">
        <v>5.3472222222222199E-2</v>
      </c>
    </row>
    <row r="87" spans="2:54" x14ac:dyDescent="0.25">
      <c r="B87" s="5">
        <v>3.1</v>
      </c>
      <c r="C87" s="5">
        <v>87</v>
      </c>
      <c r="D87" s="5">
        <v>1.1000000000000001</v>
      </c>
      <c r="E87" s="5">
        <v>3.1</v>
      </c>
      <c r="F87" s="5">
        <v>0</v>
      </c>
      <c r="G87" s="5">
        <v>2.5</v>
      </c>
      <c r="H87" s="5">
        <v>1030.5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232</v>
      </c>
      <c r="O87">
        <v>1088</v>
      </c>
      <c r="P87">
        <v>3.5</v>
      </c>
      <c r="Q87">
        <v>3.7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2"/>
      <c r="AD87" s="54">
        <v>5.4166666666666703E-2</v>
      </c>
      <c r="AK87" s="306"/>
      <c r="AL87" s="5">
        <v>3.1</v>
      </c>
      <c r="AM87" s="5">
        <v>87</v>
      </c>
      <c r="AN87" s="5">
        <v>1.1000000000000001</v>
      </c>
      <c r="AO87" s="5">
        <v>3.1</v>
      </c>
      <c r="AP87" s="5">
        <v>0</v>
      </c>
      <c r="AQ87" s="5">
        <v>2.5</v>
      </c>
      <c r="AR87" s="5">
        <v>1030.5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232</v>
      </c>
      <c r="AY87">
        <v>1088</v>
      </c>
      <c r="AZ87">
        <v>3.5</v>
      </c>
      <c r="BA87">
        <v>3.7</v>
      </c>
      <c r="BB87" s="55">
        <v>5.4166666666666703E-2</v>
      </c>
    </row>
    <row r="88" spans="2:54" x14ac:dyDescent="0.25">
      <c r="B88" s="5">
        <v>3.1</v>
      </c>
      <c r="C88" s="5">
        <v>87</v>
      </c>
      <c r="D88" s="5">
        <v>1.1000000000000001</v>
      </c>
      <c r="E88" s="5">
        <v>3.1</v>
      </c>
      <c r="F88" s="5">
        <v>0</v>
      </c>
      <c r="G88" s="5">
        <v>2.9</v>
      </c>
      <c r="H88" s="5">
        <v>1030.2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232</v>
      </c>
      <c r="O88">
        <v>1088</v>
      </c>
      <c r="P88">
        <v>3.5</v>
      </c>
      <c r="Q88">
        <v>3.7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2"/>
      <c r="AD88" s="54">
        <v>5.4861111111111097E-2</v>
      </c>
      <c r="AK88" s="306"/>
      <c r="AL88" s="5">
        <v>3.1</v>
      </c>
      <c r="AM88" s="5">
        <v>87</v>
      </c>
      <c r="AN88" s="5">
        <v>1.1000000000000001</v>
      </c>
      <c r="AO88" s="5">
        <v>3.1</v>
      </c>
      <c r="AP88" s="5">
        <v>0</v>
      </c>
      <c r="AQ88" s="5">
        <v>2.9</v>
      </c>
      <c r="AR88" s="5">
        <v>1030.2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232</v>
      </c>
      <c r="AY88">
        <v>1088</v>
      </c>
      <c r="AZ88">
        <v>3.5</v>
      </c>
      <c r="BA88">
        <v>3.7</v>
      </c>
      <c r="BB88" s="55">
        <v>5.4861111111111097E-2</v>
      </c>
    </row>
    <row r="89" spans="2:54" x14ac:dyDescent="0.25">
      <c r="B89" s="5">
        <v>3.1</v>
      </c>
      <c r="C89" s="5">
        <v>87</v>
      </c>
      <c r="D89" s="5">
        <v>1.1000000000000001</v>
      </c>
      <c r="E89" s="5">
        <v>3.1</v>
      </c>
      <c r="F89" s="5">
        <v>2.5</v>
      </c>
      <c r="G89" s="5">
        <v>2.9</v>
      </c>
      <c r="H89" s="5">
        <v>1030.3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232</v>
      </c>
      <c r="O89">
        <v>1088</v>
      </c>
      <c r="P89">
        <v>3.5</v>
      </c>
      <c r="Q89">
        <v>3.7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2"/>
      <c r="AD89" s="54">
        <v>5.5555555555555601E-2</v>
      </c>
      <c r="AK89" s="306"/>
      <c r="AL89" s="5">
        <v>3.1</v>
      </c>
      <c r="AM89" s="5">
        <v>87</v>
      </c>
      <c r="AN89" s="5">
        <v>1.1000000000000001</v>
      </c>
      <c r="AO89" s="5">
        <v>3.1</v>
      </c>
      <c r="AP89" s="5">
        <v>2.5</v>
      </c>
      <c r="AQ89" s="5">
        <v>2.9</v>
      </c>
      <c r="AR89" s="5">
        <v>1030.3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232</v>
      </c>
      <c r="AY89">
        <v>1088</v>
      </c>
      <c r="AZ89">
        <v>3.5</v>
      </c>
      <c r="BA89">
        <v>3.7</v>
      </c>
      <c r="BB89" s="55">
        <v>5.5555555555555601E-2</v>
      </c>
    </row>
    <row r="90" spans="2:54" x14ac:dyDescent="0.25">
      <c r="B90" s="5">
        <v>3.1</v>
      </c>
      <c r="C90" s="5">
        <v>87</v>
      </c>
      <c r="D90" s="5">
        <v>1.1000000000000001</v>
      </c>
      <c r="E90" s="5">
        <v>3.1</v>
      </c>
      <c r="F90" s="5">
        <v>2.9</v>
      </c>
      <c r="G90" s="5">
        <v>2.9</v>
      </c>
      <c r="H90" s="5">
        <v>1030.4000000000001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232</v>
      </c>
      <c r="O90">
        <v>1088</v>
      </c>
      <c r="P90">
        <v>3.5</v>
      </c>
      <c r="Q90">
        <v>3.7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2"/>
      <c r="AD90" s="54">
        <v>5.6250000000000001E-2</v>
      </c>
      <c r="AK90" s="306"/>
      <c r="AL90" s="5">
        <v>3.1</v>
      </c>
      <c r="AM90" s="5">
        <v>87</v>
      </c>
      <c r="AN90" s="5">
        <v>1.1000000000000001</v>
      </c>
      <c r="AO90" s="5">
        <v>3.1</v>
      </c>
      <c r="AP90" s="5">
        <v>2.9</v>
      </c>
      <c r="AQ90" s="5">
        <v>2.9</v>
      </c>
      <c r="AR90" s="5">
        <v>1030.4000000000001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232</v>
      </c>
      <c r="AY90">
        <v>1088</v>
      </c>
      <c r="AZ90">
        <v>3.5</v>
      </c>
      <c r="BA90">
        <v>3.7</v>
      </c>
      <c r="BB90" s="55">
        <v>5.6250000000000001E-2</v>
      </c>
    </row>
    <row r="91" spans="2:54" x14ac:dyDescent="0.25">
      <c r="B91" s="5">
        <v>3.1</v>
      </c>
      <c r="C91" s="5">
        <v>87</v>
      </c>
      <c r="D91" s="5">
        <v>1.1000000000000001</v>
      </c>
      <c r="E91" s="5">
        <v>3.1</v>
      </c>
      <c r="F91" s="5">
        <v>2.5</v>
      </c>
      <c r="G91" s="5">
        <v>3.2</v>
      </c>
      <c r="H91" s="5">
        <v>1030.4000000000001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232</v>
      </c>
      <c r="O91">
        <v>1088</v>
      </c>
      <c r="P91">
        <v>3.5</v>
      </c>
      <c r="Q91">
        <v>3.6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2"/>
      <c r="AD91" s="54">
        <v>5.6944444444444402E-2</v>
      </c>
      <c r="AK91" s="306"/>
      <c r="AL91" s="5">
        <v>3.1</v>
      </c>
      <c r="AM91" s="5">
        <v>87</v>
      </c>
      <c r="AN91" s="5">
        <v>1.1000000000000001</v>
      </c>
      <c r="AO91" s="5">
        <v>3.1</v>
      </c>
      <c r="AP91" s="5">
        <v>2.5</v>
      </c>
      <c r="AQ91" s="5">
        <v>3.2</v>
      </c>
      <c r="AR91" s="5">
        <v>1030.4000000000001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232</v>
      </c>
      <c r="AY91">
        <v>1088</v>
      </c>
      <c r="AZ91">
        <v>3.5</v>
      </c>
      <c r="BA91">
        <v>3.6</v>
      </c>
      <c r="BB91" s="55">
        <v>5.6944444444444402E-2</v>
      </c>
    </row>
    <row r="92" spans="2:54" x14ac:dyDescent="0.25">
      <c r="B92" s="5">
        <v>3.1</v>
      </c>
      <c r="C92" s="5">
        <v>87</v>
      </c>
      <c r="D92" s="5">
        <v>1.1000000000000001</v>
      </c>
      <c r="E92" s="5">
        <v>3.1</v>
      </c>
      <c r="F92" s="5">
        <v>3.2</v>
      </c>
      <c r="G92" s="5">
        <v>3.2</v>
      </c>
      <c r="H92" s="5">
        <v>1030.4000000000001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232</v>
      </c>
      <c r="O92">
        <v>1088</v>
      </c>
      <c r="P92">
        <v>3.5</v>
      </c>
      <c r="Q92">
        <v>3.7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2"/>
      <c r="AD92" s="54">
        <v>5.7638888888888899E-2</v>
      </c>
      <c r="AK92" s="306"/>
      <c r="AL92" s="5">
        <v>3.1</v>
      </c>
      <c r="AM92" s="5">
        <v>87</v>
      </c>
      <c r="AN92" s="5">
        <v>1.1000000000000001</v>
      </c>
      <c r="AO92" s="5">
        <v>3.1</v>
      </c>
      <c r="AP92" s="5">
        <v>3.2</v>
      </c>
      <c r="AQ92" s="5">
        <v>3.2</v>
      </c>
      <c r="AR92" s="5">
        <v>1030.4000000000001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232</v>
      </c>
      <c r="AY92">
        <v>1088</v>
      </c>
      <c r="AZ92">
        <v>3.5</v>
      </c>
      <c r="BA92">
        <v>3.7</v>
      </c>
      <c r="BB92" s="55">
        <v>5.7638888888888899E-2</v>
      </c>
    </row>
    <row r="93" spans="2:54" x14ac:dyDescent="0.25">
      <c r="B93" s="5">
        <v>3.1</v>
      </c>
      <c r="C93" s="5">
        <v>87</v>
      </c>
      <c r="D93" s="5">
        <v>1.1000000000000001</v>
      </c>
      <c r="E93" s="5">
        <v>3.1</v>
      </c>
      <c r="F93" s="5">
        <v>0</v>
      </c>
      <c r="G93" s="5">
        <v>2.5</v>
      </c>
      <c r="H93" s="5">
        <v>1030.0999999999999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232</v>
      </c>
      <c r="O93">
        <v>1088</v>
      </c>
      <c r="P93">
        <v>3.5</v>
      </c>
      <c r="Q93">
        <v>3.6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2"/>
      <c r="AD93" s="54">
        <v>5.83333333333333E-2</v>
      </c>
      <c r="AK93" s="306"/>
      <c r="AL93" s="5">
        <v>3.1</v>
      </c>
      <c r="AM93" s="5">
        <v>87</v>
      </c>
      <c r="AN93" s="5">
        <v>1.1000000000000001</v>
      </c>
      <c r="AO93" s="5">
        <v>3.1</v>
      </c>
      <c r="AP93" s="5">
        <v>0</v>
      </c>
      <c r="AQ93" s="5">
        <v>2.5</v>
      </c>
      <c r="AR93" s="5">
        <v>1030.0999999999999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232</v>
      </c>
      <c r="AY93">
        <v>1088</v>
      </c>
      <c r="AZ93">
        <v>3.5</v>
      </c>
      <c r="BA93">
        <v>3.6</v>
      </c>
      <c r="BB93" s="55">
        <v>5.83333333333333E-2</v>
      </c>
    </row>
    <row r="94" spans="2:54" x14ac:dyDescent="0.25">
      <c r="B94" s="5">
        <v>3.2</v>
      </c>
      <c r="C94" s="5">
        <v>87</v>
      </c>
      <c r="D94" s="5">
        <v>1.2</v>
      </c>
      <c r="E94" s="5">
        <v>3.2</v>
      </c>
      <c r="F94" s="5">
        <v>2.9</v>
      </c>
      <c r="G94" s="5">
        <v>3.6</v>
      </c>
      <c r="H94" s="5">
        <v>1030.5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232</v>
      </c>
      <c r="O94">
        <v>1088</v>
      </c>
      <c r="P94">
        <v>3.5</v>
      </c>
      <c r="Q94">
        <v>3.6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2"/>
      <c r="AD94" s="54">
        <v>5.9027777777777797E-2</v>
      </c>
      <c r="AK94" s="306"/>
      <c r="AL94" s="5">
        <v>3.2</v>
      </c>
      <c r="AM94" s="5">
        <v>87</v>
      </c>
      <c r="AN94" s="5">
        <v>1.2</v>
      </c>
      <c r="AO94" s="5">
        <v>3.2</v>
      </c>
      <c r="AP94" s="5">
        <v>2.9</v>
      </c>
      <c r="AQ94" s="5">
        <v>3.6</v>
      </c>
      <c r="AR94" s="5">
        <v>1030.5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232</v>
      </c>
      <c r="AY94">
        <v>1088</v>
      </c>
      <c r="AZ94">
        <v>3.5</v>
      </c>
      <c r="BA94">
        <v>3.6</v>
      </c>
      <c r="BB94" s="55">
        <v>5.9027777777777797E-2</v>
      </c>
    </row>
    <row r="95" spans="2:54" x14ac:dyDescent="0.25">
      <c r="B95" s="5">
        <v>3.2</v>
      </c>
      <c r="C95" s="5">
        <v>87</v>
      </c>
      <c r="D95" s="5">
        <v>1.2</v>
      </c>
      <c r="E95" s="5">
        <v>3.2</v>
      </c>
      <c r="F95" s="5">
        <v>1.8</v>
      </c>
      <c r="G95" s="5">
        <v>2.9</v>
      </c>
      <c r="H95" s="5">
        <v>1030.4000000000001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232</v>
      </c>
      <c r="O95">
        <v>1088</v>
      </c>
      <c r="P95">
        <v>3.5</v>
      </c>
      <c r="Q95">
        <v>3.7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2"/>
      <c r="AD95" s="54">
        <v>5.9722222222222197E-2</v>
      </c>
      <c r="AK95" s="306"/>
      <c r="AL95" s="5">
        <v>3.2</v>
      </c>
      <c r="AM95" s="5">
        <v>87</v>
      </c>
      <c r="AN95" s="5">
        <v>1.2</v>
      </c>
      <c r="AO95" s="5">
        <v>3.2</v>
      </c>
      <c r="AP95" s="5">
        <v>1.8</v>
      </c>
      <c r="AQ95" s="5">
        <v>2.9</v>
      </c>
      <c r="AR95" s="5">
        <v>1030.4000000000001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232</v>
      </c>
      <c r="AY95">
        <v>1088</v>
      </c>
      <c r="AZ95">
        <v>3.5</v>
      </c>
      <c r="BA95">
        <v>3.7</v>
      </c>
      <c r="BB95" s="55">
        <v>5.9722222222222197E-2</v>
      </c>
    </row>
    <row r="96" spans="2:54" x14ac:dyDescent="0.25">
      <c r="B96" s="5">
        <v>3.2</v>
      </c>
      <c r="C96" s="5">
        <v>87</v>
      </c>
      <c r="D96" s="5">
        <v>1.2</v>
      </c>
      <c r="E96" s="5">
        <v>3.2</v>
      </c>
      <c r="F96" s="5">
        <v>0</v>
      </c>
      <c r="G96" s="5">
        <v>2.9</v>
      </c>
      <c r="H96" s="5">
        <v>1030.2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232</v>
      </c>
      <c r="O96">
        <v>1088</v>
      </c>
      <c r="P96">
        <v>3.5</v>
      </c>
      <c r="Q96">
        <v>3.7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2"/>
      <c r="AD96" s="54">
        <v>6.0416666666666702E-2</v>
      </c>
      <c r="AK96" s="306"/>
      <c r="AL96" s="5">
        <v>3.2</v>
      </c>
      <c r="AM96" s="5">
        <v>87</v>
      </c>
      <c r="AN96" s="5">
        <v>1.2</v>
      </c>
      <c r="AO96" s="5">
        <v>3.2</v>
      </c>
      <c r="AP96" s="5">
        <v>0</v>
      </c>
      <c r="AQ96" s="5">
        <v>2.9</v>
      </c>
      <c r="AR96" s="5">
        <v>1030.2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232</v>
      </c>
      <c r="AY96">
        <v>1088</v>
      </c>
      <c r="AZ96">
        <v>3.5</v>
      </c>
      <c r="BA96">
        <v>3.7</v>
      </c>
      <c r="BB96" s="55">
        <v>6.0416666666666702E-2</v>
      </c>
    </row>
    <row r="97" spans="2:54" x14ac:dyDescent="0.25">
      <c r="B97" s="5">
        <v>3.2</v>
      </c>
      <c r="C97" s="5">
        <v>87</v>
      </c>
      <c r="D97" s="5">
        <v>1.2</v>
      </c>
      <c r="E97" s="5">
        <v>3.2</v>
      </c>
      <c r="F97" s="5">
        <v>0</v>
      </c>
      <c r="G97" s="5">
        <v>2.5</v>
      </c>
      <c r="H97" s="5">
        <v>1030.3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232</v>
      </c>
      <c r="O97">
        <v>1088</v>
      </c>
      <c r="P97">
        <v>3.5</v>
      </c>
      <c r="Q97">
        <v>3.7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2"/>
      <c r="AD97" s="54">
        <v>6.1111111111111102E-2</v>
      </c>
      <c r="AK97" s="306"/>
      <c r="AL97" s="5">
        <v>3.2</v>
      </c>
      <c r="AM97" s="5">
        <v>87</v>
      </c>
      <c r="AN97" s="5">
        <v>1.2</v>
      </c>
      <c r="AO97" s="5">
        <v>3.2</v>
      </c>
      <c r="AP97" s="5">
        <v>0</v>
      </c>
      <c r="AQ97" s="5">
        <v>2.5</v>
      </c>
      <c r="AR97" s="5">
        <v>1030.3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232</v>
      </c>
      <c r="AY97">
        <v>1088</v>
      </c>
      <c r="AZ97">
        <v>3.5</v>
      </c>
      <c r="BA97">
        <v>3.7</v>
      </c>
      <c r="BB97" s="55">
        <v>6.1111111111111102E-2</v>
      </c>
    </row>
    <row r="98" spans="2:54" x14ac:dyDescent="0.25">
      <c r="B98" s="5">
        <v>3.2</v>
      </c>
      <c r="C98" s="5">
        <v>87</v>
      </c>
      <c r="D98" s="5">
        <v>1.2</v>
      </c>
      <c r="E98" s="5">
        <v>3.2</v>
      </c>
      <c r="F98" s="5">
        <v>2.9</v>
      </c>
      <c r="G98" s="5">
        <v>2.9</v>
      </c>
      <c r="H98" s="5">
        <v>1030.3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232</v>
      </c>
      <c r="O98">
        <v>1088</v>
      </c>
      <c r="P98">
        <v>3.5</v>
      </c>
      <c r="Q98">
        <v>3.7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2"/>
      <c r="AD98" s="54">
        <v>6.18055555555556E-2</v>
      </c>
      <c r="AK98" s="306"/>
      <c r="AL98" s="5">
        <v>3.2</v>
      </c>
      <c r="AM98" s="5">
        <v>87</v>
      </c>
      <c r="AN98" s="5">
        <v>1.2</v>
      </c>
      <c r="AO98" s="5">
        <v>3.2</v>
      </c>
      <c r="AP98" s="5">
        <v>2.9</v>
      </c>
      <c r="AQ98" s="5">
        <v>2.9</v>
      </c>
      <c r="AR98" s="5">
        <v>1030.3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232</v>
      </c>
      <c r="AY98">
        <v>1088</v>
      </c>
      <c r="AZ98">
        <v>3.5</v>
      </c>
      <c r="BA98">
        <v>3.7</v>
      </c>
      <c r="BB98" s="55">
        <v>6.18055555555556E-2</v>
      </c>
    </row>
    <row r="99" spans="2:54" x14ac:dyDescent="0.25">
      <c r="B99" s="5">
        <v>3.1</v>
      </c>
      <c r="C99" s="5">
        <v>87</v>
      </c>
      <c r="D99" s="5">
        <v>1.1000000000000001</v>
      </c>
      <c r="E99" s="5">
        <v>3.1</v>
      </c>
      <c r="F99" s="5">
        <v>1.8</v>
      </c>
      <c r="G99" s="5">
        <v>2.5</v>
      </c>
      <c r="H99" s="5">
        <v>1030.4000000000001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232</v>
      </c>
      <c r="O99">
        <v>1088</v>
      </c>
      <c r="P99">
        <v>3.5</v>
      </c>
      <c r="Q99">
        <v>3.7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2"/>
      <c r="AD99" s="54">
        <v>6.25E-2</v>
      </c>
      <c r="AK99" s="306"/>
      <c r="AL99" s="5">
        <v>3.1</v>
      </c>
      <c r="AM99" s="5">
        <v>87</v>
      </c>
      <c r="AN99" s="5">
        <v>1.1000000000000001</v>
      </c>
      <c r="AO99" s="5">
        <v>3.1</v>
      </c>
      <c r="AP99" s="5">
        <v>1.8</v>
      </c>
      <c r="AQ99" s="5">
        <v>2.5</v>
      </c>
      <c r="AR99" s="5">
        <v>1030.4000000000001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232</v>
      </c>
      <c r="AY99">
        <v>1088</v>
      </c>
      <c r="AZ99">
        <v>3.5</v>
      </c>
      <c r="BA99">
        <v>3.7</v>
      </c>
      <c r="BB99" s="55">
        <v>6.25E-2</v>
      </c>
    </row>
    <row r="100" spans="2:54" x14ac:dyDescent="0.25">
      <c r="B100" s="5">
        <v>3.2</v>
      </c>
      <c r="C100" s="5">
        <v>87</v>
      </c>
      <c r="D100" s="5">
        <v>1.2</v>
      </c>
      <c r="E100" s="5">
        <v>3.2</v>
      </c>
      <c r="F100" s="5">
        <v>0</v>
      </c>
      <c r="G100" s="5">
        <v>3.2</v>
      </c>
      <c r="H100" s="5">
        <v>1030.3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232</v>
      </c>
      <c r="O100">
        <v>1088</v>
      </c>
      <c r="P100">
        <v>3.5</v>
      </c>
      <c r="Q100">
        <v>3.7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2"/>
      <c r="AD100" s="54">
        <v>6.31944444444444E-2</v>
      </c>
      <c r="AK100" s="306"/>
      <c r="AL100" s="5">
        <v>3.2</v>
      </c>
      <c r="AM100" s="5">
        <v>87</v>
      </c>
      <c r="AN100" s="5">
        <v>1.2</v>
      </c>
      <c r="AO100" s="5">
        <v>3.2</v>
      </c>
      <c r="AP100" s="5">
        <v>0</v>
      </c>
      <c r="AQ100" s="5">
        <v>3.2</v>
      </c>
      <c r="AR100" s="5">
        <v>1030.3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232</v>
      </c>
      <c r="AY100">
        <v>1088</v>
      </c>
      <c r="AZ100">
        <v>3.5</v>
      </c>
      <c r="BA100">
        <v>3.7</v>
      </c>
      <c r="BB100" s="55">
        <v>6.31944444444444E-2</v>
      </c>
    </row>
    <row r="101" spans="2:54" x14ac:dyDescent="0.25">
      <c r="B101" s="5">
        <v>3.2</v>
      </c>
      <c r="C101" s="5">
        <v>87</v>
      </c>
      <c r="D101" s="5">
        <v>1.2</v>
      </c>
      <c r="E101" s="5">
        <v>3.2</v>
      </c>
      <c r="F101" s="5">
        <v>3.2</v>
      </c>
      <c r="G101" s="5">
        <v>3.6</v>
      </c>
      <c r="H101" s="5">
        <v>1030.3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232</v>
      </c>
      <c r="O101">
        <v>1088</v>
      </c>
      <c r="P101">
        <v>3.5</v>
      </c>
      <c r="Q101">
        <v>3.7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2"/>
      <c r="AD101" s="54">
        <v>6.3888888888888898E-2</v>
      </c>
      <c r="AK101" s="306"/>
      <c r="AL101" s="5">
        <v>3.2</v>
      </c>
      <c r="AM101" s="5">
        <v>87</v>
      </c>
      <c r="AN101" s="5">
        <v>1.2</v>
      </c>
      <c r="AO101" s="5">
        <v>3.2</v>
      </c>
      <c r="AP101" s="5">
        <v>3.2</v>
      </c>
      <c r="AQ101" s="5">
        <v>3.6</v>
      </c>
      <c r="AR101" s="5">
        <v>1030.3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232</v>
      </c>
      <c r="AY101">
        <v>1088</v>
      </c>
      <c r="AZ101">
        <v>3.5</v>
      </c>
      <c r="BA101">
        <v>3.7</v>
      </c>
      <c r="BB101" s="55">
        <v>6.3888888888888898E-2</v>
      </c>
    </row>
    <row r="102" spans="2:54" x14ac:dyDescent="0.25">
      <c r="B102" s="5">
        <v>3.2</v>
      </c>
      <c r="C102" s="5">
        <v>87</v>
      </c>
      <c r="D102" s="5">
        <v>1.2</v>
      </c>
      <c r="E102" s="5">
        <v>3.2</v>
      </c>
      <c r="F102" s="5">
        <v>3.2</v>
      </c>
      <c r="G102" s="5">
        <v>3.6</v>
      </c>
      <c r="H102" s="5">
        <v>1030.0999999999999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232</v>
      </c>
      <c r="O102">
        <v>1088</v>
      </c>
      <c r="P102">
        <v>3.5</v>
      </c>
      <c r="Q102">
        <v>3.7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2"/>
      <c r="AD102" s="54">
        <v>6.4583333333333298E-2</v>
      </c>
      <c r="AK102" s="306"/>
      <c r="AL102" s="5">
        <v>3.2</v>
      </c>
      <c r="AM102" s="5">
        <v>87</v>
      </c>
      <c r="AN102" s="5">
        <v>1.2</v>
      </c>
      <c r="AO102" s="5">
        <v>3.2</v>
      </c>
      <c r="AP102" s="5">
        <v>3.2</v>
      </c>
      <c r="AQ102" s="5">
        <v>3.6</v>
      </c>
      <c r="AR102" s="5">
        <v>1030.0999999999999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232</v>
      </c>
      <c r="AY102">
        <v>1088</v>
      </c>
      <c r="AZ102">
        <v>3.5</v>
      </c>
      <c r="BA102">
        <v>3.7</v>
      </c>
      <c r="BB102" s="55">
        <v>6.4583333333333298E-2</v>
      </c>
    </row>
    <row r="103" spans="2:54" x14ac:dyDescent="0.25">
      <c r="B103" s="5">
        <v>3.2</v>
      </c>
      <c r="C103" s="5">
        <v>88</v>
      </c>
      <c r="D103" s="5">
        <v>1.3</v>
      </c>
      <c r="E103" s="5">
        <v>3.2</v>
      </c>
      <c r="F103" s="5">
        <v>2.5</v>
      </c>
      <c r="G103" s="5">
        <v>3.2</v>
      </c>
      <c r="H103" s="5">
        <v>1030.0999999999999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232</v>
      </c>
      <c r="O103">
        <v>1088</v>
      </c>
      <c r="P103">
        <v>3.5</v>
      </c>
      <c r="Q103">
        <v>3.7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2"/>
      <c r="AD103" s="54">
        <v>6.5277777777777796E-2</v>
      </c>
      <c r="AK103" s="306"/>
      <c r="AL103" s="5">
        <v>3.2</v>
      </c>
      <c r="AM103" s="5">
        <v>88</v>
      </c>
      <c r="AN103" s="5">
        <v>1.3</v>
      </c>
      <c r="AO103" s="5">
        <v>3.2</v>
      </c>
      <c r="AP103" s="5">
        <v>2.5</v>
      </c>
      <c r="AQ103" s="5">
        <v>3.2</v>
      </c>
      <c r="AR103" s="5">
        <v>1030.0999999999999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232</v>
      </c>
      <c r="AY103">
        <v>1088</v>
      </c>
      <c r="AZ103">
        <v>3.5</v>
      </c>
      <c r="BA103">
        <v>3.7</v>
      </c>
      <c r="BB103" s="55">
        <v>6.5277777777777796E-2</v>
      </c>
    </row>
    <row r="104" spans="2:54" x14ac:dyDescent="0.25">
      <c r="B104" s="5">
        <v>3.2</v>
      </c>
      <c r="C104" s="5">
        <v>88</v>
      </c>
      <c r="D104" s="5">
        <v>1.3</v>
      </c>
      <c r="E104" s="5">
        <v>3.2</v>
      </c>
      <c r="F104" s="5">
        <v>0</v>
      </c>
      <c r="G104" s="5">
        <v>1.8</v>
      </c>
      <c r="H104" s="5">
        <v>1030.3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232</v>
      </c>
      <c r="O104">
        <v>1088</v>
      </c>
      <c r="P104">
        <v>3.5</v>
      </c>
      <c r="Q104">
        <v>3.7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8"/>
      <c r="Z104" s="5"/>
      <c r="AA104"/>
      <c r="AC104" s="372"/>
      <c r="AD104" s="54">
        <v>6.5972222222222196E-2</v>
      </c>
      <c r="AK104" s="306"/>
      <c r="AL104" s="5">
        <v>3.2</v>
      </c>
      <c r="AM104" s="5">
        <v>88</v>
      </c>
      <c r="AN104" s="5">
        <v>1.3</v>
      </c>
      <c r="AO104" s="5">
        <v>3.2</v>
      </c>
      <c r="AP104" s="5">
        <v>0</v>
      </c>
      <c r="AQ104" s="5">
        <v>1.8</v>
      </c>
      <c r="AR104" s="5">
        <v>1030.3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232</v>
      </c>
      <c r="AY104">
        <v>1088</v>
      </c>
      <c r="AZ104">
        <v>3.5</v>
      </c>
      <c r="BA104">
        <v>3.7</v>
      </c>
      <c r="BB104" s="55">
        <v>6.5972222222222196E-2</v>
      </c>
    </row>
    <row r="105" spans="2:54" x14ac:dyDescent="0.25">
      <c r="B105" s="5">
        <v>3.2</v>
      </c>
      <c r="C105" s="5">
        <v>88</v>
      </c>
      <c r="D105" s="5">
        <v>1.3</v>
      </c>
      <c r="E105" s="5">
        <v>3.2</v>
      </c>
      <c r="F105" s="5">
        <v>0</v>
      </c>
      <c r="G105" s="5">
        <v>0</v>
      </c>
      <c r="H105" s="5">
        <v>1030.3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232</v>
      </c>
      <c r="O105">
        <v>1088</v>
      </c>
      <c r="P105">
        <v>3.5</v>
      </c>
      <c r="Q105">
        <v>3.7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8"/>
      <c r="Z105" s="5"/>
      <c r="AA105"/>
      <c r="AC105" s="372"/>
      <c r="AD105" s="54">
        <v>6.6666666666666693E-2</v>
      </c>
      <c r="AK105" s="306"/>
      <c r="AL105" s="5">
        <v>3.2</v>
      </c>
      <c r="AM105" s="5">
        <v>88</v>
      </c>
      <c r="AN105" s="5">
        <v>1.3</v>
      </c>
      <c r="AO105" s="5">
        <v>3.2</v>
      </c>
      <c r="AP105" s="5">
        <v>0</v>
      </c>
      <c r="AQ105" s="5">
        <v>0</v>
      </c>
      <c r="AR105" s="5">
        <v>1030.3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232</v>
      </c>
      <c r="AY105">
        <v>1088</v>
      </c>
      <c r="AZ105">
        <v>3.5</v>
      </c>
      <c r="BA105">
        <v>3.7</v>
      </c>
      <c r="BB105" s="55">
        <v>6.6666666666666693E-2</v>
      </c>
    </row>
    <row r="106" spans="2:54" x14ac:dyDescent="0.25">
      <c r="B106" s="5">
        <v>3.2</v>
      </c>
      <c r="C106" s="5">
        <v>88</v>
      </c>
      <c r="D106" s="5">
        <v>1.3</v>
      </c>
      <c r="E106" s="5">
        <v>3.2</v>
      </c>
      <c r="F106" s="5">
        <v>0</v>
      </c>
      <c r="G106" s="5">
        <v>2.2000000000000002</v>
      </c>
      <c r="H106" s="5">
        <v>1030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232</v>
      </c>
      <c r="O106">
        <v>1088</v>
      </c>
      <c r="P106">
        <v>3.5</v>
      </c>
      <c r="Q106">
        <v>3.7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2"/>
      <c r="AD106" s="54">
        <v>6.7361111111111094E-2</v>
      </c>
      <c r="AK106" s="306"/>
      <c r="AL106" s="5">
        <v>3.2</v>
      </c>
      <c r="AM106" s="5">
        <v>88</v>
      </c>
      <c r="AN106" s="5">
        <v>1.3</v>
      </c>
      <c r="AO106" s="5">
        <v>3.2</v>
      </c>
      <c r="AP106" s="5">
        <v>0</v>
      </c>
      <c r="AQ106" s="5">
        <v>2.2000000000000002</v>
      </c>
      <c r="AR106" s="5">
        <v>1030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232</v>
      </c>
      <c r="AY106">
        <v>1088</v>
      </c>
      <c r="AZ106">
        <v>3.5</v>
      </c>
      <c r="BA106">
        <v>3.7</v>
      </c>
      <c r="BB106" s="55">
        <v>6.7361111111111094E-2</v>
      </c>
    </row>
    <row r="107" spans="2:54" x14ac:dyDescent="0.25">
      <c r="B107" s="5">
        <v>3.2</v>
      </c>
      <c r="C107" s="5">
        <v>88</v>
      </c>
      <c r="D107" s="5">
        <v>1.3</v>
      </c>
      <c r="E107" s="5">
        <v>3.2</v>
      </c>
      <c r="F107" s="5">
        <v>1.8</v>
      </c>
      <c r="G107" s="5">
        <v>2.2000000000000002</v>
      </c>
      <c r="H107" s="5">
        <v>1030.0999999999999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232</v>
      </c>
      <c r="O107">
        <v>1088</v>
      </c>
      <c r="P107">
        <v>3.5</v>
      </c>
      <c r="Q107">
        <v>3.7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2"/>
      <c r="AD107" s="54">
        <v>6.8055555555555605E-2</v>
      </c>
      <c r="AK107" s="306"/>
      <c r="AL107" s="5">
        <v>3.2</v>
      </c>
      <c r="AM107" s="5">
        <v>88</v>
      </c>
      <c r="AN107" s="5">
        <v>1.3</v>
      </c>
      <c r="AO107" s="5">
        <v>3.2</v>
      </c>
      <c r="AP107" s="5">
        <v>1.8</v>
      </c>
      <c r="AQ107" s="5">
        <v>2.2000000000000002</v>
      </c>
      <c r="AR107" s="5">
        <v>1030.0999999999999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232</v>
      </c>
      <c r="AY107">
        <v>1088</v>
      </c>
      <c r="AZ107">
        <v>3.5</v>
      </c>
      <c r="BA107">
        <v>3.7</v>
      </c>
      <c r="BB107" s="55">
        <v>6.8055555555555605E-2</v>
      </c>
    </row>
    <row r="108" spans="2:54" x14ac:dyDescent="0.25">
      <c r="B108" s="5">
        <v>3.2</v>
      </c>
      <c r="C108" s="5">
        <v>88</v>
      </c>
      <c r="D108" s="5">
        <v>1.3</v>
      </c>
      <c r="E108" s="5">
        <v>3.2</v>
      </c>
      <c r="F108" s="5">
        <v>2.9</v>
      </c>
      <c r="G108" s="5">
        <v>3.6</v>
      </c>
      <c r="H108" s="5">
        <v>1030.2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232</v>
      </c>
      <c r="O108">
        <v>1088</v>
      </c>
      <c r="P108">
        <v>3.5</v>
      </c>
      <c r="Q108">
        <v>3.7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2"/>
      <c r="AD108" s="54">
        <v>6.8750000000000006E-2</v>
      </c>
      <c r="AK108" s="306"/>
      <c r="AL108" s="5">
        <v>3.2</v>
      </c>
      <c r="AM108" s="5">
        <v>88</v>
      </c>
      <c r="AN108" s="5">
        <v>1.3</v>
      </c>
      <c r="AO108" s="5">
        <v>3.2</v>
      </c>
      <c r="AP108" s="5">
        <v>2.9</v>
      </c>
      <c r="AQ108" s="5">
        <v>3.6</v>
      </c>
      <c r="AR108" s="5">
        <v>1030.2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232</v>
      </c>
      <c r="AY108">
        <v>1088</v>
      </c>
      <c r="AZ108">
        <v>3.5</v>
      </c>
      <c r="BA108">
        <v>3.7</v>
      </c>
      <c r="BB108" s="55">
        <v>6.8750000000000006E-2</v>
      </c>
    </row>
    <row r="109" spans="2:54" x14ac:dyDescent="0.25">
      <c r="B109" s="5">
        <v>3.2</v>
      </c>
      <c r="C109" s="5">
        <v>88</v>
      </c>
      <c r="D109" s="5">
        <v>1.3</v>
      </c>
      <c r="E109" s="5">
        <v>3.2</v>
      </c>
      <c r="F109" s="5">
        <v>2.9</v>
      </c>
      <c r="G109" s="5">
        <v>4</v>
      </c>
      <c r="H109" s="5">
        <v>1030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232</v>
      </c>
      <c r="O109">
        <v>1088</v>
      </c>
      <c r="P109">
        <v>3.5</v>
      </c>
      <c r="Q109">
        <v>3.7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2"/>
      <c r="AD109" s="54">
        <v>6.9444444444444406E-2</v>
      </c>
      <c r="AK109" s="306"/>
      <c r="AL109" s="5">
        <v>3.2</v>
      </c>
      <c r="AM109" s="5">
        <v>88</v>
      </c>
      <c r="AN109" s="5">
        <v>1.3</v>
      </c>
      <c r="AO109" s="5">
        <v>3.2</v>
      </c>
      <c r="AP109" s="5">
        <v>2.9</v>
      </c>
      <c r="AQ109" s="5">
        <v>4</v>
      </c>
      <c r="AR109" s="5">
        <v>1030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232</v>
      </c>
      <c r="AY109">
        <v>1088</v>
      </c>
      <c r="AZ109">
        <v>3.5</v>
      </c>
      <c r="BA109">
        <v>3.7</v>
      </c>
      <c r="BB109" s="55">
        <v>6.9444444444444406E-2</v>
      </c>
    </row>
    <row r="110" spans="2:54" x14ac:dyDescent="0.25">
      <c r="B110" s="5">
        <v>3.2</v>
      </c>
      <c r="C110" s="5">
        <v>88</v>
      </c>
      <c r="D110" s="5">
        <v>1.3</v>
      </c>
      <c r="E110" s="5">
        <v>3.2</v>
      </c>
      <c r="F110" s="5">
        <v>4</v>
      </c>
      <c r="G110" s="5">
        <v>4</v>
      </c>
      <c r="H110" s="5">
        <v>1030.0999999999999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232</v>
      </c>
      <c r="O110">
        <v>1088</v>
      </c>
      <c r="P110">
        <v>3.5</v>
      </c>
      <c r="Q110">
        <v>3.7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2"/>
      <c r="AD110" s="54">
        <v>7.0138888888888903E-2</v>
      </c>
      <c r="AK110" s="306"/>
      <c r="AL110" s="5">
        <v>3.2</v>
      </c>
      <c r="AM110" s="5">
        <v>88</v>
      </c>
      <c r="AN110" s="5">
        <v>1.3</v>
      </c>
      <c r="AO110" s="5">
        <v>3.2</v>
      </c>
      <c r="AP110" s="5">
        <v>4</v>
      </c>
      <c r="AQ110" s="5">
        <v>4</v>
      </c>
      <c r="AR110" s="5">
        <v>1030.0999999999999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232</v>
      </c>
      <c r="AY110">
        <v>1088</v>
      </c>
      <c r="AZ110">
        <v>3.5</v>
      </c>
      <c r="BA110">
        <v>3.7</v>
      </c>
      <c r="BB110" s="55">
        <v>7.0138888888888903E-2</v>
      </c>
    </row>
    <row r="111" spans="2:54" x14ac:dyDescent="0.25">
      <c r="B111" s="5">
        <v>3.2</v>
      </c>
      <c r="C111" s="5">
        <v>88</v>
      </c>
      <c r="D111" s="5">
        <v>1.3</v>
      </c>
      <c r="E111" s="5">
        <v>3.2</v>
      </c>
      <c r="F111" s="5">
        <v>4.3</v>
      </c>
      <c r="G111" s="5">
        <v>4.7</v>
      </c>
      <c r="H111" s="5">
        <v>1030.2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232</v>
      </c>
      <c r="O111">
        <v>1088</v>
      </c>
      <c r="P111">
        <v>3.5</v>
      </c>
      <c r="Q111">
        <v>3.7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2"/>
      <c r="AD111" s="54">
        <v>7.0833333333333304E-2</v>
      </c>
      <c r="AK111" s="306"/>
      <c r="AL111" s="5">
        <v>3.2</v>
      </c>
      <c r="AM111" s="5">
        <v>88</v>
      </c>
      <c r="AN111" s="5">
        <v>1.3</v>
      </c>
      <c r="AO111" s="5">
        <v>3.2</v>
      </c>
      <c r="AP111" s="5">
        <v>4.3</v>
      </c>
      <c r="AQ111" s="5">
        <v>4.7</v>
      </c>
      <c r="AR111" s="5">
        <v>1030.2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232</v>
      </c>
      <c r="AY111">
        <v>1088</v>
      </c>
      <c r="AZ111">
        <v>3.5</v>
      </c>
      <c r="BA111">
        <v>3.7</v>
      </c>
      <c r="BB111" s="55">
        <v>7.0833333333333304E-2</v>
      </c>
    </row>
    <row r="112" spans="2:54" x14ac:dyDescent="0.25">
      <c r="B112" s="5">
        <v>3.2</v>
      </c>
      <c r="C112" s="5">
        <v>88</v>
      </c>
      <c r="D112" s="5">
        <v>1.3</v>
      </c>
      <c r="E112" s="5">
        <v>3.2</v>
      </c>
      <c r="F112" s="5">
        <v>2.2000000000000002</v>
      </c>
      <c r="G112" s="5">
        <v>5</v>
      </c>
      <c r="H112" s="5">
        <v>1030.0999999999999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232</v>
      </c>
      <c r="O112">
        <v>1088</v>
      </c>
      <c r="P112">
        <v>3.5</v>
      </c>
      <c r="Q112">
        <v>3.7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2"/>
      <c r="AD112" s="54">
        <v>7.1527777777777801E-2</v>
      </c>
      <c r="AK112" s="306"/>
      <c r="AL112" s="5">
        <v>3.2</v>
      </c>
      <c r="AM112" s="5">
        <v>88</v>
      </c>
      <c r="AN112" s="5">
        <v>1.3</v>
      </c>
      <c r="AO112" s="5">
        <v>3.2</v>
      </c>
      <c r="AP112" s="5">
        <v>2.2000000000000002</v>
      </c>
      <c r="AQ112" s="5">
        <v>5</v>
      </c>
      <c r="AR112" s="5">
        <v>1030.0999999999999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232</v>
      </c>
      <c r="AY112">
        <v>1088</v>
      </c>
      <c r="AZ112">
        <v>3.5</v>
      </c>
      <c r="BA112">
        <v>3.7</v>
      </c>
      <c r="BB112" s="55">
        <v>7.1527777777777801E-2</v>
      </c>
    </row>
    <row r="113" spans="2:54" x14ac:dyDescent="0.25">
      <c r="B113" s="5">
        <v>3.2</v>
      </c>
      <c r="C113" s="5">
        <v>88</v>
      </c>
      <c r="D113" s="5">
        <v>1.3</v>
      </c>
      <c r="E113" s="5">
        <v>3.2</v>
      </c>
      <c r="F113" s="5">
        <v>4</v>
      </c>
      <c r="G113" s="5">
        <v>4</v>
      </c>
      <c r="H113" s="5">
        <v>1030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232</v>
      </c>
      <c r="O113">
        <v>1088</v>
      </c>
      <c r="P113">
        <v>3.5</v>
      </c>
      <c r="Q113">
        <v>3.7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2"/>
      <c r="AD113" s="54">
        <v>7.2222222222222202E-2</v>
      </c>
      <c r="AK113" s="306"/>
      <c r="AL113" s="5">
        <v>3.2</v>
      </c>
      <c r="AM113" s="5">
        <v>88</v>
      </c>
      <c r="AN113" s="5">
        <v>1.3</v>
      </c>
      <c r="AO113" s="5">
        <v>3.2</v>
      </c>
      <c r="AP113" s="5">
        <v>4</v>
      </c>
      <c r="AQ113" s="5">
        <v>4</v>
      </c>
      <c r="AR113" s="5">
        <v>1030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232</v>
      </c>
      <c r="AY113">
        <v>1088</v>
      </c>
      <c r="AZ113">
        <v>3.5</v>
      </c>
      <c r="BA113">
        <v>3.7</v>
      </c>
      <c r="BB113" s="55">
        <v>7.2222222222222202E-2</v>
      </c>
    </row>
    <row r="114" spans="2:54" x14ac:dyDescent="0.25">
      <c r="B114" s="5">
        <v>3.2</v>
      </c>
      <c r="C114" s="5">
        <v>88</v>
      </c>
      <c r="D114" s="5">
        <v>1.3</v>
      </c>
      <c r="E114" s="5">
        <v>3.2</v>
      </c>
      <c r="F114" s="5">
        <v>4</v>
      </c>
      <c r="G114" s="5">
        <v>4</v>
      </c>
      <c r="H114" s="5">
        <v>1030.0999999999999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232</v>
      </c>
      <c r="O114">
        <v>1088</v>
      </c>
      <c r="P114">
        <v>3.5</v>
      </c>
      <c r="Q114">
        <v>3.7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2"/>
      <c r="AD114" s="54">
        <v>7.2916666666666699E-2</v>
      </c>
      <c r="AK114" s="306"/>
      <c r="AL114" s="5">
        <v>3.2</v>
      </c>
      <c r="AM114" s="5">
        <v>88</v>
      </c>
      <c r="AN114" s="5">
        <v>1.3</v>
      </c>
      <c r="AO114" s="5">
        <v>3.2</v>
      </c>
      <c r="AP114" s="5">
        <v>4</v>
      </c>
      <c r="AQ114" s="5">
        <v>4</v>
      </c>
      <c r="AR114" s="5">
        <v>1030.0999999999999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232</v>
      </c>
      <c r="AY114">
        <v>1088</v>
      </c>
      <c r="AZ114">
        <v>3.5</v>
      </c>
      <c r="BA114">
        <v>3.7</v>
      </c>
      <c r="BB114" s="55">
        <v>7.2916666666666699E-2</v>
      </c>
    </row>
    <row r="115" spans="2:54" x14ac:dyDescent="0.25">
      <c r="B115" s="5">
        <v>3.2</v>
      </c>
      <c r="C115" s="5">
        <v>88</v>
      </c>
      <c r="D115" s="5">
        <v>1.3</v>
      </c>
      <c r="E115" s="5">
        <v>2</v>
      </c>
      <c r="F115" s="5">
        <v>5</v>
      </c>
      <c r="G115" s="5">
        <v>6.1</v>
      </c>
      <c r="H115" s="5">
        <v>1029.9000000000001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232</v>
      </c>
      <c r="O115">
        <v>1088</v>
      </c>
      <c r="P115">
        <v>3.5</v>
      </c>
      <c r="Q115">
        <v>3.7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2"/>
      <c r="AD115" s="54">
        <v>7.3611111111111099E-2</v>
      </c>
      <c r="AK115" s="306"/>
      <c r="AL115" s="5">
        <v>3.2</v>
      </c>
      <c r="AM115" s="5">
        <v>88</v>
      </c>
      <c r="AN115" s="5">
        <v>1.3</v>
      </c>
      <c r="AO115" s="5">
        <v>2</v>
      </c>
      <c r="AP115" s="5">
        <v>5</v>
      </c>
      <c r="AQ115" s="5">
        <v>6.1</v>
      </c>
      <c r="AR115" s="5">
        <v>1029.9000000000001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232</v>
      </c>
      <c r="AY115">
        <v>1088</v>
      </c>
      <c r="AZ115">
        <v>3.5</v>
      </c>
      <c r="BA115">
        <v>3.7</v>
      </c>
      <c r="BB115" s="55">
        <v>7.3611111111111099E-2</v>
      </c>
    </row>
    <row r="116" spans="2:54" x14ac:dyDescent="0.25">
      <c r="B116" s="5">
        <v>3.2</v>
      </c>
      <c r="C116" s="5">
        <v>88</v>
      </c>
      <c r="D116" s="5">
        <v>1.3</v>
      </c>
      <c r="E116" s="5">
        <v>3.2</v>
      </c>
      <c r="F116" s="5">
        <v>4.7</v>
      </c>
      <c r="G116" s="5">
        <v>6.1</v>
      </c>
      <c r="H116" s="5">
        <v>1029.8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232</v>
      </c>
      <c r="O116">
        <v>1088</v>
      </c>
      <c r="P116">
        <v>3.5</v>
      </c>
      <c r="Q116">
        <v>3.7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2"/>
      <c r="AD116" s="54">
        <v>7.4305555555555597E-2</v>
      </c>
      <c r="AK116" s="306"/>
      <c r="AL116" s="5">
        <v>3.2</v>
      </c>
      <c r="AM116" s="5">
        <v>88</v>
      </c>
      <c r="AN116" s="5">
        <v>1.3</v>
      </c>
      <c r="AO116" s="5">
        <v>3.2</v>
      </c>
      <c r="AP116" s="5">
        <v>4.7</v>
      </c>
      <c r="AQ116" s="5">
        <v>6.1</v>
      </c>
      <c r="AR116" s="5">
        <v>1029.8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232</v>
      </c>
      <c r="AY116">
        <v>1088</v>
      </c>
      <c r="AZ116">
        <v>3.5</v>
      </c>
      <c r="BA116">
        <v>3.7</v>
      </c>
      <c r="BB116" s="55">
        <v>7.4305555555555597E-2</v>
      </c>
    </row>
    <row r="117" spans="2:54" x14ac:dyDescent="0.25">
      <c r="B117" s="5">
        <v>3.2</v>
      </c>
      <c r="C117" s="5">
        <v>88</v>
      </c>
      <c r="D117" s="5">
        <v>1.3</v>
      </c>
      <c r="E117" s="5">
        <v>3.2</v>
      </c>
      <c r="F117" s="5">
        <v>2.5</v>
      </c>
      <c r="G117" s="5">
        <v>2.9</v>
      </c>
      <c r="H117" s="5">
        <v>1030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232</v>
      </c>
      <c r="O117">
        <v>1088</v>
      </c>
      <c r="P117">
        <v>3.5</v>
      </c>
      <c r="Q117">
        <v>3.7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2"/>
      <c r="AD117" s="54">
        <v>7.4999999999999997E-2</v>
      </c>
      <c r="AK117" s="306"/>
      <c r="AL117" s="5">
        <v>3.2</v>
      </c>
      <c r="AM117" s="5">
        <v>88</v>
      </c>
      <c r="AN117" s="5">
        <v>1.3</v>
      </c>
      <c r="AO117" s="5">
        <v>3.2</v>
      </c>
      <c r="AP117" s="5">
        <v>2.5</v>
      </c>
      <c r="AQ117" s="5">
        <v>2.9</v>
      </c>
      <c r="AR117" s="5">
        <v>1030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232</v>
      </c>
      <c r="AY117">
        <v>1088</v>
      </c>
      <c r="AZ117">
        <v>3.5</v>
      </c>
      <c r="BA117">
        <v>3.7</v>
      </c>
      <c r="BB117" s="55">
        <v>7.4999999999999997E-2</v>
      </c>
    </row>
    <row r="118" spans="2:54" x14ac:dyDescent="0.25">
      <c r="B118" s="5">
        <v>3.2</v>
      </c>
      <c r="C118" s="5">
        <v>88</v>
      </c>
      <c r="D118" s="5">
        <v>1.3</v>
      </c>
      <c r="E118" s="5">
        <v>3.2</v>
      </c>
      <c r="F118" s="5">
        <v>3.2</v>
      </c>
      <c r="G118" s="5">
        <v>4.7</v>
      </c>
      <c r="H118" s="5">
        <v>1030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232</v>
      </c>
      <c r="O118">
        <v>1088</v>
      </c>
      <c r="P118">
        <v>3.5</v>
      </c>
      <c r="Q118">
        <v>3.7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2"/>
      <c r="AD118" s="54">
        <v>7.5694444444444495E-2</v>
      </c>
      <c r="AK118" s="306"/>
      <c r="AL118" s="5">
        <v>3.2</v>
      </c>
      <c r="AM118" s="5">
        <v>88</v>
      </c>
      <c r="AN118" s="5">
        <v>1.3</v>
      </c>
      <c r="AO118" s="5">
        <v>3.2</v>
      </c>
      <c r="AP118" s="5">
        <v>3.2</v>
      </c>
      <c r="AQ118" s="5">
        <v>4.7</v>
      </c>
      <c r="AR118" s="5">
        <v>1030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232</v>
      </c>
      <c r="AY118">
        <v>1088</v>
      </c>
      <c r="AZ118">
        <v>3.5</v>
      </c>
      <c r="BA118">
        <v>3.7</v>
      </c>
      <c r="BB118" s="55">
        <v>7.5694444444444495E-2</v>
      </c>
    </row>
    <row r="119" spans="2:54" x14ac:dyDescent="0.25">
      <c r="B119" s="5">
        <v>3.2</v>
      </c>
      <c r="C119" s="5">
        <v>88</v>
      </c>
      <c r="D119" s="5">
        <v>1.3</v>
      </c>
      <c r="E119" s="5">
        <v>3.2</v>
      </c>
      <c r="F119" s="5">
        <v>0</v>
      </c>
      <c r="G119" s="5">
        <v>0</v>
      </c>
      <c r="H119" s="5">
        <v>1030.0999999999999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232</v>
      </c>
      <c r="O119">
        <v>1088</v>
      </c>
      <c r="P119">
        <v>3.5</v>
      </c>
      <c r="Q119">
        <v>3.7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2"/>
      <c r="AD119" s="54">
        <v>7.6388888888888895E-2</v>
      </c>
      <c r="AK119" s="306"/>
      <c r="AL119" s="5">
        <v>3.2</v>
      </c>
      <c r="AM119" s="5">
        <v>88</v>
      </c>
      <c r="AN119" s="5">
        <v>1.3</v>
      </c>
      <c r="AO119" s="5">
        <v>3.2</v>
      </c>
      <c r="AP119" s="5">
        <v>0</v>
      </c>
      <c r="AQ119" s="5">
        <v>0</v>
      </c>
      <c r="AR119" s="5">
        <v>1030.0999999999999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232</v>
      </c>
      <c r="AY119">
        <v>1088</v>
      </c>
      <c r="AZ119">
        <v>3.5</v>
      </c>
      <c r="BA119">
        <v>3.7</v>
      </c>
      <c r="BB119" s="55">
        <v>7.6388888888888895E-2</v>
      </c>
    </row>
    <row r="120" spans="2:54" x14ac:dyDescent="0.25">
      <c r="B120" s="5">
        <v>3.3</v>
      </c>
      <c r="C120" s="5">
        <v>88</v>
      </c>
      <c r="D120" s="5">
        <v>1.4</v>
      </c>
      <c r="E120" s="5">
        <v>3.3</v>
      </c>
      <c r="F120" s="5">
        <v>3.6</v>
      </c>
      <c r="G120" s="5">
        <v>3.6</v>
      </c>
      <c r="H120" s="5">
        <v>1029.9000000000001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232</v>
      </c>
      <c r="O120">
        <v>1088</v>
      </c>
      <c r="P120">
        <v>3.5</v>
      </c>
      <c r="Q120">
        <v>3.7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2"/>
      <c r="AD120" s="54">
        <v>7.7083333333333295E-2</v>
      </c>
      <c r="AK120" s="306"/>
      <c r="AL120" s="5">
        <v>3.3</v>
      </c>
      <c r="AM120" s="5">
        <v>88</v>
      </c>
      <c r="AN120" s="5">
        <v>1.4</v>
      </c>
      <c r="AO120" s="5">
        <v>3.3</v>
      </c>
      <c r="AP120" s="5">
        <v>3.6</v>
      </c>
      <c r="AQ120" s="5">
        <v>3.6</v>
      </c>
      <c r="AR120" s="5">
        <v>1029.9000000000001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232</v>
      </c>
      <c r="AY120">
        <v>1088</v>
      </c>
      <c r="AZ120">
        <v>3.5</v>
      </c>
      <c r="BA120">
        <v>3.7</v>
      </c>
      <c r="BB120" s="55">
        <v>7.7083333333333295E-2</v>
      </c>
    </row>
    <row r="121" spans="2:54" x14ac:dyDescent="0.25">
      <c r="B121" s="5">
        <v>3.3</v>
      </c>
      <c r="C121" s="5">
        <v>88</v>
      </c>
      <c r="D121" s="5">
        <v>1.4</v>
      </c>
      <c r="E121" s="5">
        <v>3.3</v>
      </c>
      <c r="F121" s="5">
        <v>4.3</v>
      </c>
      <c r="G121" s="5">
        <v>4.3</v>
      </c>
      <c r="H121" s="5">
        <v>1029.9000000000001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232</v>
      </c>
      <c r="O121">
        <v>1088</v>
      </c>
      <c r="P121">
        <v>3.5</v>
      </c>
      <c r="Q121">
        <v>3.7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2"/>
      <c r="AD121" s="54">
        <v>7.7777777777777807E-2</v>
      </c>
      <c r="AK121" s="306"/>
      <c r="AL121" s="5">
        <v>3.3</v>
      </c>
      <c r="AM121" s="5">
        <v>88</v>
      </c>
      <c r="AN121" s="5">
        <v>1.4</v>
      </c>
      <c r="AO121" s="5">
        <v>3.3</v>
      </c>
      <c r="AP121" s="5">
        <v>4.3</v>
      </c>
      <c r="AQ121" s="5">
        <v>4.3</v>
      </c>
      <c r="AR121" s="5">
        <v>1029.9000000000001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232</v>
      </c>
      <c r="AY121">
        <v>1088</v>
      </c>
      <c r="AZ121">
        <v>3.5</v>
      </c>
      <c r="BA121">
        <v>3.7</v>
      </c>
      <c r="BB121" s="55">
        <v>7.7777777777777807E-2</v>
      </c>
    </row>
    <row r="122" spans="2:54" x14ac:dyDescent="0.25">
      <c r="B122" s="5">
        <v>3.3</v>
      </c>
      <c r="C122" s="5">
        <v>88</v>
      </c>
      <c r="D122" s="5">
        <v>1.4</v>
      </c>
      <c r="E122" s="5">
        <v>3.3</v>
      </c>
      <c r="F122" s="5">
        <v>2.2000000000000002</v>
      </c>
      <c r="G122" s="5">
        <v>2.9</v>
      </c>
      <c r="H122" s="5">
        <v>1030.2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232</v>
      </c>
      <c r="O122">
        <v>1088</v>
      </c>
      <c r="P122">
        <v>3.5</v>
      </c>
      <c r="Q122">
        <v>3.7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2"/>
      <c r="AD122" s="54">
        <v>7.8472222222222193E-2</v>
      </c>
      <c r="AK122" s="306"/>
      <c r="AL122" s="5">
        <v>3.3</v>
      </c>
      <c r="AM122" s="5">
        <v>88</v>
      </c>
      <c r="AN122" s="5">
        <v>1.4</v>
      </c>
      <c r="AO122" s="5">
        <v>3.3</v>
      </c>
      <c r="AP122" s="5">
        <v>2.2000000000000002</v>
      </c>
      <c r="AQ122" s="5">
        <v>2.9</v>
      </c>
      <c r="AR122" s="5">
        <v>1030.2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232</v>
      </c>
      <c r="AY122">
        <v>1088</v>
      </c>
      <c r="AZ122">
        <v>3.5</v>
      </c>
      <c r="BA122">
        <v>3.7</v>
      </c>
      <c r="BB122" s="55">
        <v>7.8472222222222193E-2</v>
      </c>
    </row>
    <row r="123" spans="2:54" x14ac:dyDescent="0.25">
      <c r="B123" s="5">
        <v>3.3</v>
      </c>
      <c r="C123" s="5">
        <v>88</v>
      </c>
      <c r="D123" s="5">
        <v>1.4</v>
      </c>
      <c r="E123" s="5">
        <v>3.3</v>
      </c>
      <c r="F123" s="5">
        <v>2.9</v>
      </c>
      <c r="G123" s="5">
        <v>4</v>
      </c>
      <c r="H123" s="5">
        <v>1030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232</v>
      </c>
      <c r="O123">
        <v>1088</v>
      </c>
      <c r="P123">
        <v>3.5</v>
      </c>
      <c r="Q123">
        <v>3.7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2"/>
      <c r="AD123" s="54">
        <v>7.9166666666666705E-2</v>
      </c>
      <c r="AK123" s="306"/>
      <c r="AL123" s="5">
        <v>3.3</v>
      </c>
      <c r="AM123" s="5">
        <v>88</v>
      </c>
      <c r="AN123" s="5">
        <v>1.4</v>
      </c>
      <c r="AO123" s="5">
        <v>3.3</v>
      </c>
      <c r="AP123" s="5">
        <v>2.9</v>
      </c>
      <c r="AQ123" s="5">
        <v>4</v>
      </c>
      <c r="AR123" s="5">
        <v>1030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232</v>
      </c>
      <c r="AY123">
        <v>1088</v>
      </c>
      <c r="AZ123">
        <v>3.5</v>
      </c>
      <c r="BA123">
        <v>3.7</v>
      </c>
      <c r="BB123" s="55">
        <v>7.9166666666666705E-2</v>
      </c>
    </row>
    <row r="124" spans="2:54" x14ac:dyDescent="0.25">
      <c r="B124" s="5">
        <v>3.3</v>
      </c>
      <c r="C124" s="5">
        <v>88</v>
      </c>
      <c r="D124" s="5">
        <v>1.4</v>
      </c>
      <c r="E124" s="5">
        <v>3.3</v>
      </c>
      <c r="F124" s="5">
        <v>2.9</v>
      </c>
      <c r="G124" s="5">
        <v>3.6</v>
      </c>
      <c r="H124" s="5">
        <v>1029.8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232</v>
      </c>
      <c r="O124">
        <v>1088</v>
      </c>
      <c r="P124">
        <v>3.5</v>
      </c>
      <c r="Q124">
        <v>3.7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2"/>
      <c r="AD124" s="54">
        <v>7.9861111111111105E-2</v>
      </c>
      <c r="AK124" s="306"/>
      <c r="AL124" s="5">
        <v>3.3</v>
      </c>
      <c r="AM124" s="5">
        <v>88</v>
      </c>
      <c r="AN124" s="5">
        <v>1.4</v>
      </c>
      <c r="AO124" s="5">
        <v>3.3</v>
      </c>
      <c r="AP124" s="5">
        <v>2.9</v>
      </c>
      <c r="AQ124" s="5">
        <v>3.6</v>
      </c>
      <c r="AR124" s="5">
        <v>1029.8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232</v>
      </c>
      <c r="AY124">
        <v>1088</v>
      </c>
      <c r="AZ124">
        <v>3.5</v>
      </c>
      <c r="BA124">
        <v>3.7</v>
      </c>
      <c r="BB124" s="55">
        <v>7.9861111111111105E-2</v>
      </c>
    </row>
    <row r="125" spans="2:54" x14ac:dyDescent="0.25">
      <c r="B125" s="5">
        <v>3.3</v>
      </c>
      <c r="C125" s="5">
        <v>88</v>
      </c>
      <c r="D125" s="5">
        <v>1.4</v>
      </c>
      <c r="E125" s="5">
        <v>3.3</v>
      </c>
      <c r="F125" s="5">
        <v>1.8</v>
      </c>
      <c r="G125" s="5">
        <v>2.9</v>
      </c>
      <c r="H125" s="5">
        <v>1030.0999999999999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232</v>
      </c>
      <c r="O125">
        <v>1088</v>
      </c>
      <c r="P125">
        <v>3.5</v>
      </c>
      <c r="Q125">
        <v>3.7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2"/>
      <c r="AD125" s="54">
        <v>8.0555555555555602E-2</v>
      </c>
      <c r="AK125" s="306"/>
      <c r="AL125" s="5">
        <v>3.3</v>
      </c>
      <c r="AM125" s="5">
        <v>88</v>
      </c>
      <c r="AN125" s="5">
        <v>1.4</v>
      </c>
      <c r="AO125" s="5">
        <v>3.3</v>
      </c>
      <c r="AP125" s="5">
        <v>1.8</v>
      </c>
      <c r="AQ125" s="5">
        <v>2.9</v>
      </c>
      <c r="AR125" s="5">
        <v>1030.0999999999999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232</v>
      </c>
      <c r="AY125">
        <v>1088</v>
      </c>
      <c r="AZ125">
        <v>3.5</v>
      </c>
      <c r="BA125">
        <v>3.7</v>
      </c>
      <c r="BB125" s="55">
        <v>8.0555555555555602E-2</v>
      </c>
    </row>
    <row r="126" spans="2:54" x14ac:dyDescent="0.25">
      <c r="B126" s="5">
        <v>3.3</v>
      </c>
      <c r="C126" s="5">
        <v>88</v>
      </c>
      <c r="D126" s="5">
        <v>1.4</v>
      </c>
      <c r="E126" s="5">
        <v>3.3</v>
      </c>
      <c r="F126" s="5">
        <v>1.8</v>
      </c>
      <c r="G126" s="5">
        <v>2.2000000000000002</v>
      </c>
      <c r="H126" s="5">
        <v>1030.0999999999999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232</v>
      </c>
      <c r="O126">
        <v>1088</v>
      </c>
      <c r="P126">
        <v>3.5</v>
      </c>
      <c r="Q126">
        <v>3.7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2"/>
      <c r="AD126" s="54">
        <v>8.1250000000000003E-2</v>
      </c>
      <c r="AK126" s="306"/>
      <c r="AL126" s="5">
        <v>3.3</v>
      </c>
      <c r="AM126" s="5">
        <v>88</v>
      </c>
      <c r="AN126" s="5">
        <v>1.4</v>
      </c>
      <c r="AO126" s="5">
        <v>3.3</v>
      </c>
      <c r="AP126" s="5">
        <v>1.8</v>
      </c>
      <c r="AQ126" s="5">
        <v>2.2000000000000002</v>
      </c>
      <c r="AR126" s="5">
        <v>1030.0999999999999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232</v>
      </c>
      <c r="AY126">
        <v>1088</v>
      </c>
      <c r="AZ126">
        <v>3.5</v>
      </c>
      <c r="BA126">
        <v>3.7</v>
      </c>
      <c r="BB126" s="55">
        <v>8.1250000000000003E-2</v>
      </c>
    </row>
    <row r="127" spans="2:54" x14ac:dyDescent="0.25">
      <c r="B127" s="5">
        <v>3.3</v>
      </c>
      <c r="C127" s="5">
        <v>88</v>
      </c>
      <c r="D127" s="5">
        <v>1.4</v>
      </c>
      <c r="E127" s="5">
        <v>3.3</v>
      </c>
      <c r="F127" s="5">
        <v>0</v>
      </c>
      <c r="G127" s="5">
        <v>1.8</v>
      </c>
      <c r="H127" s="5">
        <v>1029.9000000000001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232</v>
      </c>
      <c r="O127">
        <v>1088</v>
      </c>
      <c r="P127">
        <v>3.5</v>
      </c>
      <c r="Q127">
        <v>3.7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2"/>
      <c r="AD127" s="54">
        <v>8.1944444444444403E-2</v>
      </c>
      <c r="AK127" s="306"/>
      <c r="AL127" s="5">
        <v>3.3</v>
      </c>
      <c r="AM127" s="5">
        <v>88</v>
      </c>
      <c r="AN127" s="5">
        <v>1.4</v>
      </c>
      <c r="AO127" s="5">
        <v>3.3</v>
      </c>
      <c r="AP127" s="5">
        <v>0</v>
      </c>
      <c r="AQ127" s="5">
        <v>1.8</v>
      </c>
      <c r="AR127" s="5">
        <v>1029.9000000000001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232</v>
      </c>
      <c r="AY127">
        <v>1088</v>
      </c>
      <c r="AZ127">
        <v>3.5</v>
      </c>
      <c r="BA127">
        <v>3.7</v>
      </c>
      <c r="BB127" s="55">
        <v>8.1944444444444403E-2</v>
      </c>
    </row>
    <row r="128" spans="2:54" x14ac:dyDescent="0.25">
      <c r="B128" s="5">
        <v>3.3</v>
      </c>
      <c r="C128" s="5">
        <v>88</v>
      </c>
      <c r="D128" s="5">
        <v>1.4</v>
      </c>
      <c r="E128" s="5">
        <v>3.3</v>
      </c>
      <c r="F128" s="5">
        <v>4</v>
      </c>
      <c r="G128" s="5">
        <v>4.3</v>
      </c>
      <c r="H128" s="5">
        <v>1030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232</v>
      </c>
      <c r="O128">
        <v>1088</v>
      </c>
      <c r="P128">
        <v>3.5</v>
      </c>
      <c r="Q128">
        <v>3.7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2"/>
      <c r="AD128" s="54">
        <v>8.2638888888888901E-2</v>
      </c>
      <c r="AK128" s="306"/>
      <c r="AL128" s="5">
        <v>3.3</v>
      </c>
      <c r="AM128" s="5">
        <v>88</v>
      </c>
      <c r="AN128" s="5">
        <v>1.4</v>
      </c>
      <c r="AO128" s="5">
        <v>3.3</v>
      </c>
      <c r="AP128" s="5">
        <v>4</v>
      </c>
      <c r="AQ128" s="5">
        <v>4.3</v>
      </c>
      <c r="AR128" s="5">
        <v>1030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232</v>
      </c>
      <c r="AY128">
        <v>1088</v>
      </c>
      <c r="AZ128">
        <v>3.5</v>
      </c>
      <c r="BA128">
        <v>3.7</v>
      </c>
      <c r="BB128" s="55">
        <v>8.2638888888888901E-2</v>
      </c>
    </row>
    <row r="129" spans="2:54" x14ac:dyDescent="0.25">
      <c r="B129" s="5">
        <v>3.3</v>
      </c>
      <c r="C129" s="5">
        <v>88</v>
      </c>
      <c r="D129" s="5">
        <v>1.4</v>
      </c>
      <c r="E129" s="5">
        <v>3.3</v>
      </c>
      <c r="F129" s="5">
        <v>3.6</v>
      </c>
      <c r="G129" s="5">
        <v>5</v>
      </c>
      <c r="H129" s="5">
        <v>1030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232</v>
      </c>
      <c r="O129">
        <v>1088</v>
      </c>
      <c r="P129">
        <v>3.5</v>
      </c>
      <c r="Q129">
        <v>3.7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2"/>
      <c r="AD129" s="54">
        <v>8.3333333333333301E-2</v>
      </c>
      <c r="AK129" s="306"/>
      <c r="AL129" s="5">
        <v>3.3</v>
      </c>
      <c r="AM129" s="5">
        <v>88</v>
      </c>
      <c r="AN129" s="5">
        <v>1.4</v>
      </c>
      <c r="AO129" s="5">
        <v>3.3</v>
      </c>
      <c r="AP129" s="5">
        <v>3.6</v>
      </c>
      <c r="AQ129" s="5">
        <v>5</v>
      </c>
      <c r="AR129" s="5">
        <v>1030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232</v>
      </c>
      <c r="AY129">
        <v>1088</v>
      </c>
      <c r="AZ129">
        <v>3.5</v>
      </c>
      <c r="BA129">
        <v>3.7</v>
      </c>
      <c r="BB129" s="55">
        <v>8.3333333333333301E-2</v>
      </c>
    </row>
    <row r="130" spans="2:54" x14ac:dyDescent="0.25">
      <c r="B130" s="5">
        <v>3.3</v>
      </c>
      <c r="C130" s="5">
        <v>88</v>
      </c>
      <c r="D130" s="5">
        <v>1.4</v>
      </c>
      <c r="E130" s="5">
        <v>2</v>
      </c>
      <c r="F130" s="5">
        <v>5.4</v>
      </c>
      <c r="G130" s="5">
        <v>5.8</v>
      </c>
      <c r="H130" s="5">
        <v>1030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232</v>
      </c>
      <c r="O130">
        <v>1088</v>
      </c>
      <c r="P130">
        <v>3.5</v>
      </c>
      <c r="Q130">
        <v>3.7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2"/>
      <c r="AD130" s="54">
        <v>8.4027777777777798E-2</v>
      </c>
      <c r="AK130" s="306"/>
      <c r="AL130" s="5">
        <v>3.3</v>
      </c>
      <c r="AM130" s="5">
        <v>88</v>
      </c>
      <c r="AN130" s="5">
        <v>1.4</v>
      </c>
      <c r="AO130" s="5">
        <v>2</v>
      </c>
      <c r="AP130" s="5">
        <v>5.4</v>
      </c>
      <c r="AQ130" s="5">
        <v>5.8</v>
      </c>
      <c r="AR130" s="5">
        <v>1030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232</v>
      </c>
      <c r="AY130">
        <v>1088</v>
      </c>
      <c r="AZ130">
        <v>3.5</v>
      </c>
      <c r="BA130">
        <v>3.7</v>
      </c>
      <c r="BB130" s="55">
        <v>8.4027777777777798E-2</v>
      </c>
    </row>
    <row r="131" spans="2:54" x14ac:dyDescent="0.25">
      <c r="B131" s="5">
        <v>3.3</v>
      </c>
      <c r="C131" s="5">
        <v>88</v>
      </c>
      <c r="D131" s="5">
        <v>1.4</v>
      </c>
      <c r="E131" s="5">
        <v>3.3</v>
      </c>
      <c r="F131" s="5">
        <v>3.2</v>
      </c>
      <c r="G131" s="5">
        <v>3.6</v>
      </c>
      <c r="H131" s="5">
        <v>1029.8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232</v>
      </c>
      <c r="O131">
        <v>1088</v>
      </c>
      <c r="P131">
        <v>3.5</v>
      </c>
      <c r="Q131">
        <v>3.7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2"/>
      <c r="AD131" s="54">
        <v>8.4722222222222199E-2</v>
      </c>
      <c r="AK131" s="306"/>
      <c r="AL131" s="5">
        <v>3.3</v>
      </c>
      <c r="AM131" s="5">
        <v>88</v>
      </c>
      <c r="AN131" s="5">
        <v>1.4</v>
      </c>
      <c r="AO131" s="5">
        <v>3.3</v>
      </c>
      <c r="AP131" s="5">
        <v>3.2</v>
      </c>
      <c r="AQ131" s="5">
        <v>3.6</v>
      </c>
      <c r="AR131" s="5">
        <v>1029.8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232</v>
      </c>
      <c r="AY131">
        <v>1088</v>
      </c>
      <c r="AZ131">
        <v>3.5</v>
      </c>
      <c r="BA131">
        <v>3.7</v>
      </c>
      <c r="BB131" s="55">
        <v>8.4722222222222199E-2</v>
      </c>
    </row>
    <row r="132" spans="2:54" x14ac:dyDescent="0.25">
      <c r="B132" s="5">
        <v>3.3</v>
      </c>
      <c r="C132" s="5">
        <v>88</v>
      </c>
      <c r="D132" s="5">
        <v>1.4</v>
      </c>
      <c r="E132" s="5">
        <v>3.3</v>
      </c>
      <c r="F132" s="5">
        <v>1.8</v>
      </c>
      <c r="G132" s="5">
        <v>2.5</v>
      </c>
      <c r="H132" s="5">
        <v>1030.2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232</v>
      </c>
      <c r="O132">
        <v>1088</v>
      </c>
      <c r="P132">
        <v>3.6</v>
      </c>
      <c r="Q132">
        <v>3.7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2"/>
      <c r="AD132" s="54">
        <v>8.5416666666666696E-2</v>
      </c>
      <c r="AK132" s="306"/>
      <c r="AL132" s="5">
        <v>3.3</v>
      </c>
      <c r="AM132" s="5">
        <v>88</v>
      </c>
      <c r="AN132" s="5">
        <v>1.4</v>
      </c>
      <c r="AO132" s="5">
        <v>3.3</v>
      </c>
      <c r="AP132" s="5">
        <v>1.8</v>
      </c>
      <c r="AQ132" s="5">
        <v>2.5</v>
      </c>
      <c r="AR132" s="5">
        <v>1030.2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232</v>
      </c>
      <c r="AY132">
        <v>1088</v>
      </c>
      <c r="AZ132">
        <v>3.6</v>
      </c>
      <c r="BA132">
        <v>3.7</v>
      </c>
      <c r="BB132" s="55">
        <v>8.5416666666666696E-2</v>
      </c>
    </row>
    <row r="133" spans="2:54" x14ac:dyDescent="0.25">
      <c r="B133" s="5">
        <v>3.4</v>
      </c>
      <c r="C133" s="5">
        <v>88</v>
      </c>
      <c r="D133" s="5">
        <v>1.5</v>
      </c>
      <c r="E133" s="5">
        <v>3.4</v>
      </c>
      <c r="F133" s="5">
        <v>1.8</v>
      </c>
      <c r="G133" s="5">
        <v>3.2</v>
      </c>
      <c r="H133" s="5">
        <v>1029.9000000000001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232</v>
      </c>
      <c r="O133">
        <v>1088</v>
      </c>
      <c r="P133">
        <v>3.6</v>
      </c>
      <c r="Q133">
        <v>3.7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2"/>
      <c r="AD133" s="54">
        <v>8.6111111111111097E-2</v>
      </c>
      <c r="AK133" s="306"/>
      <c r="AL133" s="5">
        <v>3.4</v>
      </c>
      <c r="AM133" s="5">
        <v>88</v>
      </c>
      <c r="AN133" s="5">
        <v>1.5</v>
      </c>
      <c r="AO133" s="5">
        <v>3.4</v>
      </c>
      <c r="AP133" s="5">
        <v>1.8</v>
      </c>
      <c r="AQ133" s="5">
        <v>3.2</v>
      </c>
      <c r="AR133" s="5">
        <v>1029.9000000000001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232</v>
      </c>
      <c r="AY133">
        <v>1088</v>
      </c>
      <c r="AZ133">
        <v>3.6</v>
      </c>
      <c r="BA133">
        <v>3.7</v>
      </c>
      <c r="BB133" s="55">
        <v>8.6111111111111097E-2</v>
      </c>
    </row>
    <row r="134" spans="2:54" x14ac:dyDescent="0.25">
      <c r="B134" s="5">
        <v>3.4</v>
      </c>
      <c r="C134" s="5">
        <v>88</v>
      </c>
      <c r="D134" s="5">
        <v>1.5</v>
      </c>
      <c r="E134" s="5">
        <v>3.4</v>
      </c>
      <c r="F134" s="5">
        <v>0</v>
      </c>
      <c r="G134" s="5">
        <v>0</v>
      </c>
      <c r="H134" s="5">
        <v>1029.9000000000001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232</v>
      </c>
      <c r="O134">
        <v>1088</v>
      </c>
      <c r="P134">
        <v>3.6</v>
      </c>
      <c r="Q134">
        <v>3.8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2"/>
      <c r="AD134" s="54">
        <v>8.6805555555555594E-2</v>
      </c>
      <c r="AK134" s="306"/>
      <c r="AL134" s="5">
        <v>3.4</v>
      </c>
      <c r="AM134" s="5">
        <v>88</v>
      </c>
      <c r="AN134" s="5">
        <v>1.5</v>
      </c>
      <c r="AO134" s="5">
        <v>3.4</v>
      </c>
      <c r="AP134" s="5">
        <v>0</v>
      </c>
      <c r="AQ134" s="5">
        <v>0</v>
      </c>
      <c r="AR134" s="5">
        <v>1029.9000000000001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232</v>
      </c>
      <c r="AY134">
        <v>1088</v>
      </c>
      <c r="AZ134">
        <v>3.6</v>
      </c>
      <c r="BA134">
        <v>3.8</v>
      </c>
      <c r="BB134" s="55">
        <v>8.6805555555555594E-2</v>
      </c>
    </row>
    <row r="135" spans="2:54" x14ac:dyDescent="0.25">
      <c r="B135" s="5">
        <v>3.4</v>
      </c>
      <c r="C135" s="5">
        <v>88</v>
      </c>
      <c r="D135" s="5">
        <v>1.5</v>
      </c>
      <c r="E135" s="5">
        <v>3.4</v>
      </c>
      <c r="F135" s="5">
        <v>0</v>
      </c>
      <c r="G135" s="5">
        <v>0</v>
      </c>
      <c r="H135" s="5">
        <v>1029.5999999999999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232</v>
      </c>
      <c r="O135">
        <v>1088</v>
      </c>
      <c r="P135">
        <v>3.6</v>
      </c>
      <c r="Q135">
        <v>3.8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2"/>
      <c r="AD135" s="54">
        <v>8.7499999999999994E-2</v>
      </c>
      <c r="AK135" s="306"/>
      <c r="AL135" s="5">
        <v>3.4</v>
      </c>
      <c r="AM135" s="5">
        <v>88</v>
      </c>
      <c r="AN135" s="5">
        <v>1.5</v>
      </c>
      <c r="AO135" s="5">
        <v>3.4</v>
      </c>
      <c r="AP135" s="5">
        <v>0</v>
      </c>
      <c r="AQ135" s="5">
        <v>0</v>
      </c>
      <c r="AR135" s="5">
        <v>1029.5999999999999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232</v>
      </c>
      <c r="AY135">
        <v>1088</v>
      </c>
      <c r="AZ135">
        <v>3.6</v>
      </c>
      <c r="BA135">
        <v>3.8</v>
      </c>
      <c r="BB135" s="55">
        <v>8.7499999999999994E-2</v>
      </c>
    </row>
    <row r="136" spans="2:54" x14ac:dyDescent="0.25">
      <c r="B136" s="5">
        <v>3.4</v>
      </c>
      <c r="C136" s="5">
        <v>88</v>
      </c>
      <c r="D136" s="5">
        <v>1.5</v>
      </c>
      <c r="E136" s="5">
        <v>3.4</v>
      </c>
      <c r="F136" s="5">
        <v>0</v>
      </c>
      <c r="G136" s="5">
        <v>0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232</v>
      </c>
      <c r="O136">
        <v>1088</v>
      </c>
      <c r="P136">
        <v>3.6</v>
      </c>
      <c r="Q136">
        <v>3.7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2"/>
      <c r="AD136" s="54">
        <v>8.8194444444444506E-2</v>
      </c>
      <c r="AK136" s="306"/>
      <c r="AL136" s="5">
        <v>3.4</v>
      </c>
      <c r="AM136" s="5">
        <v>88</v>
      </c>
      <c r="AN136" s="5">
        <v>1.5</v>
      </c>
      <c r="AO136" s="5">
        <v>3.4</v>
      </c>
      <c r="AP136" s="5">
        <v>0</v>
      </c>
      <c r="AQ136" s="5">
        <v>0</v>
      </c>
      <c r="AR136" s="5">
        <v>1029.7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232</v>
      </c>
      <c r="AY136">
        <v>1088</v>
      </c>
      <c r="AZ136">
        <v>3.6</v>
      </c>
      <c r="BA136">
        <v>3.7</v>
      </c>
      <c r="BB136" s="55">
        <v>8.8194444444444506E-2</v>
      </c>
    </row>
    <row r="137" spans="2:54" x14ac:dyDescent="0.25">
      <c r="B137" s="5">
        <v>3.4</v>
      </c>
      <c r="C137" s="5">
        <v>88</v>
      </c>
      <c r="D137" s="5">
        <v>1.5</v>
      </c>
      <c r="E137" s="5">
        <v>3.4</v>
      </c>
      <c r="F137" s="5">
        <v>0</v>
      </c>
      <c r="G137" s="5">
        <v>0</v>
      </c>
      <c r="H137" s="5">
        <v>1029.9000000000001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232</v>
      </c>
      <c r="O137">
        <v>1088</v>
      </c>
      <c r="P137">
        <v>3.6</v>
      </c>
      <c r="Q137">
        <v>3.8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2"/>
      <c r="AD137" s="54">
        <v>8.8888888888888906E-2</v>
      </c>
      <c r="AK137" s="306"/>
      <c r="AL137" s="5">
        <v>3.4</v>
      </c>
      <c r="AM137" s="5">
        <v>88</v>
      </c>
      <c r="AN137" s="5">
        <v>1.5</v>
      </c>
      <c r="AO137" s="5">
        <v>3.4</v>
      </c>
      <c r="AP137" s="5">
        <v>0</v>
      </c>
      <c r="AQ137" s="5">
        <v>0</v>
      </c>
      <c r="AR137" s="5">
        <v>1029.9000000000001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232</v>
      </c>
      <c r="AY137">
        <v>1088</v>
      </c>
      <c r="AZ137">
        <v>3.6</v>
      </c>
      <c r="BA137">
        <v>3.8</v>
      </c>
      <c r="BB137" s="55">
        <v>8.8888888888888906E-2</v>
      </c>
    </row>
    <row r="138" spans="2:54" x14ac:dyDescent="0.25">
      <c r="B138" s="5">
        <v>3.4</v>
      </c>
      <c r="C138" s="5">
        <v>88</v>
      </c>
      <c r="D138" s="5">
        <v>1.5</v>
      </c>
      <c r="E138" s="5">
        <v>3.4</v>
      </c>
      <c r="F138" s="5">
        <v>0</v>
      </c>
      <c r="G138" s="5">
        <v>0</v>
      </c>
      <c r="H138" s="5">
        <v>1029.9000000000001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232</v>
      </c>
      <c r="O138">
        <v>1088</v>
      </c>
      <c r="P138">
        <v>3.6</v>
      </c>
      <c r="Q138">
        <v>3.8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2"/>
      <c r="AD138" s="54">
        <v>8.9583333333333307E-2</v>
      </c>
      <c r="AK138" s="306"/>
      <c r="AL138" s="5">
        <v>3.4</v>
      </c>
      <c r="AM138" s="5">
        <v>88</v>
      </c>
      <c r="AN138" s="5">
        <v>1.5</v>
      </c>
      <c r="AO138" s="5">
        <v>3.4</v>
      </c>
      <c r="AP138" s="5">
        <v>0</v>
      </c>
      <c r="AQ138" s="5">
        <v>0</v>
      </c>
      <c r="AR138" s="5">
        <v>1029.9000000000001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232</v>
      </c>
      <c r="AY138">
        <v>1088</v>
      </c>
      <c r="AZ138">
        <v>3.6</v>
      </c>
      <c r="BA138">
        <v>3.8</v>
      </c>
      <c r="BB138" s="55">
        <v>8.9583333333333307E-2</v>
      </c>
    </row>
    <row r="139" spans="2:54" x14ac:dyDescent="0.25">
      <c r="B139" s="5">
        <v>3.4</v>
      </c>
      <c r="C139" s="5">
        <v>88</v>
      </c>
      <c r="D139" s="5">
        <v>1.5</v>
      </c>
      <c r="E139" s="5">
        <v>3.4</v>
      </c>
      <c r="F139" s="5">
        <v>3.2</v>
      </c>
      <c r="G139" s="5">
        <v>3.2</v>
      </c>
      <c r="H139" s="5">
        <v>1030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232</v>
      </c>
      <c r="O139">
        <v>1088</v>
      </c>
      <c r="P139">
        <v>3.6</v>
      </c>
      <c r="Q139">
        <v>3.8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2"/>
      <c r="AD139" s="54">
        <v>9.0277777777777804E-2</v>
      </c>
      <c r="AK139" s="306"/>
      <c r="AL139" s="5">
        <v>3.4</v>
      </c>
      <c r="AM139" s="5">
        <v>88</v>
      </c>
      <c r="AN139" s="5">
        <v>1.5</v>
      </c>
      <c r="AO139" s="5">
        <v>3.4</v>
      </c>
      <c r="AP139" s="5">
        <v>3.2</v>
      </c>
      <c r="AQ139" s="5">
        <v>3.2</v>
      </c>
      <c r="AR139" s="5">
        <v>1030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232</v>
      </c>
      <c r="AY139">
        <v>1088</v>
      </c>
      <c r="AZ139">
        <v>3.6</v>
      </c>
      <c r="BA139">
        <v>3.8</v>
      </c>
      <c r="BB139" s="55">
        <v>9.0277777777777804E-2</v>
      </c>
    </row>
    <row r="140" spans="2:54" x14ac:dyDescent="0.25">
      <c r="B140" s="5">
        <v>3.4</v>
      </c>
      <c r="C140" s="5">
        <v>88</v>
      </c>
      <c r="D140" s="5">
        <v>1.5</v>
      </c>
      <c r="E140" s="5">
        <v>3.4</v>
      </c>
      <c r="F140" s="5">
        <v>2.2000000000000002</v>
      </c>
      <c r="G140" s="5">
        <v>2.5</v>
      </c>
      <c r="H140" s="5">
        <v>1029.9000000000001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232</v>
      </c>
      <c r="O140">
        <v>1088</v>
      </c>
      <c r="P140">
        <v>3.6</v>
      </c>
      <c r="Q140">
        <v>3.8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2"/>
      <c r="AD140" s="54">
        <v>9.0972222222222204E-2</v>
      </c>
      <c r="AK140" s="306"/>
      <c r="AL140" s="5">
        <v>3.4</v>
      </c>
      <c r="AM140" s="5">
        <v>88</v>
      </c>
      <c r="AN140" s="5">
        <v>1.5</v>
      </c>
      <c r="AO140" s="5">
        <v>3.4</v>
      </c>
      <c r="AP140" s="5">
        <v>2.2000000000000002</v>
      </c>
      <c r="AQ140" s="5">
        <v>2.5</v>
      </c>
      <c r="AR140" s="5">
        <v>1029.9000000000001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232</v>
      </c>
      <c r="AY140">
        <v>1088</v>
      </c>
      <c r="AZ140">
        <v>3.6</v>
      </c>
      <c r="BA140">
        <v>3.8</v>
      </c>
      <c r="BB140" s="55">
        <v>9.0972222222222204E-2</v>
      </c>
    </row>
    <row r="141" spans="2:54" x14ac:dyDescent="0.25">
      <c r="B141" s="5">
        <v>3.5</v>
      </c>
      <c r="C141" s="5">
        <v>88</v>
      </c>
      <c r="D141" s="5">
        <v>1.6</v>
      </c>
      <c r="E141" s="5">
        <v>3.5</v>
      </c>
      <c r="F141" s="5">
        <v>2.5</v>
      </c>
      <c r="G141" s="5">
        <v>3.2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232</v>
      </c>
      <c r="O141">
        <v>1088</v>
      </c>
      <c r="P141">
        <v>3.6</v>
      </c>
      <c r="Q141">
        <v>3.8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2"/>
      <c r="AD141" s="54">
        <v>9.1666666666666702E-2</v>
      </c>
      <c r="AK141" s="306"/>
      <c r="AL141" s="5">
        <v>3.5</v>
      </c>
      <c r="AM141" s="5">
        <v>88</v>
      </c>
      <c r="AN141" s="5">
        <v>1.6</v>
      </c>
      <c r="AO141" s="5">
        <v>3.5</v>
      </c>
      <c r="AP141" s="5">
        <v>2.5</v>
      </c>
      <c r="AQ141" s="5">
        <v>3.2</v>
      </c>
      <c r="AR141" s="5">
        <v>1029.7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232</v>
      </c>
      <c r="AY141">
        <v>1088</v>
      </c>
      <c r="AZ141">
        <v>3.6</v>
      </c>
      <c r="BA141">
        <v>3.8</v>
      </c>
      <c r="BB141" s="55">
        <v>9.1666666666666702E-2</v>
      </c>
    </row>
    <row r="142" spans="2:54" x14ac:dyDescent="0.25">
      <c r="B142" s="5">
        <v>3.5</v>
      </c>
      <c r="C142" s="5">
        <v>88</v>
      </c>
      <c r="D142" s="5">
        <v>1.6</v>
      </c>
      <c r="E142" s="5">
        <v>3.5</v>
      </c>
      <c r="F142" s="5">
        <v>0</v>
      </c>
      <c r="G142" s="5">
        <v>0</v>
      </c>
      <c r="H142" s="5">
        <v>1029.9000000000001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232</v>
      </c>
      <c r="O142">
        <v>1088</v>
      </c>
      <c r="P142">
        <v>3.6</v>
      </c>
      <c r="Q142">
        <v>3.8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2"/>
      <c r="AD142" s="54">
        <v>9.2361111111111102E-2</v>
      </c>
      <c r="AK142" s="306"/>
      <c r="AL142" s="5">
        <v>3.5</v>
      </c>
      <c r="AM142" s="5">
        <v>88</v>
      </c>
      <c r="AN142" s="5">
        <v>1.6</v>
      </c>
      <c r="AO142" s="5">
        <v>3.5</v>
      </c>
      <c r="AP142" s="5">
        <v>0</v>
      </c>
      <c r="AQ142" s="5">
        <v>0</v>
      </c>
      <c r="AR142" s="5">
        <v>1029.9000000000001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232</v>
      </c>
      <c r="AY142">
        <v>1088</v>
      </c>
      <c r="AZ142">
        <v>3.6</v>
      </c>
      <c r="BA142">
        <v>3.8</v>
      </c>
      <c r="BB142" s="55">
        <v>9.2361111111111102E-2</v>
      </c>
    </row>
    <row r="143" spans="2:54" x14ac:dyDescent="0.25">
      <c r="B143" s="5">
        <v>3.5</v>
      </c>
      <c r="C143" s="5">
        <v>88</v>
      </c>
      <c r="D143" s="5">
        <v>1.6</v>
      </c>
      <c r="E143" s="5">
        <v>3.5</v>
      </c>
      <c r="F143" s="5">
        <v>1.8</v>
      </c>
      <c r="G143" s="5">
        <v>1.8</v>
      </c>
      <c r="H143" s="5">
        <v>1029.5999999999999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232</v>
      </c>
      <c r="O143">
        <v>1088</v>
      </c>
      <c r="P143">
        <v>3.6</v>
      </c>
      <c r="Q143">
        <v>3.8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2"/>
      <c r="AD143" s="54">
        <v>9.30555555555556E-2</v>
      </c>
      <c r="AK143" s="306"/>
      <c r="AL143" s="5">
        <v>3.5</v>
      </c>
      <c r="AM143" s="5">
        <v>88</v>
      </c>
      <c r="AN143" s="5">
        <v>1.6</v>
      </c>
      <c r="AO143" s="5">
        <v>3.5</v>
      </c>
      <c r="AP143" s="5">
        <v>1.8</v>
      </c>
      <c r="AQ143" s="5">
        <v>1.8</v>
      </c>
      <c r="AR143" s="5">
        <v>1029.5999999999999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232</v>
      </c>
      <c r="AY143">
        <v>1088</v>
      </c>
      <c r="AZ143">
        <v>3.6</v>
      </c>
      <c r="BA143">
        <v>3.8</v>
      </c>
      <c r="BB143" s="55">
        <v>9.30555555555556E-2</v>
      </c>
    </row>
    <row r="144" spans="2:54" x14ac:dyDescent="0.25">
      <c r="B144" s="5">
        <v>3.5</v>
      </c>
      <c r="C144" s="5">
        <v>88</v>
      </c>
      <c r="D144" s="5">
        <v>1.6</v>
      </c>
      <c r="E144" s="5">
        <v>3.5</v>
      </c>
      <c r="F144" s="5">
        <v>0</v>
      </c>
      <c r="G144" s="5">
        <v>2.2000000000000002</v>
      </c>
      <c r="H144" s="5">
        <v>1029.5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232</v>
      </c>
      <c r="O144">
        <v>1088</v>
      </c>
      <c r="P144">
        <v>3.7</v>
      </c>
      <c r="Q144">
        <v>3.8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2"/>
      <c r="AD144" s="54">
        <v>9.375E-2</v>
      </c>
      <c r="AK144" s="306"/>
      <c r="AL144" s="5">
        <v>3.5</v>
      </c>
      <c r="AM144" s="5">
        <v>88</v>
      </c>
      <c r="AN144" s="5">
        <v>1.6</v>
      </c>
      <c r="AO144" s="5">
        <v>3.5</v>
      </c>
      <c r="AP144" s="5">
        <v>0</v>
      </c>
      <c r="AQ144" s="5">
        <v>2.2000000000000002</v>
      </c>
      <c r="AR144" s="5">
        <v>1029.5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232</v>
      </c>
      <c r="AY144">
        <v>1088</v>
      </c>
      <c r="AZ144">
        <v>3.7</v>
      </c>
      <c r="BA144">
        <v>3.8</v>
      </c>
      <c r="BB144" s="55">
        <v>9.375E-2</v>
      </c>
    </row>
    <row r="145" spans="2:54" x14ac:dyDescent="0.25">
      <c r="B145" s="5">
        <v>3.5</v>
      </c>
      <c r="C145" s="5">
        <v>88</v>
      </c>
      <c r="D145" s="5">
        <v>1.6</v>
      </c>
      <c r="E145" s="5">
        <v>3.5</v>
      </c>
      <c r="F145" s="5">
        <v>2.2000000000000002</v>
      </c>
      <c r="G145" s="5">
        <v>2.9</v>
      </c>
      <c r="H145" s="5">
        <v>1029.9000000000001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232</v>
      </c>
      <c r="O145">
        <v>1088</v>
      </c>
      <c r="P145">
        <v>3.7</v>
      </c>
      <c r="Q145">
        <v>3.8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2"/>
      <c r="AD145" s="54">
        <v>9.44444444444444E-2</v>
      </c>
      <c r="AK145" s="306"/>
      <c r="AL145" s="5">
        <v>3.5</v>
      </c>
      <c r="AM145" s="5">
        <v>88</v>
      </c>
      <c r="AN145" s="5">
        <v>1.6</v>
      </c>
      <c r="AO145" s="5">
        <v>3.5</v>
      </c>
      <c r="AP145" s="5">
        <v>2.2000000000000002</v>
      </c>
      <c r="AQ145" s="5">
        <v>2.9</v>
      </c>
      <c r="AR145" s="5">
        <v>1029.9000000000001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232</v>
      </c>
      <c r="AY145">
        <v>1088</v>
      </c>
      <c r="AZ145">
        <v>3.7</v>
      </c>
      <c r="BA145">
        <v>3.8</v>
      </c>
      <c r="BB145" s="55">
        <v>9.44444444444444E-2</v>
      </c>
    </row>
    <row r="146" spans="2:54" x14ac:dyDescent="0.25">
      <c r="B146" s="5">
        <v>3.5</v>
      </c>
      <c r="C146" s="5">
        <v>88</v>
      </c>
      <c r="D146" s="5">
        <v>1.6</v>
      </c>
      <c r="E146" s="5">
        <v>3.5</v>
      </c>
      <c r="F146" s="5">
        <v>2.5</v>
      </c>
      <c r="G146" s="5">
        <v>2.5</v>
      </c>
      <c r="H146" s="5">
        <v>1029.5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232</v>
      </c>
      <c r="O146">
        <v>1088</v>
      </c>
      <c r="P146">
        <v>3.6</v>
      </c>
      <c r="Q146">
        <v>3.8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2"/>
      <c r="AD146" s="54">
        <v>9.5138888888888898E-2</v>
      </c>
      <c r="AK146" s="306"/>
      <c r="AL146" s="5">
        <v>3.5</v>
      </c>
      <c r="AM146" s="5">
        <v>88</v>
      </c>
      <c r="AN146" s="5">
        <v>1.6</v>
      </c>
      <c r="AO146" s="5">
        <v>3.5</v>
      </c>
      <c r="AP146" s="5">
        <v>2.5</v>
      </c>
      <c r="AQ146" s="5">
        <v>2.5</v>
      </c>
      <c r="AR146" s="5">
        <v>1029.5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232</v>
      </c>
      <c r="AY146">
        <v>1088</v>
      </c>
      <c r="AZ146">
        <v>3.6</v>
      </c>
      <c r="BA146">
        <v>3.8</v>
      </c>
      <c r="BB146" s="55">
        <v>9.5138888888888898E-2</v>
      </c>
    </row>
    <row r="147" spans="2:54" x14ac:dyDescent="0.25">
      <c r="B147" s="5">
        <v>3.5</v>
      </c>
      <c r="C147" s="5">
        <v>88</v>
      </c>
      <c r="D147" s="5">
        <v>1.6</v>
      </c>
      <c r="E147" s="5">
        <v>3.5</v>
      </c>
      <c r="F147" s="5">
        <v>0</v>
      </c>
      <c r="G147" s="5">
        <v>0</v>
      </c>
      <c r="H147" s="5">
        <v>1029.9000000000001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232</v>
      </c>
      <c r="O147">
        <v>1088</v>
      </c>
      <c r="P147">
        <v>3.7</v>
      </c>
      <c r="Q147">
        <v>3.9</v>
      </c>
      <c r="R147" s="54">
        <v>9.5833333333333298E-2</v>
      </c>
      <c r="T147" s="91"/>
      <c r="U147" s="427"/>
      <c r="V147" s="90" t="str">
        <f t="shared" si="4"/>
        <v/>
      </c>
      <c r="W147" s="94"/>
      <c r="X147" s="91"/>
      <c r="Z147" s="5"/>
      <c r="AA147"/>
      <c r="AC147" s="372"/>
      <c r="AD147" s="54">
        <v>9.5833333333333298E-2</v>
      </c>
      <c r="AK147" s="306"/>
      <c r="AL147" s="5">
        <v>3.5</v>
      </c>
      <c r="AM147" s="5">
        <v>88</v>
      </c>
      <c r="AN147" s="5">
        <v>1.6</v>
      </c>
      <c r="AO147" s="5">
        <v>3.5</v>
      </c>
      <c r="AP147" s="5">
        <v>0</v>
      </c>
      <c r="AQ147" s="5">
        <v>0</v>
      </c>
      <c r="AR147" s="5">
        <v>1029.9000000000001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232</v>
      </c>
      <c r="AY147">
        <v>1088</v>
      </c>
      <c r="AZ147">
        <v>3.7</v>
      </c>
      <c r="BA147">
        <v>3.9</v>
      </c>
      <c r="BB147" s="55">
        <v>9.5833333333333298E-2</v>
      </c>
    </row>
    <row r="148" spans="2:54" x14ac:dyDescent="0.25">
      <c r="B148" s="5">
        <v>3.5</v>
      </c>
      <c r="C148" s="5">
        <v>88</v>
      </c>
      <c r="D148" s="5">
        <v>1.6</v>
      </c>
      <c r="E148" s="5">
        <v>3.5</v>
      </c>
      <c r="F148" s="5">
        <v>0</v>
      </c>
      <c r="G148" s="5">
        <v>0</v>
      </c>
      <c r="H148" s="5">
        <v>1029.8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232</v>
      </c>
      <c r="O148">
        <v>1088</v>
      </c>
      <c r="P148">
        <v>3.7</v>
      </c>
      <c r="Q148">
        <v>3.9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2"/>
      <c r="AD148" s="54">
        <v>9.6527777777777796E-2</v>
      </c>
      <c r="AK148" s="306"/>
      <c r="AL148" s="5">
        <v>3.5</v>
      </c>
      <c r="AM148" s="5">
        <v>88</v>
      </c>
      <c r="AN148" s="5">
        <v>1.6</v>
      </c>
      <c r="AO148" s="5">
        <v>3.5</v>
      </c>
      <c r="AP148" s="5">
        <v>0</v>
      </c>
      <c r="AQ148" s="5">
        <v>0</v>
      </c>
      <c r="AR148" s="5">
        <v>1029.8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232</v>
      </c>
      <c r="AY148">
        <v>1088</v>
      </c>
      <c r="AZ148">
        <v>3.7</v>
      </c>
      <c r="BA148">
        <v>3.9</v>
      </c>
      <c r="BB148" s="55">
        <v>9.6527777777777796E-2</v>
      </c>
    </row>
    <row r="149" spans="2:54" x14ac:dyDescent="0.25">
      <c r="B149" s="5">
        <v>3.5</v>
      </c>
      <c r="C149" s="5">
        <v>88</v>
      </c>
      <c r="D149" s="5">
        <v>1.6</v>
      </c>
      <c r="E149" s="5">
        <v>3.5</v>
      </c>
      <c r="F149" s="5">
        <v>0</v>
      </c>
      <c r="G149" s="5">
        <v>0</v>
      </c>
      <c r="H149" s="5">
        <v>1029.9000000000001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232</v>
      </c>
      <c r="O149">
        <v>1088</v>
      </c>
      <c r="P149">
        <v>3.7</v>
      </c>
      <c r="Q149">
        <v>3.9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2"/>
      <c r="AD149" s="54">
        <v>9.7222222222222196E-2</v>
      </c>
      <c r="AK149" s="306"/>
      <c r="AL149" s="5">
        <v>3.5</v>
      </c>
      <c r="AM149" s="5">
        <v>88</v>
      </c>
      <c r="AN149" s="5">
        <v>1.6</v>
      </c>
      <c r="AO149" s="5">
        <v>3.5</v>
      </c>
      <c r="AP149" s="5">
        <v>0</v>
      </c>
      <c r="AQ149" s="5">
        <v>0</v>
      </c>
      <c r="AR149" s="5">
        <v>1029.9000000000001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232</v>
      </c>
      <c r="AY149">
        <v>1088</v>
      </c>
      <c r="AZ149">
        <v>3.7</v>
      </c>
      <c r="BA149">
        <v>3.9</v>
      </c>
      <c r="BB149" s="55">
        <v>9.7222222222222196E-2</v>
      </c>
    </row>
    <row r="150" spans="2:54" x14ac:dyDescent="0.25">
      <c r="B150" s="5">
        <v>3.5</v>
      </c>
      <c r="C150" s="5">
        <v>88</v>
      </c>
      <c r="D150" s="5">
        <v>1.6</v>
      </c>
      <c r="E150" s="5">
        <v>3.5</v>
      </c>
      <c r="F150" s="5">
        <v>0</v>
      </c>
      <c r="G150" s="5">
        <v>1.8</v>
      </c>
      <c r="H150" s="5">
        <v>1029.9000000000001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232</v>
      </c>
      <c r="O150">
        <v>1088</v>
      </c>
      <c r="P150">
        <v>3.7</v>
      </c>
      <c r="Q150">
        <v>3.9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2"/>
      <c r="AD150" s="54">
        <v>9.7916666666666693E-2</v>
      </c>
      <c r="AK150" s="306"/>
      <c r="AL150" s="5">
        <v>3.5</v>
      </c>
      <c r="AM150" s="5">
        <v>88</v>
      </c>
      <c r="AN150" s="5">
        <v>1.6</v>
      </c>
      <c r="AO150" s="5">
        <v>3.5</v>
      </c>
      <c r="AP150" s="5">
        <v>0</v>
      </c>
      <c r="AQ150" s="5">
        <v>1.8</v>
      </c>
      <c r="AR150" s="5">
        <v>1029.9000000000001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232</v>
      </c>
      <c r="AY150">
        <v>1088</v>
      </c>
      <c r="AZ150">
        <v>3.7</v>
      </c>
      <c r="BA150">
        <v>3.9</v>
      </c>
      <c r="BB150" s="55">
        <v>9.7916666666666693E-2</v>
      </c>
    </row>
    <row r="151" spans="2:54" x14ac:dyDescent="0.25">
      <c r="B151" s="5">
        <v>3.6</v>
      </c>
      <c r="C151" s="5">
        <v>88</v>
      </c>
      <c r="D151" s="5">
        <v>1.7</v>
      </c>
      <c r="E151" s="5">
        <v>3.6</v>
      </c>
      <c r="F151" s="5">
        <v>0</v>
      </c>
      <c r="G151" s="5">
        <v>2.5</v>
      </c>
      <c r="H151" s="5">
        <v>1029.7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232</v>
      </c>
      <c r="O151">
        <v>1088</v>
      </c>
      <c r="P151">
        <v>3.7</v>
      </c>
      <c r="Q151">
        <v>3.9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2"/>
      <c r="AD151" s="54">
        <v>9.8611111111111094E-2</v>
      </c>
      <c r="AK151" s="306"/>
      <c r="AL151" s="5">
        <v>3.6</v>
      </c>
      <c r="AM151" s="5">
        <v>88</v>
      </c>
      <c r="AN151" s="5">
        <v>1.7</v>
      </c>
      <c r="AO151" s="5">
        <v>3.6</v>
      </c>
      <c r="AP151" s="5">
        <v>0</v>
      </c>
      <c r="AQ151" s="5">
        <v>2.5</v>
      </c>
      <c r="AR151" s="5">
        <v>1029.7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232</v>
      </c>
      <c r="AY151">
        <v>1088</v>
      </c>
      <c r="AZ151">
        <v>3.7</v>
      </c>
      <c r="BA151">
        <v>3.9</v>
      </c>
      <c r="BB151" s="55">
        <v>9.8611111111111094E-2</v>
      </c>
    </row>
    <row r="152" spans="2:54" x14ac:dyDescent="0.25">
      <c r="B152" s="5">
        <v>3.6</v>
      </c>
      <c r="C152" s="5">
        <v>88</v>
      </c>
      <c r="D152" s="5">
        <v>1.7</v>
      </c>
      <c r="E152" s="5">
        <v>3.6</v>
      </c>
      <c r="F152" s="5">
        <v>0</v>
      </c>
      <c r="G152" s="5">
        <v>2.9</v>
      </c>
      <c r="H152" s="5">
        <v>1029.5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232</v>
      </c>
      <c r="O152">
        <v>1088</v>
      </c>
      <c r="P152">
        <v>3.7</v>
      </c>
      <c r="Q152">
        <v>3.9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2"/>
      <c r="AD152" s="54">
        <v>9.9305555555555605E-2</v>
      </c>
      <c r="AK152" s="306"/>
      <c r="AL152" s="5">
        <v>3.6</v>
      </c>
      <c r="AM152" s="5">
        <v>88</v>
      </c>
      <c r="AN152" s="5">
        <v>1.7</v>
      </c>
      <c r="AO152" s="5">
        <v>3.6</v>
      </c>
      <c r="AP152" s="5">
        <v>0</v>
      </c>
      <c r="AQ152" s="5">
        <v>2.9</v>
      </c>
      <c r="AR152" s="5">
        <v>1029.5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232</v>
      </c>
      <c r="AY152">
        <v>1088</v>
      </c>
      <c r="AZ152">
        <v>3.7</v>
      </c>
      <c r="BA152">
        <v>3.9</v>
      </c>
      <c r="BB152" s="55">
        <v>9.9305555555555605E-2</v>
      </c>
    </row>
    <row r="153" spans="2:54" x14ac:dyDescent="0.25">
      <c r="B153" s="5">
        <v>3.6</v>
      </c>
      <c r="C153" s="5">
        <v>88</v>
      </c>
      <c r="D153" s="5">
        <v>1.7</v>
      </c>
      <c r="E153" s="5">
        <v>3.6</v>
      </c>
      <c r="F153" s="5">
        <v>2.2000000000000002</v>
      </c>
      <c r="G153" s="5">
        <v>2.2000000000000002</v>
      </c>
      <c r="H153" s="5">
        <v>1029.7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232</v>
      </c>
      <c r="O153">
        <v>1088</v>
      </c>
      <c r="P153">
        <v>3.7</v>
      </c>
      <c r="Q153">
        <v>3.9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2"/>
      <c r="AD153" s="54">
        <v>0.1</v>
      </c>
      <c r="AK153" s="306"/>
      <c r="AL153" s="5">
        <v>3.6</v>
      </c>
      <c r="AM153" s="5">
        <v>88</v>
      </c>
      <c r="AN153" s="5">
        <v>1.7</v>
      </c>
      <c r="AO153" s="5">
        <v>3.6</v>
      </c>
      <c r="AP153" s="5">
        <v>2.2000000000000002</v>
      </c>
      <c r="AQ153" s="5">
        <v>2.2000000000000002</v>
      </c>
      <c r="AR153" s="5">
        <v>1029.7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232</v>
      </c>
      <c r="AY153">
        <v>1088</v>
      </c>
      <c r="AZ153">
        <v>3.7</v>
      </c>
      <c r="BA153">
        <v>3.9</v>
      </c>
      <c r="BB153" s="55">
        <v>0.1</v>
      </c>
    </row>
    <row r="154" spans="2:54" x14ac:dyDescent="0.25">
      <c r="B154" s="5">
        <v>3.6</v>
      </c>
      <c r="C154" s="5">
        <v>88</v>
      </c>
      <c r="D154" s="5">
        <v>1.7</v>
      </c>
      <c r="E154" s="5">
        <v>3.6</v>
      </c>
      <c r="F154" s="5">
        <v>1.8</v>
      </c>
      <c r="G154" s="5">
        <v>2.2000000000000002</v>
      </c>
      <c r="H154" s="5">
        <v>1029.8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232</v>
      </c>
      <c r="O154">
        <v>1088</v>
      </c>
      <c r="P154">
        <v>3.7</v>
      </c>
      <c r="Q154">
        <v>3.9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2"/>
      <c r="AD154" s="54">
        <v>0.100694444444444</v>
      </c>
      <c r="AK154" s="306"/>
      <c r="AL154" s="5">
        <v>3.6</v>
      </c>
      <c r="AM154" s="5">
        <v>88</v>
      </c>
      <c r="AN154" s="5">
        <v>1.7</v>
      </c>
      <c r="AO154" s="5">
        <v>3.6</v>
      </c>
      <c r="AP154" s="5">
        <v>1.8</v>
      </c>
      <c r="AQ154" s="5">
        <v>2.2000000000000002</v>
      </c>
      <c r="AR154" s="5">
        <v>1029.8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232</v>
      </c>
      <c r="AY154">
        <v>1088</v>
      </c>
      <c r="AZ154">
        <v>3.7</v>
      </c>
      <c r="BA154">
        <v>3.9</v>
      </c>
      <c r="BB154" s="55">
        <v>0.100694444444444</v>
      </c>
    </row>
    <row r="155" spans="2:54" x14ac:dyDescent="0.25">
      <c r="B155" s="5">
        <v>3.6</v>
      </c>
      <c r="C155" s="5">
        <v>88</v>
      </c>
      <c r="D155" s="5">
        <v>1.7</v>
      </c>
      <c r="E155" s="5">
        <v>3.6</v>
      </c>
      <c r="F155" s="5">
        <v>1.8</v>
      </c>
      <c r="G155" s="5">
        <v>2.5</v>
      </c>
      <c r="H155" s="5">
        <v>1029.7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232</v>
      </c>
      <c r="O155">
        <v>1088</v>
      </c>
      <c r="P155">
        <v>3.7</v>
      </c>
      <c r="Q155">
        <v>3.9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2"/>
      <c r="AD155" s="54">
        <v>0.101388888888889</v>
      </c>
      <c r="AK155" s="306"/>
      <c r="AL155" s="5">
        <v>3.6</v>
      </c>
      <c r="AM155" s="5">
        <v>88</v>
      </c>
      <c r="AN155" s="5">
        <v>1.7</v>
      </c>
      <c r="AO155" s="5">
        <v>3.6</v>
      </c>
      <c r="AP155" s="5">
        <v>1.8</v>
      </c>
      <c r="AQ155" s="5">
        <v>2.5</v>
      </c>
      <c r="AR155" s="5">
        <v>1029.7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232</v>
      </c>
      <c r="AY155">
        <v>1088</v>
      </c>
      <c r="AZ155">
        <v>3.7</v>
      </c>
      <c r="BA155">
        <v>3.9</v>
      </c>
      <c r="BB155" s="55">
        <v>0.101388888888889</v>
      </c>
    </row>
    <row r="156" spans="2:54" x14ac:dyDescent="0.25">
      <c r="B156" s="5">
        <v>3.6</v>
      </c>
      <c r="C156" s="5">
        <v>88</v>
      </c>
      <c r="D156" s="5">
        <v>1.7</v>
      </c>
      <c r="E156" s="5">
        <v>3.6</v>
      </c>
      <c r="F156" s="5">
        <v>2.2000000000000002</v>
      </c>
      <c r="G156" s="5">
        <v>2.2000000000000002</v>
      </c>
      <c r="H156" s="5">
        <v>1029.7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232</v>
      </c>
      <c r="O156">
        <v>1088</v>
      </c>
      <c r="P156">
        <v>3.7</v>
      </c>
      <c r="Q156">
        <v>4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2"/>
      <c r="AD156" s="54">
        <v>0.102083333333333</v>
      </c>
      <c r="AK156" s="306"/>
      <c r="AL156" s="5">
        <v>3.6</v>
      </c>
      <c r="AM156" s="5">
        <v>88</v>
      </c>
      <c r="AN156" s="5">
        <v>1.7</v>
      </c>
      <c r="AO156" s="5">
        <v>3.6</v>
      </c>
      <c r="AP156" s="5">
        <v>2.2000000000000002</v>
      </c>
      <c r="AQ156" s="5">
        <v>2.2000000000000002</v>
      </c>
      <c r="AR156" s="5">
        <v>1029.7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232</v>
      </c>
      <c r="AY156">
        <v>1088</v>
      </c>
      <c r="AZ156">
        <v>3.7</v>
      </c>
      <c r="BA156">
        <v>4</v>
      </c>
      <c r="BB156" s="55">
        <v>0.102083333333333</v>
      </c>
    </row>
    <row r="157" spans="2:54" x14ac:dyDescent="0.25">
      <c r="B157" s="5">
        <v>3.6</v>
      </c>
      <c r="C157" s="5">
        <v>88</v>
      </c>
      <c r="D157" s="5">
        <v>1.7</v>
      </c>
      <c r="E157" s="5">
        <v>3.6</v>
      </c>
      <c r="F157" s="5">
        <v>1.8</v>
      </c>
      <c r="G157" s="5">
        <v>2.2000000000000002</v>
      </c>
      <c r="H157" s="5">
        <v>1029.7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232</v>
      </c>
      <c r="O157">
        <v>1088</v>
      </c>
      <c r="P157">
        <v>3.8</v>
      </c>
      <c r="Q157">
        <v>3.9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2"/>
      <c r="AD157" s="54">
        <v>0.102777777777778</v>
      </c>
      <c r="AK157" s="306"/>
      <c r="AL157" s="5">
        <v>3.6</v>
      </c>
      <c r="AM157" s="5">
        <v>88</v>
      </c>
      <c r="AN157" s="5">
        <v>1.7</v>
      </c>
      <c r="AO157" s="5">
        <v>3.6</v>
      </c>
      <c r="AP157" s="5">
        <v>1.8</v>
      </c>
      <c r="AQ157" s="5">
        <v>2.2000000000000002</v>
      </c>
      <c r="AR157" s="5">
        <v>1029.7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232</v>
      </c>
      <c r="AY157">
        <v>1088</v>
      </c>
      <c r="AZ157">
        <v>3.8</v>
      </c>
      <c r="BA157">
        <v>3.9</v>
      </c>
      <c r="BB157" s="55">
        <v>0.102777777777778</v>
      </c>
    </row>
    <row r="158" spans="2:54" x14ac:dyDescent="0.25">
      <c r="B158" s="5">
        <v>3.6</v>
      </c>
      <c r="C158" s="5">
        <v>88</v>
      </c>
      <c r="D158" s="5">
        <v>1.7</v>
      </c>
      <c r="E158" s="5">
        <v>3.6</v>
      </c>
      <c r="F158" s="5">
        <v>0</v>
      </c>
      <c r="G158" s="5">
        <v>1.8</v>
      </c>
      <c r="H158" s="5">
        <v>1029.5999999999999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232</v>
      </c>
      <c r="O158">
        <v>1088</v>
      </c>
      <c r="P158">
        <v>3.8</v>
      </c>
      <c r="Q158">
        <v>4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2"/>
      <c r="AD158" s="54">
        <v>0.10347222222222199</v>
      </c>
      <c r="AK158" s="306"/>
      <c r="AL158" s="5">
        <v>3.6</v>
      </c>
      <c r="AM158" s="5">
        <v>88</v>
      </c>
      <c r="AN158" s="5">
        <v>1.7</v>
      </c>
      <c r="AO158" s="5">
        <v>3.6</v>
      </c>
      <c r="AP158" s="5">
        <v>0</v>
      </c>
      <c r="AQ158" s="5">
        <v>1.8</v>
      </c>
      <c r="AR158" s="5">
        <v>1029.5999999999999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232</v>
      </c>
      <c r="AY158">
        <v>1088</v>
      </c>
      <c r="AZ158">
        <v>3.8</v>
      </c>
      <c r="BA158">
        <v>4</v>
      </c>
      <c r="BB158" s="55">
        <v>0.10347222222222199</v>
      </c>
    </row>
    <row r="159" spans="2:54" x14ac:dyDescent="0.25">
      <c r="B159" s="5">
        <v>3.6</v>
      </c>
      <c r="C159" s="5">
        <v>88</v>
      </c>
      <c r="D159" s="5">
        <v>1.7</v>
      </c>
      <c r="E159" s="5">
        <v>3.6</v>
      </c>
      <c r="F159" s="5">
        <v>0</v>
      </c>
      <c r="G159" s="5">
        <v>0</v>
      </c>
      <c r="H159" s="5">
        <v>1029.8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232</v>
      </c>
      <c r="O159">
        <v>1088</v>
      </c>
      <c r="P159">
        <v>3.8</v>
      </c>
      <c r="Q159">
        <v>3.9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2"/>
      <c r="AD159" s="54">
        <v>0.104166666666667</v>
      </c>
      <c r="AK159" s="306"/>
      <c r="AL159" s="5">
        <v>3.6</v>
      </c>
      <c r="AM159" s="5">
        <v>88</v>
      </c>
      <c r="AN159" s="5">
        <v>1.7</v>
      </c>
      <c r="AO159" s="5">
        <v>3.6</v>
      </c>
      <c r="AP159" s="5">
        <v>0</v>
      </c>
      <c r="AQ159" s="5">
        <v>0</v>
      </c>
      <c r="AR159" s="5">
        <v>1029.8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232</v>
      </c>
      <c r="AY159">
        <v>1088</v>
      </c>
      <c r="AZ159">
        <v>3.8</v>
      </c>
      <c r="BA159">
        <v>3.9</v>
      </c>
      <c r="BB159" s="55">
        <v>0.104166666666667</v>
      </c>
    </row>
    <row r="160" spans="2:54" x14ac:dyDescent="0.25">
      <c r="B160" s="5">
        <v>3.6</v>
      </c>
      <c r="C160" s="5">
        <v>88</v>
      </c>
      <c r="D160" s="5">
        <v>1.7</v>
      </c>
      <c r="E160" s="5">
        <v>3.6</v>
      </c>
      <c r="F160" s="5">
        <v>0</v>
      </c>
      <c r="G160" s="5">
        <v>0</v>
      </c>
      <c r="H160" s="5">
        <v>1029.8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232</v>
      </c>
      <c r="O160">
        <v>1088</v>
      </c>
      <c r="P160">
        <v>3.8</v>
      </c>
      <c r="Q160">
        <v>4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2"/>
      <c r="AD160" s="54">
        <v>0.104861111111111</v>
      </c>
      <c r="AK160" s="306"/>
      <c r="AL160" s="5">
        <v>3.6</v>
      </c>
      <c r="AM160" s="5">
        <v>88</v>
      </c>
      <c r="AN160" s="5">
        <v>1.7</v>
      </c>
      <c r="AO160" s="5">
        <v>3.6</v>
      </c>
      <c r="AP160" s="5">
        <v>0</v>
      </c>
      <c r="AQ160" s="5">
        <v>0</v>
      </c>
      <c r="AR160" s="5">
        <v>1029.8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232</v>
      </c>
      <c r="AY160">
        <v>1088</v>
      </c>
      <c r="AZ160">
        <v>3.8</v>
      </c>
      <c r="BA160">
        <v>4</v>
      </c>
      <c r="BB160" s="55">
        <v>0.104861111111111</v>
      </c>
    </row>
    <row r="161" spans="2:54" x14ac:dyDescent="0.25">
      <c r="B161" s="5">
        <v>3.6</v>
      </c>
      <c r="C161" s="5">
        <v>88</v>
      </c>
      <c r="D161" s="5">
        <v>1.7</v>
      </c>
      <c r="E161" s="5">
        <v>3.6</v>
      </c>
      <c r="F161" s="5">
        <v>0</v>
      </c>
      <c r="G161" s="5">
        <v>1.8</v>
      </c>
      <c r="H161" s="5">
        <v>1029.8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232</v>
      </c>
      <c r="O161">
        <v>1088</v>
      </c>
      <c r="P161">
        <v>3.8</v>
      </c>
      <c r="Q161">
        <v>4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2"/>
      <c r="AD161" s="54">
        <v>0.105555555555556</v>
      </c>
      <c r="AK161" s="306"/>
      <c r="AL161" s="5">
        <v>3.6</v>
      </c>
      <c r="AM161" s="5">
        <v>88</v>
      </c>
      <c r="AN161" s="5">
        <v>1.7</v>
      </c>
      <c r="AO161" s="5">
        <v>3.6</v>
      </c>
      <c r="AP161" s="5">
        <v>0</v>
      </c>
      <c r="AQ161" s="5">
        <v>1.8</v>
      </c>
      <c r="AR161" s="5">
        <v>1029.8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232</v>
      </c>
      <c r="AY161">
        <v>1088</v>
      </c>
      <c r="AZ161">
        <v>3.8</v>
      </c>
      <c r="BA161">
        <v>4</v>
      </c>
      <c r="BB161" s="55">
        <v>0.105555555555556</v>
      </c>
    </row>
    <row r="162" spans="2:54" x14ac:dyDescent="0.25">
      <c r="B162" s="5">
        <v>3.6</v>
      </c>
      <c r="C162" s="5">
        <v>88</v>
      </c>
      <c r="D162" s="5">
        <v>1.7</v>
      </c>
      <c r="E162" s="5">
        <v>3.6</v>
      </c>
      <c r="F162" s="5">
        <v>0</v>
      </c>
      <c r="G162" s="5">
        <v>1.8</v>
      </c>
      <c r="H162" s="5">
        <v>1029.8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232</v>
      </c>
      <c r="O162">
        <v>1088</v>
      </c>
      <c r="P162">
        <v>3.8</v>
      </c>
      <c r="Q162">
        <v>4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2"/>
      <c r="AD162" s="54">
        <v>0.10625</v>
      </c>
      <c r="AK162" s="306"/>
      <c r="AL162" s="5">
        <v>3.6</v>
      </c>
      <c r="AM162" s="5">
        <v>88</v>
      </c>
      <c r="AN162" s="5">
        <v>1.7</v>
      </c>
      <c r="AO162" s="5">
        <v>3.6</v>
      </c>
      <c r="AP162" s="5">
        <v>0</v>
      </c>
      <c r="AQ162" s="5">
        <v>1.8</v>
      </c>
      <c r="AR162" s="5">
        <v>1029.8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232</v>
      </c>
      <c r="AY162">
        <v>1088</v>
      </c>
      <c r="AZ162">
        <v>3.8</v>
      </c>
      <c r="BA162">
        <v>4</v>
      </c>
      <c r="BB162" s="55">
        <v>0.10625</v>
      </c>
    </row>
    <row r="163" spans="2:54" x14ac:dyDescent="0.25">
      <c r="B163" s="5">
        <v>3.6</v>
      </c>
      <c r="C163" s="5">
        <v>88</v>
      </c>
      <c r="D163" s="5">
        <v>1.7</v>
      </c>
      <c r="E163" s="5">
        <v>3.6</v>
      </c>
      <c r="F163" s="5">
        <v>1.8</v>
      </c>
      <c r="G163" s="5">
        <v>2.2000000000000002</v>
      </c>
      <c r="H163" s="5">
        <v>1029.7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232</v>
      </c>
      <c r="O163">
        <v>1088</v>
      </c>
      <c r="P163">
        <v>3.8</v>
      </c>
      <c r="Q163">
        <v>4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2"/>
      <c r="AD163" s="54">
        <v>0.106944444444444</v>
      </c>
      <c r="AK163" s="306"/>
      <c r="AL163" s="5">
        <v>3.6</v>
      </c>
      <c r="AM163" s="5">
        <v>88</v>
      </c>
      <c r="AN163" s="5">
        <v>1.7</v>
      </c>
      <c r="AO163" s="5">
        <v>3.6</v>
      </c>
      <c r="AP163" s="5">
        <v>1.8</v>
      </c>
      <c r="AQ163" s="5">
        <v>2.2000000000000002</v>
      </c>
      <c r="AR163" s="5">
        <v>1029.7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232</v>
      </c>
      <c r="AY163">
        <v>1088</v>
      </c>
      <c r="AZ163">
        <v>3.8</v>
      </c>
      <c r="BA163">
        <v>4</v>
      </c>
      <c r="BB163" s="55">
        <v>0.106944444444444</v>
      </c>
    </row>
    <row r="164" spans="2:54" x14ac:dyDescent="0.25">
      <c r="B164" s="5">
        <v>3.7</v>
      </c>
      <c r="C164" s="5">
        <v>88</v>
      </c>
      <c r="D164" s="5">
        <v>1.8</v>
      </c>
      <c r="E164" s="5">
        <v>3.7</v>
      </c>
      <c r="F164" s="5">
        <v>2.2000000000000002</v>
      </c>
      <c r="G164" s="5">
        <v>2.5</v>
      </c>
      <c r="H164" s="5">
        <v>1029.8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232</v>
      </c>
      <c r="O164">
        <v>1088</v>
      </c>
      <c r="P164">
        <v>3.8</v>
      </c>
      <c r="Q164">
        <v>4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2"/>
      <c r="AD164" s="54">
        <v>0.10763888888888901</v>
      </c>
      <c r="AK164" s="306"/>
      <c r="AL164" s="5">
        <v>3.7</v>
      </c>
      <c r="AM164" s="5">
        <v>88</v>
      </c>
      <c r="AN164" s="5">
        <v>1.8</v>
      </c>
      <c r="AO164" s="5">
        <v>3.7</v>
      </c>
      <c r="AP164" s="5">
        <v>2.2000000000000002</v>
      </c>
      <c r="AQ164" s="5">
        <v>2.5</v>
      </c>
      <c r="AR164" s="5">
        <v>1029.8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232</v>
      </c>
      <c r="AY164">
        <v>1088</v>
      </c>
      <c r="AZ164">
        <v>3.8</v>
      </c>
      <c r="BA164">
        <v>4</v>
      </c>
      <c r="BB164" s="55">
        <v>0.10763888888888901</v>
      </c>
    </row>
    <row r="165" spans="2:54" x14ac:dyDescent="0.25">
      <c r="B165" s="5">
        <v>3.7</v>
      </c>
      <c r="C165" s="5">
        <v>88</v>
      </c>
      <c r="D165" s="5">
        <v>1.8</v>
      </c>
      <c r="E165" s="5">
        <v>3.7</v>
      </c>
      <c r="F165" s="5">
        <v>0</v>
      </c>
      <c r="G165" s="5">
        <v>0</v>
      </c>
      <c r="H165" s="5">
        <v>1029.5999999999999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232</v>
      </c>
      <c r="O165">
        <v>1088</v>
      </c>
      <c r="P165">
        <v>3.8</v>
      </c>
      <c r="Q165">
        <v>4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2"/>
      <c r="AD165" s="54">
        <v>0.108333333333333</v>
      </c>
      <c r="AK165" s="306"/>
      <c r="AL165" s="5">
        <v>3.7</v>
      </c>
      <c r="AM165" s="5">
        <v>88</v>
      </c>
      <c r="AN165" s="5">
        <v>1.8</v>
      </c>
      <c r="AO165" s="5">
        <v>3.7</v>
      </c>
      <c r="AP165" s="5">
        <v>0</v>
      </c>
      <c r="AQ165" s="5">
        <v>0</v>
      </c>
      <c r="AR165" s="5">
        <v>1029.5999999999999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232</v>
      </c>
      <c r="AY165">
        <v>1088</v>
      </c>
      <c r="AZ165">
        <v>3.8</v>
      </c>
      <c r="BA165">
        <v>4</v>
      </c>
      <c r="BB165" s="55">
        <v>0.108333333333333</v>
      </c>
    </row>
    <row r="166" spans="2:54" x14ac:dyDescent="0.25">
      <c r="B166" s="5">
        <v>3.7</v>
      </c>
      <c r="C166" s="5">
        <v>88</v>
      </c>
      <c r="D166" s="5">
        <v>1.8</v>
      </c>
      <c r="E166" s="5">
        <v>3.7</v>
      </c>
      <c r="F166" s="5">
        <v>1.8</v>
      </c>
      <c r="G166" s="5">
        <v>1.8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232</v>
      </c>
      <c r="O166">
        <v>1088</v>
      </c>
      <c r="P166">
        <v>3.8</v>
      </c>
      <c r="Q166">
        <v>4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2"/>
      <c r="AD166" s="54">
        <v>0.109027777777778</v>
      </c>
      <c r="AK166" s="306"/>
      <c r="AL166" s="5">
        <v>3.7</v>
      </c>
      <c r="AM166" s="5">
        <v>88</v>
      </c>
      <c r="AN166" s="5">
        <v>1.8</v>
      </c>
      <c r="AO166" s="5">
        <v>3.7</v>
      </c>
      <c r="AP166" s="5">
        <v>1.8</v>
      </c>
      <c r="AQ166" s="5">
        <v>1.8</v>
      </c>
      <c r="AR166" s="5">
        <v>1029.7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232</v>
      </c>
      <c r="AY166">
        <v>1088</v>
      </c>
      <c r="AZ166">
        <v>3.8</v>
      </c>
      <c r="BA166">
        <v>4</v>
      </c>
      <c r="BB166" s="55">
        <v>0.109027777777778</v>
      </c>
    </row>
    <row r="167" spans="2:54" x14ac:dyDescent="0.25">
      <c r="B167" s="5">
        <v>3.7</v>
      </c>
      <c r="C167" s="5">
        <v>88</v>
      </c>
      <c r="D167" s="5">
        <v>1.8</v>
      </c>
      <c r="E167" s="5">
        <v>3.7</v>
      </c>
      <c r="F167" s="5">
        <v>2.2000000000000002</v>
      </c>
      <c r="G167" s="5">
        <v>2.5</v>
      </c>
      <c r="H167" s="5">
        <v>1029.8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232</v>
      </c>
      <c r="O167">
        <v>1088</v>
      </c>
      <c r="P167">
        <v>3.8</v>
      </c>
      <c r="Q167">
        <v>4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2"/>
      <c r="AD167" s="54">
        <v>0.109722222222222</v>
      </c>
      <c r="AK167" s="306"/>
      <c r="AL167" s="5">
        <v>3.7</v>
      </c>
      <c r="AM167" s="5">
        <v>88</v>
      </c>
      <c r="AN167" s="5">
        <v>1.8</v>
      </c>
      <c r="AO167" s="5">
        <v>3.7</v>
      </c>
      <c r="AP167" s="5">
        <v>2.2000000000000002</v>
      </c>
      <c r="AQ167" s="5">
        <v>2.5</v>
      </c>
      <c r="AR167" s="5">
        <v>1029.8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232</v>
      </c>
      <c r="AY167">
        <v>1088</v>
      </c>
      <c r="AZ167">
        <v>3.8</v>
      </c>
      <c r="BA167">
        <v>4</v>
      </c>
      <c r="BB167" s="55">
        <v>0.109722222222222</v>
      </c>
    </row>
    <row r="168" spans="2:54" x14ac:dyDescent="0.25">
      <c r="B168" s="5">
        <v>3.7</v>
      </c>
      <c r="C168" s="5">
        <v>88</v>
      </c>
      <c r="D168" s="5">
        <v>1.8</v>
      </c>
      <c r="E168" s="5">
        <v>3.7</v>
      </c>
      <c r="F168" s="5">
        <v>2.2000000000000002</v>
      </c>
      <c r="G168" s="5">
        <v>3.2</v>
      </c>
      <c r="H168" s="5">
        <v>1029.9000000000001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232</v>
      </c>
      <c r="O168">
        <v>1088</v>
      </c>
      <c r="P168">
        <v>3.8</v>
      </c>
      <c r="Q168">
        <v>4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2"/>
      <c r="AD168" s="54">
        <v>0.110416666666667</v>
      </c>
      <c r="AK168" s="306"/>
      <c r="AL168" s="5">
        <v>3.7</v>
      </c>
      <c r="AM168" s="5">
        <v>88</v>
      </c>
      <c r="AN168" s="5">
        <v>1.8</v>
      </c>
      <c r="AO168" s="5">
        <v>3.7</v>
      </c>
      <c r="AP168" s="5">
        <v>2.2000000000000002</v>
      </c>
      <c r="AQ168" s="5">
        <v>3.2</v>
      </c>
      <c r="AR168" s="5">
        <v>1029.9000000000001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232</v>
      </c>
      <c r="AY168">
        <v>1088</v>
      </c>
      <c r="AZ168">
        <v>3.8</v>
      </c>
      <c r="BA168">
        <v>4</v>
      </c>
      <c r="BB168" s="55">
        <v>0.110416666666667</v>
      </c>
    </row>
    <row r="169" spans="2:54" x14ac:dyDescent="0.25">
      <c r="B169" s="5">
        <v>3.7</v>
      </c>
      <c r="C169" s="5">
        <v>88</v>
      </c>
      <c r="D169" s="5">
        <v>1.8</v>
      </c>
      <c r="E169" s="5">
        <v>3.7</v>
      </c>
      <c r="F169" s="5">
        <v>3.2</v>
      </c>
      <c r="G169" s="5">
        <v>3.6</v>
      </c>
      <c r="H169" s="5">
        <v>1029.7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232</v>
      </c>
      <c r="O169">
        <v>1088</v>
      </c>
      <c r="P169">
        <v>3.8</v>
      </c>
      <c r="Q169">
        <v>4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2"/>
      <c r="AD169" s="54">
        <v>0.11111111111111099</v>
      </c>
      <c r="AK169" s="306"/>
      <c r="AL169" s="5">
        <v>3.7</v>
      </c>
      <c r="AM169" s="5">
        <v>88</v>
      </c>
      <c r="AN169" s="5">
        <v>1.8</v>
      </c>
      <c r="AO169" s="5">
        <v>3.7</v>
      </c>
      <c r="AP169" s="5">
        <v>3.2</v>
      </c>
      <c r="AQ169" s="5">
        <v>3.6</v>
      </c>
      <c r="AR169" s="5">
        <v>1029.7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232</v>
      </c>
      <c r="AY169">
        <v>1088</v>
      </c>
      <c r="AZ169">
        <v>3.8</v>
      </c>
      <c r="BA169">
        <v>4</v>
      </c>
      <c r="BB169" s="55">
        <v>0.11111111111111099</v>
      </c>
    </row>
    <row r="170" spans="2:54" x14ac:dyDescent="0.25">
      <c r="B170" s="5">
        <v>3.6</v>
      </c>
      <c r="C170" s="5">
        <v>88</v>
      </c>
      <c r="D170" s="5">
        <v>1.7</v>
      </c>
      <c r="E170" s="5">
        <v>3.6</v>
      </c>
      <c r="F170" s="5">
        <v>2.2000000000000002</v>
      </c>
      <c r="G170" s="5">
        <v>2.5</v>
      </c>
      <c r="H170" s="5">
        <v>1029.7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232</v>
      </c>
      <c r="O170">
        <v>1088</v>
      </c>
      <c r="P170">
        <v>3.8</v>
      </c>
      <c r="Q170">
        <v>4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2"/>
      <c r="AD170" s="54">
        <v>0.111805555555556</v>
      </c>
      <c r="AK170" s="306"/>
      <c r="AL170" s="5">
        <v>3.6</v>
      </c>
      <c r="AM170" s="5">
        <v>88</v>
      </c>
      <c r="AN170" s="5">
        <v>1.7</v>
      </c>
      <c r="AO170" s="5">
        <v>3.6</v>
      </c>
      <c r="AP170" s="5">
        <v>2.2000000000000002</v>
      </c>
      <c r="AQ170" s="5">
        <v>2.5</v>
      </c>
      <c r="AR170" s="5">
        <v>1029.7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232</v>
      </c>
      <c r="AY170">
        <v>1088</v>
      </c>
      <c r="AZ170">
        <v>3.8</v>
      </c>
      <c r="BA170">
        <v>4</v>
      </c>
      <c r="BB170" s="55">
        <v>0.111805555555556</v>
      </c>
    </row>
    <row r="171" spans="2:54" x14ac:dyDescent="0.25">
      <c r="B171" s="5">
        <v>3.6</v>
      </c>
      <c r="C171" s="5">
        <v>88</v>
      </c>
      <c r="D171" s="5">
        <v>1.7</v>
      </c>
      <c r="E171" s="5">
        <v>3.6</v>
      </c>
      <c r="F171" s="5">
        <v>2.2000000000000002</v>
      </c>
      <c r="G171" s="5">
        <v>3.6</v>
      </c>
      <c r="H171" s="5">
        <v>1029.8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232</v>
      </c>
      <c r="O171">
        <v>1088</v>
      </c>
      <c r="P171">
        <v>3.8</v>
      </c>
      <c r="Q171">
        <v>4.0999999999999996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2"/>
      <c r="AD171" s="54">
        <v>0.1125</v>
      </c>
      <c r="AK171" s="306"/>
      <c r="AL171" s="5">
        <v>3.6</v>
      </c>
      <c r="AM171" s="5">
        <v>88</v>
      </c>
      <c r="AN171" s="5">
        <v>1.7</v>
      </c>
      <c r="AO171" s="5">
        <v>3.6</v>
      </c>
      <c r="AP171" s="5">
        <v>2.2000000000000002</v>
      </c>
      <c r="AQ171" s="5">
        <v>3.6</v>
      </c>
      <c r="AR171" s="5">
        <v>1029.8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232</v>
      </c>
      <c r="AY171">
        <v>1088</v>
      </c>
      <c r="AZ171">
        <v>3.8</v>
      </c>
      <c r="BA171">
        <v>4.0999999999999996</v>
      </c>
      <c r="BB171" s="55">
        <v>0.1125</v>
      </c>
    </row>
    <row r="172" spans="2:54" x14ac:dyDescent="0.25">
      <c r="B172" s="5">
        <v>3.6</v>
      </c>
      <c r="C172" s="5">
        <v>88</v>
      </c>
      <c r="D172" s="5">
        <v>1.7</v>
      </c>
      <c r="E172" s="5">
        <v>3.6</v>
      </c>
      <c r="F172" s="5">
        <v>0</v>
      </c>
      <c r="G172" s="5">
        <v>2.5</v>
      </c>
      <c r="H172" s="5">
        <v>1029.7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232</v>
      </c>
      <c r="O172">
        <v>1088</v>
      </c>
      <c r="P172">
        <v>3.8</v>
      </c>
      <c r="Q172">
        <v>4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2"/>
      <c r="AD172" s="54">
        <v>0.113194444444444</v>
      </c>
      <c r="AK172" s="306"/>
      <c r="AL172" s="5">
        <v>3.6</v>
      </c>
      <c r="AM172" s="5">
        <v>88</v>
      </c>
      <c r="AN172" s="5">
        <v>1.7</v>
      </c>
      <c r="AO172" s="5">
        <v>3.6</v>
      </c>
      <c r="AP172" s="5">
        <v>0</v>
      </c>
      <c r="AQ172" s="5">
        <v>2.5</v>
      </c>
      <c r="AR172" s="5">
        <v>1029.7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232</v>
      </c>
      <c r="AY172">
        <v>1088</v>
      </c>
      <c r="AZ172">
        <v>3.8</v>
      </c>
      <c r="BA172">
        <v>4</v>
      </c>
      <c r="BB172" s="55">
        <v>0.113194444444444</v>
      </c>
    </row>
    <row r="173" spans="2:54" x14ac:dyDescent="0.25">
      <c r="B173" s="5">
        <v>3.6</v>
      </c>
      <c r="C173" s="5">
        <v>88</v>
      </c>
      <c r="D173" s="5">
        <v>1.7</v>
      </c>
      <c r="E173" s="5">
        <v>3.6</v>
      </c>
      <c r="F173" s="5">
        <v>0</v>
      </c>
      <c r="G173" s="5">
        <v>0</v>
      </c>
      <c r="H173" s="5">
        <v>1029.8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232</v>
      </c>
      <c r="O173">
        <v>1088</v>
      </c>
      <c r="P173">
        <v>3.8</v>
      </c>
      <c r="Q173">
        <v>4.0999999999999996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2"/>
      <c r="AD173" s="54">
        <v>0.113888888888889</v>
      </c>
      <c r="AK173" s="306"/>
      <c r="AL173" s="5">
        <v>3.6</v>
      </c>
      <c r="AM173" s="5">
        <v>88</v>
      </c>
      <c r="AN173" s="5">
        <v>1.7</v>
      </c>
      <c r="AO173" s="5">
        <v>3.6</v>
      </c>
      <c r="AP173" s="5">
        <v>0</v>
      </c>
      <c r="AQ173" s="5">
        <v>0</v>
      </c>
      <c r="AR173" s="5">
        <v>1029.8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232</v>
      </c>
      <c r="AY173">
        <v>1088</v>
      </c>
      <c r="AZ173">
        <v>3.8</v>
      </c>
      <c r="BA173">
        <v>4.0999999999999996</v>
      </c>
      <c r="BB173" s="55">
        <v>0.113888888888889</v>
      </c>
    </row>
    <row r="174" spans="2:54" x14ac:dyDescent="0.25">
      <c r="B174" s="5">
        <v>3.6</v>
      </c>
      <c r="C174" s="5">
        <v>88</v>
      </c>
      <c r="D174" s="5">
        <v>1.7</v>
      </c>
      <c r="E174" s="5">
        <v>3.6</v>
      </c>
      <c r="F174" s="5">
        <v>2.2000000000000002</v>
      </c>
      <c r="G174" s="5">
        <v>3.6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232</v>
      </c>
      <c r="O174">
        <v>1088</v>
      </c>
      <c r="P174">
        <v>3.8</v>
      </c>
      <c r="Q174">
        <v>4.0999999999999996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2"/>
      <c r="AD174" s="54">
        <v>0.114583333333333</v>
      </c>
      <c r="AK174" s="306"/>
      <c r="AL174" s="5">
        <v>3.6</v>
      </c>
      <c r="AM174" s="5">
        <v>88</v>
      </c>
      <c r="AN174" s="5">
        <v>1.7</v>
      </c>
      <c r="AO174" s="5">
        <v>3.6</v>
      </c>
      <c r="AP174" s="5">
        <v>2.2000000000000002</v>
      </c>
      <c r="AQ174" s="5">
        <v>3.6</v>
      </c>
      <c r="AR174" s="5">
        <v>1029.5999999999999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232</v>
      </c>
      <c r="AY174">
        <v>1088</v>
      </c>
      <c r="AZ174">
        <v>3.8</v>
      </c>
      <c r="BA174">
        <v>4.0999999999999996</v>
      </c>
      <c r="BB174" s="55">
        <v>0.114583333333333</v>
      </c>
    </row>
    <row r="175" spans="2:54" x14ac:dyDescent="0.25">
      <c r="B175" s="5">
        <v>3.6</v>
      </c>
      <c r="C175" s="5">
        <v>88</v>
      </c>
      <c r="D175" s="5">
        <v>1.7</v>
      </c>
      <c r="E175" s="5">
        <v>3.6</v>
      </c>
      <c r="F175" s="5">
        <v>2.2000000000000002</v>
      </c>
      <c r="G175" s="5">
        <v>2.9</v>
      </c>
      <c r="H175" s="5">
        <v>1029.8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232</v>
      </c>
      <c r="O175">
        <v>1088</v>
      </c>
      <c r="P175">
        <v>3.8</v>
      </c>
      <c r="Q175">
        <v>4.0999999999999996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2"/>
      <c r="AD175" s="54">
        <v>0.11527777777777801</v>
      </c>
      <c r="AK175" s="306"/>
      <c r="AL175" s="5">
        <v>3.6</v>
      </c>
      <c r="AM175" s="5">
        <v>88</v>
      </c>
      <c r="AN175" s="5">
        <v>1.7</v>
      </c>
      <c r="AO175" s="5">
        <v>3.6</v>
      </c>
      <c r="AP175" s="5">
        <v>2.2000000000000002</v>
      </c>
      <c r="AQ175" s="5">
        <v>2.9</v>
      </c>
      <c r="AR175" s="5">
        <v>1029.8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232</v>
      </c>
      <c r="AY175">
        <v>1088</v>
      </c>
      <c r="AZ175">
        <v>3.8</v>
      </c>
      <c r="BA175">
        <v>4.0999999999999996</v>
      </c>
      <c r="BB175" s="55">
        <v>0.11527777777777801</v>
      </c>
    </row>
    <row r="176" spans="2:54" x14ac:dyDescent="0.25">
      <c r="B176" s="5">
        <v>3.6</v>
      </c>
      <c r="C176" s="5">
        <v>88</v>
      </c>
      <c r="D176" s="5">
        <v>1.7</v>
      </c>
      <c r="E176" s="5">
        <v>3.6</v>
      </c>
      <c r="F176" s="5">
        <v>2.5</v>
      </c>
      <c r="G176" s="5">
        <v>2.5</v>
      </c>
      <c r="H176" s="5">
        <v>1029.7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232</v>
      </c>
      <c r="O176">
        <v>1088</v>
      </c>
      <c r="P176">
        <v>3.8</v>
      </c>
      <c r="Q176">
        <v>4.0999999999999996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2"/>
      <c r="AD176" s="54">
        <v>0.115972222222222</v>
      </c>
      <c r="AK176" s="306"/>
      <c r="AL176" s="5">
        <v>3.6</v>
      </c>
      <c r="AM176" s="5">
        <v>88</v>
      </c>
      <c r="AN176" s="5">
        <v>1.7</v>
      </c>
      <c r="AO176" s="5">
        <v>3.6</v>
      </c>
      <c r="AP176" s="5">
        <v>2.5</v>
      </c>
      <c r="AQ176" s="5">
        <v>2.5</v>
      </c>
      <c r="AR176" s="5">
        <v>1029.7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232</v>
      </c>
      <c r="AY176">
        <v>1088</v>
      </c>
      <c r="AZ176">
        <v>3.8</v>
      </c>
      <c r="BA176">
        <v>4.0999999999999996</v>
      </c>
      <c r="BB176" s="55">
        <v>0.115972222222222</v>
      </c>
    </row>
    <row r="177" spans="2:54" x14ac:dyDescent="0.25">
      <c r="B177" s="5">
        <v>3.6</v>
      </c>
      <c r="C177" s="5">
        <v>88</v>
      </c>
      <c r="D177" s="5">
        <v>1.7</v>
      </c>
      <c r="E177" s="5">
        <v>3.6</v>
      </c>
      <c r="F177" s="5">
        <v>3.6</v>
      </c>
      <c r="G177" s="5">
        <v>4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232</v>
      </c>
      <c r="O177">
        <v>1088</v>
      </c>
      <c r="P177">
        <v>3.8</v>
      </c>
      <c r="Q177">
        <v>4.0999999999999996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2"/>
      <c r="AD177" s="54">
        <v>0.116666666666667</v>
      </c>
      <c r="AK177" s="306"/>
      <c r="AL177" s="5">
        <v>3.6</v>
      </c>
      <c r="AM177" s="5">
        <v>88</v>
      </c>
      <c r="AN177" s="5">
        <v>1.7</v>
      </c>
      <c r="AO177" s="5">
        <v>3.6</v>
      </c>
      <c r="AP177" s="5">
        <v>3.6</v>
      </c>
      <c r="AQ177" s="5">
        <v>4</v>
      </c>
      <c r="AR177" s="5">
        <v>1029.5999999999999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232</v>
      </c>
      <c r="AY177">
        <v>1088</v>
      </c>
      <c r="AZ177">
        <v>3.8</v>
      </c>
      <c r="BA177">
        <v>4.0999999999999996</v>
      </c>
      <c r="BB177" s="55">
        <v>0.116666666666667</v>
      </c>
    </row>
    <row r="178" spans="2:54" x14ac:dyDescent="0.25">
      <c r="B178" s="5">
        <v>3.6</v>
      </c>
      <c r="C178" s="5">
        <v>88</v>
      </c>
      <c r="D178" s="5">
        <v>1.7</v>
      </c>
      <c r="E178" s="5">
        <v>3.6</v>
      </c>
      <c r="F178" s="5">
        <v>3.2</v>
      </c>
      <c r="G178" s="5">
        <v>3.6</v>
      </c>
      <c r="H178" s="5">
        <v>1029.9000000000001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232</v>
      </c>
      <c r="O178">
        <v>1088</v>
      </c>
      <c r="P178">
        <v>3.8</v>
      </c>
      <c r="Q178">
        <v>4.0999999999999996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2"/>
      <c r="AD178" s="54">
        <v>0.117361111111111</v>
      </c>
      <c r="AK178" s="306"/>
      <c r="AL178" s="5">
        <v>3.6</v>
      </c>
      <c r="AM178" s="5">
        <v>88</v>
      </c>
      <c r="AN178" s="5">
        <v>1.7</v>
      </c>
      <c r="AO178" s="5">
        <v>3.6</v>
      </c>
      <c r="AP178" s="5">
        <v>3.2</v>
      </c>
      <c r="AQ178" s="5">
        <v>3.6</v>
      </c>
      <c r="AR178" s="5">
        <v>1029.9000000000001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232</v>
      </c>
      <c r="AY178">
        <v>1088</v>
      </c>
      <c r="AZ178">
        <v>3.8</v>
      </c>
      <c r="BA178">
        <v>4.0999999999999996</v>
      </c>
      <c r="BB178" s="55">
        <v>0.117361111111111</v>
      </c>
    </row>
    <row r="179" spans="2:54" x14ac:dyDescent="0.25">
      <c r="B179" s="5">
        <v>3.6</v>
      </c>
      <c r="C179" s="5">
        <v>88</v>
      </c>
      <c r="D179" s="5">
        <v>1.7</v>
      </c>
      <c r="E179" s="5">
        <v>3.6</v>
      </c>
      <c r="F179" s="5">
        <v>2.2000000000000002</v>
      </c>
      <c r="G179" s="5">
        <v>2.5</v>
      </c>
      <c r="H179" s="5">
        <v>1029.7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232</v>
      </c>
      <c r="O179">
        <v>1088</v>
      </c>
      <c r="P179">
        <v>3.9</v>
      </c>
      <c r="Q179">
        <v>4.0999999999999996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2"/>
      <c r="AD179" s="54">
        <v>0.118055555555556</v>
      </c>
      <c r="AK179" s="306"/>
      <c r="AL179" s="5">
        <v>3.6</v>
      </c>
      <c r="AM179" s="5">
        <v>88</v>
      </c>
      <c r="AN179" s="5">
        <v>1.7</v>
      </c>
      <c r="AO179" s="5">
        <v>3.6</v>
      </c>
      <c r="AP179" s="5">
        <v>2.2000000000000002</v>
      </c>
      <c r="AQ179" s="5">
        <v>2.5</v>
      </c>
      <c r="AR179" s="5">
        <v>1029.7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232</v>
      </c>
      <c r="AY179">
        <v>1088</v>
      </c>
      <c r="AZ179">
        <v>3.9</v>
      </c>
      <c r="BA179">
        <v>4.0999999999999996</v>
      </c>
      <c r="BB179" s="55">
        <v>0.118055555555556</v>
      </c>
    </row>
    <row r="180" spans="2:54" x14ac:dyDescent="0.25">
      <c r="B180" s="5">
        <v>3.6</v>
      </c>
      <c r="C180" s="5">
        <v>88</v>
      </c>
      <c r="D180" s="5">
        <v>1.7</v>
      </c>
      <c r="E180" s="5">
        <v>3.6</v>
      </c>
      <c r="F180" s="5">
        <v>2.5</v>
      </c>
      <c r="G180" s="5">
        <v>3.2</v>
      </c>
      <c r="H180" s="5">
        <v>1029.8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232</v>
      </c>
      <c r="O180">
        <v>1088</v>
      </c>
      <c r="P180">
        <v>3.8</v>
      </c>
      <c r="Q180">
        <v>4.0999999999999996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2"/>
      <c r="AD180" s="54">
        <v>0.11874999999999999</v>
      </c>
      <c r="AK180" s="306"/>
      <c r="AL180" s="5">
        <v>3.6</v>
      </c>
      <c r="AM180" s="5">
        <v>88</v>
      </c>
      <c r="AN180" s="5">
        <v>1.7</v>
      </c>
      <c r="AO180" s="5">
        <v>3.6</v>
      </c>
      <c r="AP180" s="5">
        <v>2.5</v>
      </c>
      <c r="AQ180" s="5">
        <v>3.2</v>
      </c>
      <c r="AR180" s="5">
        <v>1029.8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232</v>
      </c>
      <c r="AY180">
        <v>1088</v>
      </c>
      <c r="AZ180">
        <v>3.8</v>
      </c>
      <c r="BA180">
        <v>4.0999999999999996</v>
      </c>
      <c r="BB180" s="55">
        <v>0.11874999999999999</v>
      </c>
    </row>
    <row r="181" spans="2:54" x14ac:dyDescent="0.25">
      <c r="B181" s="5">
        <v>3.6</v>
      </c>
      <c r="C181" s="5">
        <v>88</v>
      </c>
      <c r="D181" s="5">
        <v>1.7</v>
      </c>
      <c r="E181" s="5">
        <v>3.6</v>
      </c>
      <c r="F181" s="5">
        <v>2.5</v>
      </c>
      <c r="G181" s="5">
        <v>3.2</v>
      </c>
      <c r="H181" s="5">
        <v>1029.7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232</v>
      </c>
      <c r="O181">
        <v>1088</v>
      </c>
      <c r="P181">
        <v>3.8</v>
      </c>
      <c r="Q181">
        <v>4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2"/>
      <c r="AD181" s="54">
        <v>0.11944444444444401</v>
      </c>
      <c r="AK181" s="306"/>
      <c r="AL181" s="5">
        <v>3.6</v>
      </c>
      <c r="AM181" s="5">
        <v>88</v>
      </c>
      <c r="AN181" s="5">
        <v>1.7</v>
      </c>
      <c r="AO181" s="5">
        <v>3.6</v>
      </c>
      <c r="AP181" s="5">
        <v>2.5</v>
      </c>
      <c r="AQ181" s="5">
        <v>3.2</v>
      </c>
      <c r="AR181" s="5">
        <v>1029.7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232</v>
      </c>
      <c r="AY181">
        <v>1088</v>
      </c>
      <c r="AZ181">
        <v>3.8</v>
      </c>
      <c r="BA181">
        <v>4</v>
      </c>
      <c r="BB181" s="55">
        <v>0.11944444444444401</v>
      </c>
    </row>
    <row r="182" spans="2:54" x14ac:dyDescent="0.25">
      <c r="B182" s="5">
        <v>3.6</v>
      </c>
      <c r="C182" s="5">
        <v>89</v>
      </c>
      <c r="D182" s="5">
        <v>1.9</v>
      </c>
      <c r="E182" s="5">
        <v>3.6</v>
      </c>
      <c r="F182" s="5">
        <v>2.2000000000000002</v>
      </c>
      <c r="G182" s="5">
        <v>2.2000000000000002</v>
      </c>
      <c r="H182" s="5">
        <v>1029.8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232</v>
      </c>
      <c r="O182">
        <v>1088</v>
      </c>
      <c r="P182">
        <v>3.8</v>
      </c>
      <c r="Q182">
        <v>4.0999999999999996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2"/>
      <c r="AD182" s="54">
        <v>0.120138888888889</v>
      </c>
      <c r="AK182" s="306"/>
      <c r="AL182" s="5">
        <v>3.6</v>
      </c>
      <c r="AM182" s="5">
        <v>89</v>
      </c>
      <c r="AN182" s="5">
        <v>1.9</v>
      </c>
      <c r="AO182" s="5">
        <v>3.6</v>
      </c>
      <c r="AP182" s="5">
        <v>2.2000000000000002</v>
      </c>
      <c r="AQ182" s="5">
        <v>2.2000000000000002</v>
      </c>
      <c r="AR182" s="5">
        <v>1029.8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232</v>
      </c>
      <c r="AY182">
        <v>1088</v>
      </c>
      <c r="AZ182">
        <v>3.8</v>
      </c>
      <c r="BA182">
        <v>4.0999999999999996</v>
      </c>
      <c r="BB182" s="55">
        <v>0.120138888888889</v>
      </c>
    </row>
    <row r="183" spans="2:54" x14ac:dyDescent="0.25">
      <c r="B183" s="5">
        <v>3.6</v>
      </c>
      <c r="C183" s="5">
        <v>89</v>
      </c>
      <c r="D183" s="5">
        <v>1.9</v>
      </c>
      <c r="E183" s="5">
        <v>3.6</v>
      </c>
      <c r="F183" s="5">
        <v>2.9</v>
      </c>
      <c r="G183" s="5">
        <v>2.9</v>
      </c>
      <c r="H183" s="5">
        <v>1029.5999999999999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232</v>
      </c>
      <c r="O183">
        <v>1088</v>
      </c>
      <c r="P183">
        <v>3.8</v>
      </c>
      <c r="Q183">
        <v>4.0999999999999996</v>
      </c>
      <c r="R183" s="54">
        <v>0.120833333333333</v>
      </c>
      <c r="T183" s="91"/>
      <c r="U183" s="94"/>
      <c r="V183" s="90" t="str">
        <f t="shared" si="4"/>
        <v/>
      </c>
      <c r="W183" s="94"/>
      <c r="X183" s="418"/>
      <c r="Z183" s="5"/>
      <c r="AA183"/>
      <c r="AC183" s="372"/>
      <c r="AD183" s="54">
        <v>0.120833333333333</v>
      </c>
      <c r="AK183" s="306"/>
      <c r="AL183" s="5">
        <v>3.6</v>
      </c>
      <c r="AM183" s="5">
        <v>89</v>
      </c>
      <c r="AN183" s="5">
        <v>1.9</v>
      </c>
      <c r="AO183" s="5">
        <v>3.6</v>
      </c>
      <c r="AP183" s="5">
        <v>2.9</v>
      </c>
      <c r="AQ183" s="5">
        <v>2.9</v>
      </c>
      <c r="AR183" s="5">
        <v>1029.5999999999999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232</v>
      </c>
      <c r="AY183">
        <v>1088</v>
      </c>
      <c r="AZ183">
        <v>3.8</v>
      </c>
      <c r="BA183">
        <v>4.0999999999999996</v>
      </c>
      <c r="BB183" s="55">
        <v>0.120833333333333</v>
      </c>
    </row>
    <row r="184" spans="2:54" x14ac:dyDescent="0.25">
      <c r="B184" s="5">
        <v>3.6</v>
      </c>
      <c r="C184" s="5">
        <v>89</v>
      </c>
      <c r="D184" s="5">
        <v>1.9</v>
      </c>
      <c r="E184" s="5">
        <v>3.6</v>
      </c>
      <c r="F184" s="5">
        <v>2.2000000000000002</v>
      </c>
      <c r="G184" s="5">
        <v>2.2000000000000002</v>
      </c>
      <c r="H184" s="5">
        <v>1029.8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232</v>
      </c>
      <c r="O184">
        <v>1088</v>
      </c>
      <c r="P184">
        <v>3.8</v>
      </c>
      <c r="Q184">
        <v>4.0999999999999996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2"/>
      <c r="AD184" s="54">
        <v>0.121527777777778</v>
      </c>
      <c r="AK184" s="306"/>
      <c r="AL184" s="5">
        <v>3.6</v>
      </c>
      <c r="AM184" s="5">
        <v>89</v>
      </c>
      <c r="AN184" s="5">
        <v>1.9</v>
      </c>
      <c r="AO184" s="5">
        <v>3.6</v>
      </c>
      <c r="AP184" s="5">
        <v>2.2000000000000002</v>
      </c>
      <c r="AQ184" s="5">
        <v>2.2000000000000002</v>
      </c>
      <c r="AR184" s="5">
        <v>1029.8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232</v>
      </c>
      <c r="AY184">
        <v>1088</v>
      </c>
      <c r="AZ184">
        <v>3.8</v>
      </c>
      <c r="BA184">
        <v>4.0999999999999996</v>
      </c>
      <c r="BB184" s="55">
        <v>0.121527777777778</v>
      </c>
    </row>
    <row r="185" spans="2:54" x14ac:dyDescent="0.25">
      <c r="B185" s="5">
        <v>3.6</v>
      </c>
      <c r="C185" s="5">
        <v>89</v>
      </c>
      <c r="D185" s="5">
        <v>1.9</v>
      </c>
      <c r="E185" s="5">
        <v>3.6</v>
      </c>
      <c r="F185" s="5">
        <v>0</v>
      </c>
      <c r="G185" s="5">
        <v>2.2000000000000002</v>
      </c>
      <c r="H185" s="5">
        <v>1029.5999999999999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232</v>
      </c>
      <c r="O185">
        <v>1088</v>
      </c>
      <c r="P185">
        <v>3.8</v>
      </c>
      <c r="Q185">
        <v>4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2"/>
      <c r="AD185" s="54">
        <v>0.122222222222222</v>
      </c>
      <c r="AK185" s="306"/>
      <c r="AL185" s="5">
        <v>3.6</v>
      </c>
      <c r="AM185" s="5">
        <v>89</v>
      </c>
      <c r="AN185" s="5">
        <v>1.9</v>
      </c>
      <c r="AO185" s="5">
        <v>3.6</v>
      </c>
      <c r="AP185" s="5">
        <v>0</v>
      </c>
      <c r="AQ185" s="5">
        <v>2.2000000000000002</v>
      </c>
      <c r="AR185" s="5">
        <v>1029.5999999999999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232</v>
      </c>
      <c r="AY185">
        <v>1088</v>
      </c>
      <c r="AZ185">
        <v>3.8</v>
      </c>
      <c r="BA185">
        <v>4</v>
      </c>
      <c r="BB185" s="55">
        <v>0.122222222222222</v>
      </c>
    </row>
    <row r="186" spans="2:54" x14ac:dyDescent="0.25">
      <c r="B186" s="5">
        <v>3.6</v>
      </c>
      <c r="C186" s="5">
        <v>89</v>
      </c>
      <c r="D186" s="5">
        <v>1.9</v>
      </c>
      <c r="E186" s="5">
        <v>3.6</v>
      </c>
      <c r="F186" s="5">
        <v>3.2</v>
      </c>
      <c r="G186" s="5">
        <v>4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232</v>
      </c>
      <c r="O186">
        <v>1088</v>
      </c>
      <c r="P186">
        <v>3.8</v>
      </c>
      <c r="Q186">
        <v>4.0999999999999996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2"/>
      <c r="AD186" s="54">
        <v>0.12291666666666699</v>
      </c>
      <c r="AK186" s="306"/>
      <c r="AL186" s="5">
        <v>3.6</v>
      </c>
      <c r="AM186" s="5">
        <v>89</v>
      </c>
      <c r="AN186" s="5">
        <v>1.9</v>
      </c>
      <c r="AO186" s="5">
        <v>3.6</v>
      </c>
      <c r="AP186" s="5">
        <v>3.2</v>
      </c>
      <c r="AQ186" s="5">
        <v>4</v>
      </c>
      <c r="AR186" s="5">
        <v>1029.8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232</v>
      </c>
      <c r="AY186">
        <v>1088</v>
      </c>
      <c r="AZ186">
        <v>3.8</v>
      </c>
      <c r="BA186">
        <v>4.0999999999999996</v>
      </c>
      <c r="BB186" s="55">
        <v>0.12291666666666699</v>
      </c>
    </row>
    <row r="187" spans="2:54" x14ac:dyDescent="0.25">
      <c r="B187" s="5">
        <v>3.6</v>
      </c>
      <c r="C187" s="5">
        <v>89</v>
      </c>
      <c r="D187" s="5">
        <v>1.9</v>
      </c>
      <c r="E187" s="5">
        <v>3.6</v>
      </c>
      <c r="F187" s="5">
        <v>2.9</v>
      </c>
      <c r="G187" s="5">
        <v>3.6</v>
      </c>
      <c r="H187" s="5">
        <v>1029.8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232</v>
      </c>
      <c r="O187">
        <v>1088</v>
      </c>
      <c r="P187">
        <v>3.8</v>
      </c>
      <c r="Q187">
        <v>4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2"/>
      <c r="AD187" s="54">
        <v>0.12361111111111101</v>
      </c>
      <c r="AK187" s="306"/>
      <c r="AL187" s="5">
        <v>3.6</v>
      </c>
      <c r="AM187" s="5">
        <v>89</v>
      </c>
      <c r="AN187" s="5">
        <v>1.9</v>
      </c>
      <c r="AO187" s="5">
        <v>3.6</v>
      </c>
      <c r="AP187" s="5">
        <v>2.9</v>
      </c>
      <c r="AQ187" s="5">
        <v>3.6</v>
      </c>
      <c r="AR187" s="5">
        <v>1029.8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232</v>
      </c>
      <c r="AY187">
        <v>1088</v>
      </c>
      <c r="AZ187">
        <v>3.8</v>
      </c>
      <c r="BA187">
        <v>4</v>
      </c>
      <c r="BB187" s="55">
        <v>0.12361111111111101</v>
      </c>
    </row>
    <row r="188" spans="2:54" x14ac:dyDescent="0.25">
      <c r="B188" s="5">
        <v>3.6</v>
      </c>
      <c r="C188" s="5">
        <v>89</v>
      </c>
      <c r="D188" s="5">
        <v>1.9</v>
      </c>
      <c r="E188" s="5">
        <v>3.6</v>
      </c>
      <c r="F188" s="5">
        <v>0</v>
      </c>
      <c r="G188" s="5">
        <v>2.2000000000000002</v>
      </c>
      <c r="H188" s="5">
        <v>1029.7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232</v>
      </c>
      <c r="O188">
        <v>1088</v>
      </c>
      <c r="P188">
        <v>3.8</v>
      </c>
      <c r="Q188">
        <v>4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2"/>
      <c r="AD188" s="54">
        <v>0.124305555555556</v>
      </c>
      <c r="AK188" s="306"/>
      <c r="AL188" s="5">
        <v>3.6</v>
      </c>
      <c r="AM188" s="5">
        <v>89</v>
      </c>
      <c r="AN188" s="5">
        <v>1.9</v>
      </c>
      <c r="AO188" s="5">
        <v>3.6</v>
      </c>
      <c r="AP188" s="5">
        <v>0</v>
      </c>
      <c r="AQ188" s="5">
        <v>2.2000000000000002</v>
      </c>
      <c r="AR188" s="5">
        <v>1029.7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232</v>
      </c>
      <c r="AY188">
        <v>1088</v>
      </c>
      <c r="AZ188">
        <v>3.8</v>
      </c>
      <c r="BA188">
        <v>4</v>
      </c>
      <c r="BB188" s="55">
        <v>0.124305555555556</v>
      </c>
    </row>
    <row r="189" spans="2:54" x14ac:dyDescent="0.25">
      <c r="B189" s="5">
        <v>3.6</v>
      </c>
      <c r="C189" s="5">
        <v>89</v>
      </c>
      <c r="D189" s="5">
        <v>1.9</v>
      </c>
      <c r="E189" s="5">
        <v>3.6</v>
      </c>
      <c r="F189" s="5">
        <v>1.8</v>
      </c>
      <c r="G189" s="5">
        <v>1.8</v>
      </c>
      <c r="H189" s="5">
        <v>1029.8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232</v>
      </c>
      <c r="O189">
        <v>1088</v>
      </c>
      <c r="P189">
        <v>3.8</v>
      </c>
      <c r="Q189">
        <v>4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2"/>
      <c r="AD189" s="54">
        <v>0.125</v>
      </c>
      <c r="AK189" s="306"/>
      <c r="AL189" s="5">
        <v>3.6</v>
      </c>
      <c r="AM189" s="5">
        <v>89</v>
      </c>
      <c r="AN189" s="5">
        <v>1.9</v>
      </c>
      <c r="AO189" s="5">
        <v>3.6</v>
      </c>
      <c r="AP189" s="5">
        <v>1.8</v>
      </c>
      <c r="AQ189" s="5">
        <v>1.8</v>
      </c>
      <c r="AR189" s="5">
        <v>1029.8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232</v>
      </c>
      <c r="AY189">
        <v>1088</v>
      </c>
      <c r="AZ189">
        <v>3.8</v>
      </c>
      <c r="BA189">
        <v>4</v>
      </c>
      <c r="BB189" s="55">
        <v>0.125</v>
      </c>
    </row>
    <row r="190" spans="2:54" x14ac:dyDescent="0.25">
      <c r="B190" s="5">
        <v>3.6</v>
      </c>
      <c r="C190" s="5">
        <v>89</v>
      </c>
      <c r="D190" s="5">
        <v>1.9</v>
      </c>
      <c r="E190" s="5">
        <v>3.6</v>
      </c>
      <c r="F190" s="5">
        <v>0</v>
      </c>
      <c r="G190" s="5">
        <v>1.8</v>
      </c>
      <c r="H190" s="5">
        <v>1029.7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232</v>
      </c>
      <c r="O190">
        <v>1088</v>
      </c>
      <c r="P190">
        <v>3.8</v>
      </c>
      <c r="Q190">
        <v>4.0999999999999996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2"/>
      <c r="AD190" s="54">
        <v>0.125694444444444</v>
      </c>
      <c r="AK190" s="306"/>
      <c r="AL190" s="5">
        <v>3.6</v>
      </c>
      <c r="AM190" s="5">
        <v>89</v>
      </c>
      <c r="AN190" s="5">
        <v>1.9</v>
      </c>
      <c r="AO190" s="5">
        <v>3.6</v>
      </c>
      <c r="AP190" s="5">
        <v>0</v>
      </c>
      <c r="AQ190" s="5">
        <v>1.8</v>
      </c>
      <c r="AR190" s="5">
        <v>1029.7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232</v>
      </c>
      <c r="AY190">
        <v>1088</v>
      </c>
      <c r="AZ190">
        <v>3.8</v>
      </c>
      <c r="BA190">
        <v>4.0999999999999996</v>
      </c>
      <c r="BB190" s="55">
        <v>0.125694444444444</v>
      </c>
    </row>
    <row r="191" spans="2:54" x14ac:dyDescent="0.25">
      <c r="B191" s="5">
        <v>3.6</v>
      </c>
      <c r="C191" s="5">
        <v>89</v>
      </c>
      <c r="D191" s="5">
        <v>1.9</v>
      </c>
      <c r="E191" s="5">
        <v>3.6</v>
      </c>
      <c r="F191" s="5">
        <v>4.7</v>
      </c>
      <c r="G191" s="5">
        <v>5</v>
      </c>
      <c r="H191" s="5">
        <v>1029.8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232</v>
      </c>
      <c r="O191">
        <v>1088</v>
      </c>
      <c r="P191">
        <v>3.8</v>
      </c>
      <c r="Q191">
        <v>4.0999999999999996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2"/>
      <c r="AD191" s="54">
        <v>0.12638888888888899</v>
      </c>
      <c r="AK191" s="306"/>
      <c r="AL191" s="5">
        <v>3.6</v>
      </c>
      <c r="AM191" s="5">
        <v>89</v>
      </c>
      <c r="AN191" s="5">
        <v>1.9</v>
      </c>
      <c r="AO191" s="5">
        <v>3.6</v>
      </c>
      <c r="AP191" s="5">
        <v>4.7</v>
      </c>
      <c r="AQ191" s="5">
        <v>5</v>
      </c>
      <c r="AR191" s="5">
        <v>1029.8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232</v>
      </c>
      <c r="AY191">
        <v>1088</v>
      </c>
      <c r="AZ191">
        <v>3.8</v>
      </c>
      <c r="BA191">
        <v>4.0999999999999996</v>
      </c>
      <c r="BB191" s="55">
        <v>0.12638888888888899</v>
      </c>
    </row>
    <row r="192" spans="2:54" x14ac:dyDescent="0.25">
      <c r="B192" s="5">
        <v>3.6</v>
      </c>
      <c r="C192" s="5">
        <v>89</v>
      </c>
      <c r="D192" s="5">
        <v>1.9</v>
      </c>
      <c r="E192" s="5">
        <v>3.6</v>
      </c>
      <c r="F192" s="5">
        <v>2.5</v>
      </c>
      <c r="G192" s="5">
        <v>2.9</v>
      </c>
      <c r="H192" s="5">
        <v>1029.8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232</v>
      </c>
      <c r="O192">
        <v>1088</v>
      </c>
      <c r="P192">
        <v>3.9</v>
      </c>
      <c r="Q192">
        <v>4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2"/>
      <c r="AD192" s="54">
        <v>0.12708333333333299</v>
      </c>
      <c r="AK192" s="306"/>
      <c r="AL192" s="5">
        <v>3.6</v>
      </c>
      <c r="AM192" s="5">
        <v>89</v>
      </c>
      <c r="AN192" s="5">
        <v>1.9</v>
      </c>
      <c r="AO192" s="5">
        <v>3.6</v>
      </c>
      <c r="AP192" s="5">
        <v>2.5</v>
      </c>
      <c r="AQ192" s="5">
        <v>2.9</v>
      </c>
      <c r="AR192" s="5">
        <v>1029.8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232</v>
      </c>
      <c r="AY192">
        <v>1088</v>
      </c>
      <c r="AZ192">
        <v>3.9</v>
      </c>
      <c r="BA192">
        <v>4</v>
      </c>
      <c r="BB192" s="55">
        <v>0.12708333333333299</v>
      </c>
    </row>
    <row r="193" spans="2:54" x14ac:dyDescent="0.25">
      <c r="B193" s="5">
        <v>3.6</v>
      </c>
      <c r="C193" s="5">
        <v>89</v>
      </c>
      <c r="D193" s="5">
        <v>1.9</v>
      </c>
      <c r="E193" s="5">
        <v>3.6</v>
      </c>
      <c r="F193" s="5">
        <v>0</v>
      </c>
      <c r="G193" s="5">
        <v>3.6</v>
      </c>
      <c r="H193" s="5">
        <v>1029.8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232</v>
      </c>
      <c r="O193">
        <v>1088</v>
      </c>
      <c r="P193">
        <v>3.9</v>
      </c>
      <c r="Q193">
        <v>4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2"/>
      <c r="AD193" s="54">
        <v>0.12777777777777799</v>
      </c>
      <c r="AK193" s="306"/>
      <c r="AL193" s="5">
        <v>3.6</v>
      </c>
      <c r="AM193" s="5">
        <v>89</v>
      </c>
      <c r="AN193" s="5">
        <v>1.9</v>
      </c>
      <c r="AO193" s="5">
        <v>3.6</v>
      </c>
      <c r="AP193" s="5">
        <v>0</v>
      </c>
      <c r="AQ193" s="5">
        <v>3.6</v>
      </c>
      <c r="AR193" s="5">
        <v>1029.8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232</v>
      </c>
      <c r="AY193">
        <v>1088</v>
      </c>
      <c r="AZ193">
        <v>3.9</v>
      </c>
      <c r="BA193">
        <v>4</v>
      </c>
      <c r="BB193" s="55">
        <v>0.12777777777777799</v>
      </c>
    </row>
    <row r="194" spans="2:54" x14ac:dyDescent="0.25">
      <c r="B194" s="5">
        <v>3.6</v>
      </c>
      <c r="C194" s="5">
        <v>89</v>
      </c>
      <c r="D194" s="5">
        <v>1.9</v>
      </c>
      <c r="E194" s="5">
        <v>3.6</v>
      </c>
      <c r="F194" s="5">
        <v>2.5</v>
      </c>
      <c r="G194" s="5">
        <v>2.5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232</v>
      </c>
      <c r="O194">
        <v>1088</v>
      </c>
      <c r="P194">
        <v>3.8</v>
      </c>
      <c r="Q194">
        <v>4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2"/>
      <c r="AD194" s="54">
        <v>0.12847222222222199</v>
      </c>
      <c r="AK194" s="306"/>
      <c r="AL194" s="5">
        <v>3.6</v>
      </c>
      <c r="AM194" s="5">
        <v>89</v>
      </c>
      <c r="AN194" s="5">
        <v>1.9</v>
      </c>
      <c r="AO194" s="5">
        <v>3.6</v>
      </c>
      <c r="AP194" s="5">
        <v>2.5</v>
      </c>
      <c r="AQ194" s="5">
        <v>2.5</v>
      </c>
      <c r="AR194" s="5">
        <v>1029.9000000000001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232</v>
      </c>
      <c r="AY194">
        <v>1088</v>
      </c>
      <c r="AZ194">
        <v>3.8</v>
      </c>
      <c r="BA194">
        <v>4</v>
      </c>
      <c r="BB194" s="55">
        <v>0.12847222222222199</v>
      </c>
    </row>
    <row r="195" spans="2:54" x14ac:dyDescent="0.25">
      <c r="B195" s="5">
        <v>3.6</v>
      </c>
      <c r="C195" s="5">
        <v>89</v>
      </c>
      <c r="D195" s="5">
        <v>1.9</v>
      </c>
      <c r="E195" s="5">
        <v>3.6</v>
      </c>
      <c r="F195" s="5">
        <v>1.8</v>
      </c>
      <c r="G195" s="5">
        <v>2.5</v>
      </c>
      <c r="H195" s="5">
        <v>1029.5999999999999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232</v>
      </c>
      <c r="O195">
        <v>1088</v>
      </c>
      <c r="P195">
        <v>3.9</v>
      </c>
      <c r="Q195">
        <v>4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2"/>
      <c r="AD195" s="54">
        <v>0.12916666666666701</v>
      </c>
      <c r="AK195" s="306"/>
      <c r="AL195" s="5">
        <v>3.6</v>
      </c>
      <c r="AM195" s="5">
        <v>89</v>
      </c>
      <c r="AN195" s="5">
        <v>1.9</v>
      </c>
      <c r="AO195" s="5">
        <v>3.6</v>
      </c>
      <c r="AP195" s="5">
        <v>1.8</v>
      </c>
      <c r="AQ195" s="5">
        <v>2.5</v>
      </c>
      <c r="AR195" s="5">
        <v>1029.5999999999999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232</v>
      </c>
      <c r="AY195">
        <v>1088</v>
      </c>
      <c r="AZ195">
        <v>3.9</v>
      </c>
      <c r="BA195">
        <v>4</v>
      </c>
      <c r="BB195" s="55">
        <v>0.12916666666666701</v>
      </c>
    </row>
    <row r="196" spans="2:54" x14ac:dyDescent="0.25">
      <c r="B196" s="5">
        <v>3.6</v>
      </c>
      <c r="C196" s="5">
        <v>89</v>
      </c>
      <c r="D196" s="5">
        <v>1.9</v>
      </c>
      <c r="E196" s="5">
        <v>3.6</v>
      </c>
      <c r="F196" s="5">
        <v>2.2000000000000002</v>
      </c>
      <c r="G196" s="5">
        <v>3.6</v>
      </c>
      <c r="H196" s="5">
        <v>1029.9000000000001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232</v>
      </c>
      <c r="O196">
        <v>1088</v>
      </c>
      <c r="P196">
        <v>3.8</v>
      </c>
      <c r="Q196">
        <v>4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2"/>
      <c r="AD196" s="54">
        <v>0.12986111111111101</v>
      </c>
      <c r="AK196" s="306"/>
      <c r="AL196" s="5">
        <v>3.6</v>
      </c>
      <c r="AM196" s="5">
        <v>89</v>
      </c>
      <c r="AN196" s="5">
        <v>1.9</v>
      </c>
      <c r="AO196" s="5">
        <v>3.6</v>
      </c>
      <c r="AP196" s="5">
        <v>2.2000000000000002</v>
      </c>
      <c r="AQ196" s="5">
        <v>3.6</v>
      </c>
      <c r="AR196" s="5">
        <v>1029.9000000000001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232</v>
      </c>
      <c r="AY196">
        <v>1088</v>
      </c>
      <c r="AZ196">
        <v>3.8</v>
      </c>
      <c r="BA196">
        <v>4</v>
      </c>
      <c r="BB196" s="55">
        <v>0.12986111111111101</v>
      </c>
    </row>
    <row r="197" spans="2:54" x14ac:dyDescent="0.25">
      <c r="B197" s="5">
        <v>3.6</v>
      </c>
      <c r="C197" s="5">
        <v>89</v>
      </c>
      <c r="D197" s="5">
        <v>1.9</v>
      </c>
      <c r="E197" s="5">
        <v>3.6</v>
      </c>
      <c r="F197" s="5">
        <v>0</v>
      </c>
      <c r="G197" s="5">
        <v>3.2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232</v>
      </c>
      <c r="O197">
        <v>1088</v>
      </c>
      <c r="P197">
        <v>3.9</v>
      </c>
      <c r="Q197">
        <v>4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2"/>
      <c r="AD197" s="54">
        <v>0.13055555555555601</v>
      </c>
      <c r="AK197" s="306"/>
      <c r="AL197" s="5">
        <v>3.6</v>
      </c>
      <c r="AM197" s="5">
        <v>89</v>
      </c>
      <c r="AN197" s="5">
        <v>1.9</v>
      </c>
      <c r="AO197" s="5">
        <v>3.6</v>
      </c>
      <c r="AP197" s="5">
        <v>0</v>
      </c>
      <c r="AQ197" s="5">
        <v>3.2</v>
      </c>
      <c r="AR197" s="5">
        <v>1029.8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232</v>
      </c>
      <c r="AY197">
        <v>1088</v>
      </c>
      <c r="AZ197">
        <v>3.9</v>
      </c>
      <c r="BA197">
        <v>4</v>
      </c>
      <c r="BB197" s="55">
        <v>0.13055555555555601</v>
      </c>
    </row>
    <row r="198" spans="2:54" x14ac:dyDescent="0.25">
      <c r="B198" s="5">
        <v>3.6</v>
      </c>
      <c r="C198" s="5">
        <v>89</v>
      </c>
      <c r="D198" s="5">
        <v>1.9</v>
      </c>
      <c r="E198" s="5">
        <v>3.6</v>
      </c>
      <c r="F198" s="5">
        <v>0</v>
      </c>
      <c r="G198" s="5">
        <v>2.5</v>
      </c>
      <c r="H198" s="5">
        <v>1029.8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232</v>
      </c>
      <c r="O198">
        <v>1088</v>
      </c>
      <c r="P198">
        <v>3.9</v>
      </c>
      <c r="Q198">
        <v>4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2"/>
      <c r="AD198" s="54">
        <v>0.13125000000000001</v>
      </c>
      <c r="AK198" s="306"/>
      <c r="AL198" s="5">
        <v>3.6</v>
      </c>
      <c r="AM198" s="5">
        <v>89</v>
      </c>
      <c r="AN198" s="5">
        <v>1.9</v>
      </c>
      <c r="AO198" s="5">
        <v>3.6</v>
      </c>
      <c r="AP198" s="5">
        <v>0</v>
      </c>
      <c r="AQ198" s="5">
        <v>2.5</v>
      </c>
      <c r="AR198" s="5">
        <v>1029.8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232</v>
      </c>
      <c r="AY198">
        <v>1088</v>
      </c>
      <c r="AZ198">
        <v>3.9</v>
      </c>
      <c r="BA198">
        <v>4</v>
      </c>
      <c r="BB198" s="55">
        <v>0.13125000000000001</v>
      </c>
    </row>
    <row r="199" spans="2:54" x14ac:dyDescent="0.25">
      <c r="B199" s="5">
        <v>3.6</v>
      </c>
      <c r="C199" s="5">
        <v>89</v>
      </c>
      <c r="D199" s="5">
        <v>1.9</v>
      </c>
      <c r="E199" s="5">
        <v>3.6</v>
      </c>
      <c r="F199" s="5">
        <v>1.8</v>
      </c>
      <c r="G199" s="5">
        <v>2.5</v>
      </c>
      <c r="H199" s="5">
        <v>1029.7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232</v>
      </c>
      <c r="O199">
        <v>1088</v>
      </c>
      <c r="P199">
        <v>3.9</v>
      </c>
      <c r="Q199">
        <v>4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2"/>
      <c r="AD199" s="54">
        <v>0.131944444444444</v>
      </c>
      <c r="AK199" s="306"/>
      <c r="AL199" s="5">
        <v>3.6</v>
      </c>
      <c r="AM199" s="5">
        <v>89</v>
      </c>
      <c r="AN199" s="5">
        <v>1.9</v>
      </c>
      <c r="AO199" s="5">
        <v>3.6</v>
      </c>
      <c r="AP199" s="5">
        <v>1.8</v>
      </c>
      <c r="AQ199" s="5">
        <v>2.5</v>
      </c>
      <c r="AR199" s="5">
        <v>1029.7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232</v>
      </c>
      <c r="AY199">
        <v>1088</v>
      </c>
      <c r="AZ199">
        <v>3.9</v>
      </c>
      <c r="BA199">
        <v>4</v>
      </c>
      <c r="BB199" s="55">
        <v>0.131944444444444</v>
      </c>
    </row>
    <row r="200" spans="2:54" x14ac:dyDescent="0.25">
      <c r="B200" s="5">
        <v>3.6</v>
      </c>
      <c r="C200" s="5">
        <v>89</v>
      </c>
      <c r="D200" s="5">
        <v>1.9</v>
      </c>
      <c r="E200" s="5">
        <v>3.6</v>
      </c>
      <c r="F200" s="5">
        <v>2.2000000000000002</v>
      </c>
      <c r="G200" s="5">
        <v>3.2</v>
      </c>
      <c r="H200" s="5">
        <v>1029.8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232</v>
      </c>
      <c r="O200">
        <v>1088</v>
      </c>
      <c r="P200">
        <v>3.9</v>
      </c>
      <c r="Q200">
        <v>4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2"/>
      <c r="AD200" s="54">
        <v>0.132638888888889</v>
      </c>
      <c r="AK200" s="306"/>
      <c r="AL200" s="5">
        <v>3.6</v>
      </c>
      <c r="AM200" s="5">
        <v>89</v>
      </c>
      <c r="AN200" s="5">
        <v>1.9</v>
      </c>
      <c r="AO200" s="5">
        <v>3.6</v>
      </c>
      <c r="AP200" s="5">
        <v>2.2000000000000002</v>
      </c>
      <c r="AQ200" s="5">
        <v>3.2</v>
      </c>
      <c r="AR200" s="5">
        <v>1029.8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232</v>
      </c>
      <c r="AY200">
        <v>1088</v>
      </c>
      <c r="AZ200">
        <v>3.9</v>
      </c>
      <c r="BA200">
        <v>4</v>
      </c>
      <c r="BB200" s="55">
        <v>0.132638888888889</v>
      </c>
    </row>
    <row r="201" spans="2:54" x14ac:dyDescent="0.25">
      <c r="B201" s="5">
        <v>3.7</v>
      </c>
      <c r="C201" s="5">
        <v>89</v>
      </c>
      <c r="D201" s="5">
        <v>2</v>
      </c>
      <c r="E201" s="5">
        <v>3.7</v>
      </c>
      <c r="F201" s="5">
        <v>0</v>
      </c>
      <c r="G201" s="5">
        <v>2.5</v>
      </c>
      <c r="H201" s="5">
        <v>1029.7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232</v>
      </c>
      <c r="O201">
        <v>1088</v>
      </c>
      <c r="P201">
        <v>3.9</v>
      </c>
      <c r="Q201">
        <v>4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2"/>
      <c r="AD201" s="54">
        <v>0.133333333333333</v>
      </c>
      <c r="AK201" s="306"/>
      <c r="AL201" s="5">
        <v>3.7</v>
      </c>
      <c r="AM201" s="5">
        <v>89</v>
      </c>
      <c r="AN201" s="5">
        <v>2</v>
      </c>
      <c r="AO201" s="5">
        <v>3.7</v>
      </c>
      <c r="AP201" s="5">
        <v>0</v>
      </c>
      <c r="AQ201" s="5">
        <v>2.5</v>
      </c>
      <c r="AR201" s="5">
        <v>1029.7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232</v>
      </c>
      <c r="AY201">
        <v>1088</v>
      </c>
      <c r="AZ201">
        <v>3.9</v>
      </c>
      <c r="BA201">
        <v>4</v>
      </c>
      <c r="BB201" s="55">
        <v>0.133333333333333</v>
      </c>
    </row>
    <row r="202" spans="2:54" x14ac:dyDescent="0.25">
      <c r="B202" s="5">
        <v>3.7</v>
      </c>
      <c r="C202" s="5">
        <v>89</v>
      </c>
      <c r="D202" s="5">
        <v>2</v>
      </c>
      <c r="E202" s="5">
        <v>3.7</v>
      </c>
      <c r="F202" s="5">
        <v>0</v>
      </c>
      <c r="G202" s="5">
        <v>0</v>
      </c>
      <c r="H202" s="5">
        <v>1029.5999999999999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232</v>
      </c>
      <c r="O202">
        <v>1088</v>
      </c>
      <c r="P202">
        <v>3.9</v>
      </c>
      <c r="Q202">
        <v>4.0999999999999996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2"/>
      <c r="AD202" s="54">
        <v>0.134027777777778</v>
      </c>
      <c r="AK202" s="306"/>
      <c r="AL202" s="5">
        <v>3.7</v>
      </c>
      <c r="AM202" s="5">
        <v>89</v>
      </c>
      <c r="AN202" s="5">
        <v>2</v>
      </c>
      <c r="AO202" s="5">
        <v>3.7</v>
      </c>
      <c r="AP202" s="5">
        <v>0</v>
      </c>
      <c r="AQ202" s="5">
        <v>0</v>
      </c>
      <c r="AR202" s="5">
        <v>1029.5999999999999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232</v>
      </c>
      <c r="AY202">
        <v>1088</v>
      </c>
      <c r="AZ202">
        <v>3.9</v>
      </c>
      <c r="BA202">
        <v>4.0999999999999996</v>
      </c>
      <c r="BB202" s="55">
        <v>0.134027777777778</v>
      </c>
    </row>
    <row r="203" spans="2:54" x14ac:dyDescent="0.25">
      <c r="B203" s="5">
        <v>3.7</v>
      </c>
      <c r="C203" s="5">
        <v>89</v>
      </c>
      <c r="D203" s="5">
        <v>2</v>
      </c>
      <c r="E203" s="5">
        <v>3.7</v>
      </c>
      <c r="F203" s="5">
        <v>2.9</v>
      </c>
      <c r="G203" s="5">
        <v>3.2</v>
      </c>
      <c r="H203" s="5">
        <v>1029.8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232</v>
      </c>
      <c r="O203">
        <v>1088</v>
      </c>
      <c r="P203">
        <v>3.9</v>
      </c>
      <c r="Q203">
        <v>4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2"/>
      <c r="AD203" s="54">
        <v>0.13472222222222199</v>
      </c>
      <c r="AK203" s="306"/>
      <c r="AL203" s="5">
        <v>3.7</v>
      </c>
      <c r="AM203" s="5">
        <v>89</v>
      </c>
      <c r="AN203" s="5">
        <v>2</v>
      </c>
      <c r="AO203" s="5">
        <v>3.7</v>
      </c>
      <c r="AP203" s="5">
        <v>2.9</v>
      </c>
      <c r="AQ203" s="5">
        <v>3.2</v>
      </c>
      <c r="AR203" s="5">
        <v>1029.8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232</v>
      </c>
      <c r="AY203">
        <v>1088</v>
      </c>
      <c r="AZ203">
        <v>3.9</v>
      </c>
      <c r="BA203">
        <v>4</v>
      </c>
      <c r="BB203" s="55">
        <v>0.13472222222222199</v>
      </c>
    </row>
    <row r="204" spans="2:54" x14ac:dyDescent="0.25">
      <c r="B204" s="5">
        <v>3.6</v>
      </c>
      <c r="C204" s="5">
        <v>89</v>
      </c>
      <c r="D204" s="5">
        <v>1.9</v>
      </c>
      <c r="E204" s="5">
        <v>3.6</v>
      </c>
      <c r="F204" s="5">
        <v>4</v>
      </c>
      <c r="G204" s="5">
        <v>4</v>
      </c>
      <c r="H204" s="5">
        <v>1029.7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232</v>
      </c>
      <c r="O204">
        <v>1088</v>
      </c>
      <c r="P204">
        <v>3.9</v>
      </c>
      <c r="Q204">
        <v>4.0999999999999996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2"/>
      <c r="AD204" s="54">
        <v>0.13541666666666699</v>
      </c>
      <c r="AK204" s="306"/>
      <c r="AL204" s="5">
        <v>3.6</v>
      </c>
      <c r="AM204" s="5">
        <v>89</v>
      </c>
      <c r="AN204" s="5">
        <v>1.9</v>
      </c>
      <c r="AO204" s="5">
        <v>3.6</v>
      </c>
      <c r="AP204" s="5">
        <v>4</v>
      </c>
      <c r="AQ204" s="5">
        <v>4</v>
      </c>
      <c r="AR204" s="5">
        <v>1029.7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232</v>
      </c>
      <c r="AY204">
        <v>1088</v>
      </c>
      <c r="AZ204">
        <v>3.9</v>
      </c>
      <c r="BA204">
        <v>4.0999999999999996</v>
      </c>
      <c r="BB204" s="55">
        <v>0.13541666666666699</v>
      </c>
    </row>
    <row r="205" spans="2:54" x14ac:dyDescent="0.25">
      <c r="B205" s="5">
        <v>3.6</v>
      </c>
      <c r="C205" s="5">
        <v>89</v>
      </c>
      <c r="D205" s="5">
        <v>1.9</v>
      </c>
      <c r="E205" s="5">
        <v>3.6</v>
      </c>
      <c r="F205" s="5">
        <v>2.2000000000000002</v>
      </c>
      <c r="G205" s="5">
        <v>3.6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232</v>
      </c>
      <c r="O205">
        <v>1088</v>
      </c>
      <c r="P205">
        <v>3.9</v>
      </c>
      <c r="Q205">
        <v>4.0999999999999996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2"/>
      <c r="AD205" s="54">
        <v>0.13611111111111099</v>
      </c>
      <c r="AK205" s="306"/>
      <c r="AL205" s="5">
        <v>3.6</v>
      </c>
      <c r="AM205" s="5">
        <v>89</v>
      </c>
      <c r="AN205" s="5">
        <v>1.9</v>
      </c>
      <c r="AO205" s="5">
        <v>3.6</v>
      </c>
      <c r="AP205" s="5">
        <v>2.2000000000000002</v>
      </c>
      <c r="AQ205" s="5">
        <v>3.6</v>
      </c>
      <c r="AR205" s="5">
        <v>1029.8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232</v>
      </c>
      <c r="AY205">
        <v>1088</v>
      </c>
      <c r="AZ205">
        <v>3.9</v>
      </c>
      <c r="BA205">
        <v>4.0999999999999996</v>
      </c>
      <c r="BB205" s="55">
        <v>0.13611111111111099</v>
      </c>
    </row>
    <row r="206" spans="2:54" x14ac:dyDescent="0.25">
      <c r="B206" s="5">
        <v>3.6</v>
      </c>
      <c r="C206" s="5">
        <v>89</v>
      </c>
      <c r="D206" s="5">
        <v>1.9</v>
      </c>
      <c r="E206" s="5">
        <v>3.6</v>
      </c>
      <c r="F206" s="5">
        <v>2.9</v>
      </c>
      <c r="G206" s="5">
        <v>3.6</v>
      </c>
      <c r="H206" s="5">
        <v>1029.8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232</v>
      </c>
      <c r="O206">
        <v>1088</v>
      </c>
      <c r="P206">
        <v>3.9</v>
      </c>
      <c r="Q206">
        <v>4.0999999999999996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2"/>
      <c r="AD206" s="54">
        <v>0.13680555555555601</v>
      </c>
      <c r="AK206" s="306"/>
      <c r="AL206" s="5">
        <v>3.6</v>
      </c>
      <c r="AM206" s="5">
        <v>89</v>
      </c>
      <c r="AN206" s="5">
        <v>1.9</v>
      </c>
      <c r="AO206" s="5">
        <v>3.6</v>
      </c>
      <c r="AP206" s="5">
        <v>2.9</v>
      </c>
      <c r="AQ206" s="5">
        <v>3.6</v>
      </c>
      <c r="AR206" s="5">
        <v>1029.8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232</v>
      </c>
      <c r="AY206">
        <v>1088</v>
      </c>
      <c r="AZ206">
        <v>3.9</v>
      </c>
      <c r="BA206">
        <v>4.0999999999999996</v>
      </c>
      <c r="BB206" s="55">
        <v>0.13680555555555601</v>
      </c>
    </row>
    <row r="207" spans="2:54" x14ac:dyDescent="0.25">
      <c r="B207" s="5">
        <v>3.6</v>
      </c>
      <c r="C207" s="5">
        <v>89</v>
      </c>
      <c r="D207" s="5">
        <v>1.9</v>
      </c>
      <c r="E207" s="5">
        <v>3.6</v>
      </c>
      <c r="F207" s="5">
        <v>3.2</v>
      </c>
      <c r="G207" s="5">
        <v>3.6</v>
      </c>
      <c r="H207" s="5">
        <v>1029.8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232</v>
      </c>
      <c r="O207">
        <v>1088</v>
      </c>
      <c r="P207">
        <v>3.9</v>
      </c>
      <c r="Q207">
        <v>4.0999999999999996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2"/>
      <c r="AD207" s="54">
        <v>0.13750000000000001</v>
      </c>
      <c r="AK207" s="306"/>
      <c r="AL207" s="5">
        <v>3.6</v>
      </c>
      <c r="AM207" s="5">
        <v>89</v>
      </c>
      <c r="AN207" s="5">
        <v>1.9</v>
      </c>
      <c r="AO207" s="5">
        <v>3.6</v>
      </c>
      <c r="AP207" s="5">
        <v>3.2</v>
      </c>
      <c r="AQ207" s="5">
        <v>3.6</v>
      </c>
      <c r="AR207" s="5">
        <v>1029.8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232</v>
      </c>
      <c r="AY207">
        <v>1088</v>
      </c>
      <c r="AZ207">
        <v>3.9</v>
      </c>
      <c r="BA207">
        <v>4.0999999999999996</v>
      </c>
      <c r="BB207" s="55">
        <v>0.13750000000000001</v>
      </c>
    </row>
    <row r="208" spans="2:54" x14ac:dyDescent="0.25">
      <c r="B208" s="5">
        <v>3.6</v>
      </c>
      <c r="C208" s="5">
        <v>89</v>
      </c>
      <c r="D208" s="5">
        <v>1.9</v>
      </c>
      <c r="E208" s="5">
        <v>3.6</v>
      </c>
      <c r="F208" s="5">
        <v>1.8</v>
      </c>
      <c r="G208" s="5">
        <v>2.5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232</v>
      </c>
      <c r="O208">
        <v>1088</v>
      </c>
      <c r="P208">
        <v>3.9</v>
      </c>
      <c r="Q208">
        <v>4.0999999999999996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2"/>
      <c r="AD208" s="54">
        <v>0.13819444444444401</v>
      </c>
      <c r="AK208" s="306"/>
      <c r="AL208" s="5">
        <v>3.6</v>
      </c>
      <c r="AM208" s="5">
        <v>89</v>
      </c>
      <c r="AN208" s="5">
        <v>1.9</v>
      </c>
      <c r="AO208" s="5">
        <v>3.6</v>
      </c>
      <c r="AP208" s="5">
        <v>1.8</v>
      </c>
      <c r="AQ208" s="5">
        <v>2.5</v>
      </c>
      <c r="AR208" s="5">
        <v>1029.7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232</v>
      </c>
      <c r="AY208">
        <v>1088</v>
      </c>
      <c r="AZ208">
        <v>3.9</v>
      </c>
      <c r="BA208">
        <v>4.0999999999999996</v>
      </c>
      <c r="BB208" s="55">
        <v>0.13819444444444401</v>
      </c>
    </row>
    <row r="209" spans="2:54" x14ac:dyDescent="0.25">
      <c r="B209" s="5">
        <v>3.6</v>
      </c>
      <c r="C209" s="5">
        <v>89</v>
      </c>
      <c r="D209" s="5">
        <v>1.9</v>
      </c>
      <c r="E209" s="5">
        <v>3.6</v>
      </c>
      <c r="F209" s="5">
        <v>2.2000000000000002</v>
      </c>
      <c r="G209" s="5">
        <v>2.9</v>
      </c>
      <c r="H209" s="5">
        <v>1029.8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232</v>
      </c>
      <c r="O209">
        <v>1088</v>
      </c>
      <c r="P209">
        <v>3.9</v>
      </c>
      <c r="Q209">
        <v>4.0999999999999996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2"/>
      <c r="AD209" s="54">
        <v>0.13888888888888901</v>
      </c>
      <c r="AK209" s="306"/>
      <c r="AL209" s="5">
        <v>3.6</v>
      </c>
      <c r="AM209" s="5">
        <v>89</v>
      </c>
      <c r="AN209" s="5">
        <v>1.9</v>
      </c>
      <c r="AO209" s="5">
        <v>3.6</v>
      </c>
      <c r="AP209" s="5">
        <v>2.2000000000000002</v>
      </c>
      <c r="AQ209" s="5">
        <v>2.9</v>
      </c>
      <c r="AR209" s="5">
        <v>1029.8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232</v>
      </c>
      <c r="AY209">
        <v>1088</v>
      </c>
      <c r="AZ209">
        <v>3.9</v>
      </c>
      <c r="BA209">
        <v>4.0999999999999996</v>
      </c>
      <c r="BB209" s="55">
        <v>0.13888888888888901</v>
      </c>
    </row>
    <row r="210" spans="2:54" x14ac:dyDescent="0.25">
      <c r="B210" s="5">
        <v>3.7</v>
      </c>
      <c r="C210" s="5">
        <v>89</v>
      </c>
      <c r="D210" s="5">
        <v>2</v>
      </c>
      <c r="E210" s="5">
        <v>3.7</v>
      </c>
      <c r="F210" s="5">
        <v>3.6</v>
      </c>
      <c r="G210" s="5">
        <v>4</v>
      </c>
      <c r="H210" s="5">
        <v>1029.9000000000001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232</v>
      </c>
      <c r="O210">
        <v>1088</v>
      </c>
      <c r="P210">
        <v>3.9</v>
      </c>
      <c r="Q210">
        <v>4.0999999999999996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2"/>
      <c r="AD210" s="54">
        <v>0.139583333333333</v>
      </c>
      <c r="AK210" s="306"/>
      <c r="AL210" s="5">
        <v>3.7</v>
      </c>
      <c r="AM210" s="5">
        <v>89</v>
      </c>
      <c r="AN210" s="5">
        <v>2</v>
      </c>
      <c r="AO210" s="5">
        <v>3.7</v>
      </c>
      <c r="AP210" s="5">
        <v>3.6</v>
      </c>
      <c r="AQ210" s="5">
        <v>4</v>
      </c>
      <c r="AR210" s="5">
        <v>1029.9000000000001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232</v>
      </c>
      <c r="AY210">
        <v>1088</v>
      </c>
      <c r="AZ210">
        <v>3.9</v>
      </c>
      <c r="BA210">
        <v>4.0999999999999996</v>
      </c>
      <c r="BB210" s="55">
        <v>0.139583333333333</v>
      </c>
    </row>
    <row r="211" spans="2:54" x14ac:dyDescent="0.25">
      <c r="B211" s="5">
        <v>3.6</v>
      </c>
      <c r="C211" s="5">
        <v>89</v>
      </c>
      <c r="D211" s="5">
        <v>1.9</v>
      </c>
      <c r="E211" s="5">
        <v>3.6</v>
      </c>
      <c r="F211" s="5">
        <v>4.3</v>
      </c>
      <c r="G211" s="5">
        <v>4.3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232</v>
      </c>
      <c r="O211">
        <v>1088</v>
      </c>
      <c r="P211">
        <v>3.9</v>
      </c>
      <c r="Q211">
        <v>4.0999999999999996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2"/>
      <c r="AD211" s="54">
        <v>0.140277777777778</v>
      </c>
      <c r="AK211" s="306"/>
      <c r="AL211" s="5">
        <v>3.6</v>
      </c>
      <c r="AM211" s="5">
        <v>89</v>
      </c>
      <c r="AN211" s="5">
        <v>1.9</v>
      </c>
      <c r="AO211" s="5">
        <v>3.6</v>
      </c>
      <c r="AP211" s="5">
        <v>4.3</v>
      </c>
      <c r="AQ211" s="5">
        <v>4.3</v>
      </c>
      <c r="AR211" s="5">
        <v>1029.8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232</v>
      </c>
      <c r="AY211">
        <v>1088</v>
      </c>
      <c r="AZ211">
        <v>3.9</v>
      </c>
      <c r="BA211">
        <v>4.0999999999999996</v>
      </c>
      <c r="BB211" s="55">
        <v>0.140277777777778</v>
      </c>
    </row>
    <row r="212" spans="2:54" x14ac:dyDescent="0.25">
      <c r="B212" s="5">
        <v>3.6</v>
      </c>
      <c r="C212" s="5">
        <v>89</v>
      </c>
      <c r="D212" s="5">
        <v>1.9</v>
      </c>
      <c r="E212" s="5">
        <v>3.6</v>
      </c>
      <c r="F212" s="5">
        <v>2.5</v>
      </c>
      <c r="G212" s="5">
        <v>3.2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232</v>
      </c>
      <c r="O212">
        <v>1088</v>
      </c>
      <c r="P212">
        <v>3.9</v>
      </c>
      <c r="Q212">
        <v>4.0999999999999996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2"/>
      <c r="AD212" s="54">
        <v>0.140972222222222</v>
      </c>
      <c r="AK212" s="306"/>
      <c r="AL212" s="5">
        <v>3.6</v>
      </c>
      <c r="AM212" s="5">
        <v>89</v>
      </c>
      <c r="AN212" s="5">
        <v>1.9</v>
      </c>
      <c r="AO212" s="5">
        <v>3.6</v>
      </c>
      <c r="AP212" s="5">
        <v>2.5</v>
      </c>
      <c r="AQ212" s="5">
        <v>3.2</v>
      </c>
      <c r="AR212" s="5">
        <v>1029.8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232</v>
      </c>
      <c r="AY212">
        <v>1088</v>
      </c>
      <c r="AZ212">
        <v>3.9</v>
      </c>
      <c r="BA212">
        <v>4.0999999999999996</v>
      </c>
      <c r="BB212" s="55">
        <v>0.140972222222222</v>
      </c>
    </row>
    <row r="213" spans="2:54" x14ac:dyDescent="0.25">
      <c r="B213" s="5">
        <v>3.6</v>
      </c>
      <c r="C213" s="5">
        <v>89</v>
      </c>
      <c r="D213" s="5">
        <v>1.9</v>
      </c>
      <c r="E213" s="5">
        <v>3.6</v>
      </c>
      <c r="F213" s="5">
        <v>1.8</v>
      </c>
      <c r="G213" s="5">
        <v>2.5</v>
      </c>
      <c r="H213" s="5">
        <v>1029.8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232</v>
      </c>
      <c r="O213">
        <v>1088</v>
      </c>
      <c r="P213">
        <v>3.9</v>
      </c>
      <c r="Q213">
        <v>4.0999999999999996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2"/>
      <c r="AD213" s="54">
        <v>0.141666666666667</v>
      </c>
      <c r="AK213" s="306"/>
      <c r="AL213" s="5">
        <v>3.6</v>
      </c>
      <c r="AM213" s="5">
        <v>89</v>
      </c>
      <c r="AN213" s="5">
        <v>1.9</v>
      </c>
      <c r="AO213" s="5">
        <v>3.6</v>
      </c>
      <c r="AP213" s="5">
        <v>1.8</v>
      </c>
      <c r="AQ213" s="5">
        <v>2.5</v>
      </c>
      <c r="AR213" s="5">
        <v>1029.8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232</v>
      </c>
      <c r="AY213">
        <v>1088</v>
      </c>
      <c r="AZ213">
        <v>3.9</v>
      </c>
      <c r="BA213">
        <v>4.0999999999999996</v>
      </c>
      <c r="BB213" s="55">
        <v>0.141666666666667</v>
      </c>
    </row>
    <row r="214" spans="2:54" x14ac:dyDescent="0.25">
      <c r="B214" s="5">
        <v>3.6</v>
      </c>
      <c r="C214" s="5">
        <v>89</v>
      </c>
      <c r="D214" s="5">
        <v>1.9</v>
      </c>
      <c r="E214" s="5">
        <v>3.6</v>
      </c>
      <c r="F214" s="5">
        <v>2.5</v>
      </c>
      <c r="G214" s="5">
        <v>4.7</v>
      </c>
      <c r="H214" s="5">
        <v>1029.8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232</v>
      </c>
      <c r="O214">
        <v>1088</v>
      </c>
      <c r="P214">
        <v>3.9</v>
      </c>
      <c r="Q214">
        <v>4.0999999999999996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2"/>
      <c r="AD214" s="54">
        <v>0.14236111111111099</v>
      </c>
      <c r="AK214" s="306"/>
      <c r="AL214" s="5">
        <v>3.6</v>
      </c>
      <c r="AM214" s="5">
        <v>89</v>
      </c>
      <c r="AN214" s="5">
        <v>1.9</v>
      </c>
      <c r="AO214" s="5">
        <v>3.6</v>
      </c>
      <c r="AP214" s="5">
        <v>2.5</v>
      </c>
      <c r="AQ214" s="5">
        <v>4.7</v>
      </c>
      <c r="AR214" s="5">
        <v>1029.8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232</v>
      </c>
      <c r="AY214">
        <v>1088</v>
      </c>
      <c r="AZ214">
        <v>3.9</v>
      </c>
      <c r="BA214">
        <v>4.0999999999999996</v>
      </c>
      <c r="BB214" s="55">
        <v>0.14236111111111099</v>
      </c>
    </row>
    <row r="215" spans="2:54" x14ac:dyDescent="0.25">
      <c r="B215" s="5">
        <v>3.6</v>
      </c>
      <c r="C215" s="5">
        <v>89</v>
      </c>
      <c r="D215" s="5">
        <v>1.9</v>
      </c>
      <c r="E215" s="5">
        <v>3.6</v>
      </c>
      <c r="F215" s="5">
        <v>2.9</v>
      </c>
      <c r="G215" s="5">
        <v>3.6</v>
      </c>
      <c r="H215" s="5">
        <v>1029.9000000000001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232</v>
      </c>
      <c r="O215">
        <v>1088</v>
      </c>
      <c r="P215">
        <v>3.9</v>
      </c>
      <c r="Q215">
        <v>4.0999999999999996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2"/>
      <c r="AD215" s="54">
        <v>0.14305555555555599</v>
      </c>
      <c r="AK215" s="306"/>
      <c r="AL215" s="5">
        <v>3.6</v>
      </c>
      <c r="AM215" s="5">
        <v>89</v>
      </c>
      <c r="AN215" s="5">
        <v>1.9</v>
      </c>
      <c r="AO215" s="5">
        <v>3.6</v>
      </c>
      <c r="AP215" s="5">
        <v>2.9</v>
      </c>
      <c r="AQ215" s="5">
        <v>3.6</v>
      </c>
      <c r="AR215" s="5">
        <v>1029.9000000000001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232</v>
      </c>
      <c r="AY215">
        <v>1088</v>
      </c>
      <c r="AZ215">
        <v>3.9</v>
      </c>
      <c r="BA215">
        <v>4.0999999999999996</v>
      </c>
      <c r="BB215" s="55">
        <v>0.14305555555555599</v>
      </c>
    </row>
    <row r="216" spans="2:54" x14ac:dyDescent="0.25">
      <c r="B216" s="5">
        <v>3.6</v>
      </c>
      <c r="C216" s="5">
        <v>89</v>
      </c>
      <c r="D216" s="5">
        <v>1.9</v>
      </c>
      <c r="E216" s="5">
        <v>3.6</v>
      </c>
      <c r="F216" s="5">
        <v>4</v>
      </c>
      <c r="G216" s="5">
        <v>5.4</v>
      </c>
      <c r="H216" s="5">
        <v>1029.7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232</v>
      </c>
      <c r="O216">
        <v>1088</v>
      </c>
      <c r="P216">
        <v>3.9</v>
      </c>
      <c r="Q216">
        <v>4.0999999999999996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2"/>
      <c r="AD216" s="54">
        <v>0.14374999999999999</v>
      </c>
      <c r="AK216" s="306"/>
      <c r="AL216" s="5">
        <v>3.6</v>
      </c>
      <c r="AM216" s="5">
        <v>89</v>
      </c>
      <c r="AN216" s="5">
        <v>1.9</v>
      </c>
      <c r="AO216" s="5">
        <v>3.6</v>
      </c>
      <c r="AP216" s="5">
        <v>4</v>
      </c>
      <c r="AQ216" s="5">
        <v>5.4</v>
      </c>
      <c r="AR216" s="5">
        <v>1029.7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232</v>
      </c>
      <c r="AY216">
        <v>1088</v>
      </c>
      <c r="AZ216">
        <v>3.9</v>
      </c>
      <c r="BA216">
        <v>4.0999999999999996</v>
      </c>
      <c r="BB216" s="55">
        <v>0.14374999999999999</v>
      </c>
    </row>
    <row r="217" spans="2:54" x14ac:dyDescent="0.25">
      <c r="B217" s="5">
        <v>3.6</v>
      </c>
      <c r="C217" s="5">
        <v>89</v>
      </c>
      <c r="D217" s="5">
        <v>1.9</v>
      </c>
      <c r="E217" s="5">
        <v>3.6</v>
      </c>
      <c r="F217" s="5">
        <v>4</v>
      </c>
      <c r="G217" s="5">
        <v>5.8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232</v>
      </c>
      <c r="O217">
        <v>1088</v>
      </c>
      <c r="P217">
        <v>3.9</v>
      </c>
      <c r="Q217">
        <v>4.0999999999999996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2"/>
      <c r="AD217" s="54">
        <v>0.14444444444444399</v>
      </c>
      <c r="AK217" s="306"/>
      <c r="AL217" s="5">
        <v>3.6</v>
      </c>
      <c r="AM217" s="5">
        <v>89</v>
      </c>
      <c r="AN217" s="5">
        <v>1.9</v>
      </c>
      <c r="AO217" s="5">
        <v>3.6</v>
      </c>
      <c r="AP217" s="5">
        <v>4</v>
      </c>
      <c r="AQ217" s="5">
        <v>5.8</v>
      </c>
      <c r="AR217" s="5">
        <v>1029.8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232</v>
      </c>
      <c r="AY217">
        <v>1088</v>
      </c>
      <c r="AZ217">
        <v>3.9</v>
      </c>
      <c r="BA217">
        <v>4.0999999999999996</v>
      </c>
      <c r="BB217" s="55">
        <v>0.14444444444444399</v>
      </c>
    </row>
    <row r="218" spans="2:54" x14ac:dyDescent="0.25">
      <c r="B218" s="5">
        <v>3.6</v>
      </c>
      <c r="C218" s="5">
        <v>89</v>
      </c>
      <c r="D218" s="5">
        <v>1.9</v>
      </c>
      <c r="E218" s="5">
        <v>3.6</v>
      </c>
      <c r="F218" s="5">
        <v>2.2000000000000002</v>
      </c>
      <c r="G218" s="5">
        <v>2.2000000000000002</v>
      </c>
      <c r="H218" s="5">
        <v>1029.8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232</v>
      </c>
      <c r="O218">
        <v>1088</v>
      </c>
      <c r="P218">
        <v>3.9</v>
      </c>
      <c r="Q218">
        <v>4.0999999999999996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2"/>
      <c r="AD218" s="54">
        <v>0.14513888888888901</v>
      </c>
      <c r="AK218" s="306"/>
      <c r="AL218" s="5">
        <v>3.6</v>
      </c>
      <c r="AM218" s="5">
        <v>89</v>
      </c>
      <c r="AN218" s="5">
        <v>1.9</v>
      </c>
      <c r="AO218" s="5">
        <v>3.6</v>
      </c>
      <c r="AP218" s="5">
        <v>2.2000000000000002</v>
      </c>
      <c r="AQ218" s="5">
        <v>2.2000000000000002</v>
      </c>
      <c r="AR218" s="5">
        <v>1029.8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232</v>
      </c>
      <c r="AY218">
        <v>1088</v>
      </c>
      <c r="AZ218">
        <v>3.9</v>
      </c>
      <c r="BA218">
        <v>4.0999999999999996</v>
      </c>
      <c r="BB218" s="55">
        <v>0.14513888888888901</v>
      </c>
    </row>
    <row r="219" spans="2:54" x14ac:dyDescent="0.25">
      <c r="B219" s="5">
        <v>3.6</v>
      </c>
      <c r="C219" s="5">
        <v>89</v>
      </c>
      <c r="D219" s="5">
        <v>1.9</v>
      </c>
      <c r="E219" s="5">
        <v>3.6</v>
      </c>
      <c r="F219" s="5">
        <v>2.2000000000000002</v>
      </c>
      <c r="G219" s="5">
        <v>2.9</v>
      </c>
      <c r="H219" s="5">
        <v>1029.8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232</v>
      </c>
      <c r="O219">
        <v>1088</v>
      </c>
      <c r="P219">
        <v>3.9</v>
      </c>
      <c r="Q219">
        <v>4.0999999999999996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2"/>
      <c r="AD219" s="54">
        <v>0.14583333333333301</v>
      </c>
      <c r="AK219" s="306"/>
      <c r="AL219" s="5">
        <v>3.6</v>
      </c>
      <c r="AM219" s="5">
        <v>89</v>
      </c>
      <c r="AN219" s="5">
        <v>1.9</v>
      </c>
      <c r="AO219" s="5">
        <v>3.6</v>
      </c>
      <c r="AP219" s="5">
        <v>2.2000000000000002</v>
      </c>
      <c r="AQ219" s="5">
        <v>2.9</v>
      </c>
      <c r="AR219" s="5">
        <v>1029.8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232</v>
      </c>
      <c r="AY219">
        <v>1088</v>
      </c>
      <c r="AZ219">
        <v>3.9</v>
      </c>
      <c r="BA219">
        <v>4.0999999999999996</v>
      </c>
      <c r="BB219" s="55">
        <v>0.14583333333333301</v>
      </c>
    </row>
    <row r="220" spans="2:54" x14ac:dyDescent="0.25">
      <c r="B220" s="5">
        <v>3.6</v>
      </c>
      <c r="C220" s="5">
        <v>90</v>
      </c>
      <c r="D220" s="5">
        <v>2.1</v>
      </c>
      <c r="E220" s="5">
        <v>3.6</v>
      </c>
      <c r="F220" s="5">
        <v>0</v>
      </c>
      <c r="G220" s="5">
        <v>2.9</v>
      </c>
      <c r="H220" s="5">
        <v>1029.7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232</v>
      </c>
      <c r="O220">
        <v>1088</v>
      </c>
      <c r="P220">
        <v>3.9</v>
      </c>
      <c r="Q220">
        <v>4.0999999999999996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2"/>
      <c r="AD220" s="54">
        <v>0.14652777777777801</v>
      </c>
      <c r="AK220" s="306"/>
      <c r="AL220" s="5">
        <v>3.6</v>
      </c>
      <c r="AM220" s="5">
        <v>90</v>
      </c>
      <c r="AN220" s="5">
        <v>2.1</v>
      </c>
      <c r="AO220" s="5">
        <v>3.6</v>
      </c>
      <c r="AP220" s="5">
        <v>0</v>
      </c>
      <c r="AQ220" s="5">
        <v>2.9</v>
      </c>
      <c r="AR220" s="5">
        <v>1029.7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232</v>
      </c>
      <c r="AY220">
        <v>1088</v>
      </c>
      <c r="AZ220">
        <v>3.9</v>
      </c>
      <c r="BA220">
        <v>4.0999999999999996</v>
      </c>
      <c r="BB220" s="55">
        <v>0.14652777777777801</v>
      </c>
    </row>
    <row r="221" spans="2:54" x14ac:dyDescent="0.25">
      <c r="B221" s="5">
        <v>3.6</v>
      </c>
      <c r="C221" s="5">
        <v>89</v>
      </c>
      <c r="D221" s="5">
        <v>1.9</v>
      </c>
      <c r="E221" s="5">
        <v>3.6</v>
      </c>
      <c r="F221" s="5">
        <v>2.5</v>
      </c>
      <c r="G221" s="5">
        <v>2.9</v>
      </c>
      <c r="H221" s="5">
        <v>1029.8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232</v>
      </c>
      <c r="O221">
        <v>1088</v>
      </c>
      <c r="P221">
        <v>3.9</v>
      </c>
      <c r="Q221">
        <v>4.0999999999999996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2"/>
      <c r="AD221" s="54">
        <v>0.147222222222222</v>
      </c>
      <c r="AK221" s="306"/>
      <c r="AL221" s="5">
        <v>3.6</v>
      </c>
      <c r="AM221" s="5">
        <v>89</v>
      </c>
      <c r="AN221" s="5">
        <v>1.9</v>
      </c>
      <c r="AO221" s="5">
        <v>3.6</v>
      </c>
      <c r="AP221" s="5">
        <v>2.5</v>
      </c>
      <c r="AQ221" s="5">
        <v>2.9</v>
      </c>
      <c r="AR221" s="5">
        <v>1029.8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232</v>
      </c>
      <c r="AY221">
        <v>1088</v>
      </c>
      <c r="AZ221">
        <v>3.9</v>
      </c>
      <c r="BA221">
        <v>4.0999999999999996</v>
      </c>
      <c r="BB221" s="55">
        <v>0.147222222222222</v>
      </c>
    </row>
    <row r="222" spans="2:54" x14ac:dyDescent="0.25">
      <c r="B222" s="5">
        <v>3.6</v>
      </c>
      <c r="C222" s="5">
        <v>90</v>
      </c>
      <c r="D222" s="5">
        <v>2.1</v>
      </c>
      <c r="E222" s="5">
        <v>3.6</v>
      </c>
      <c r="F222" s="5">
        <v>2.5</v>
      </c>
      <c r="G222" s="5">
        <v>4.3</v>
      </c>
      <c r="H222" s="5">
        <v>1029.7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232</v>
      </c>
      <c r="O222">
        <v>1088</v>
      </c>
      <c r="P222">
        <v>3.9</v>
      </c>
      <c r="Q222">
        <v>4.0999999999999996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2"/>
      <c r="AD222" s="54">
        <v>0.147916666666667</v>
      </c>
      <c r="AK222" s="306"/>
      <c r="AL222" s="5">
        <v>3.6</v>
      </c>
      <c r="AM222" s="5">
        <v>90</v>
      </c>
      <c r="AN222" s="5">
        <v>2.1</v>
      </c>
      <c r="AO222" s="5">
        <v>3.6</v>
      </c>
      <c r="AP222" s="5">
        <v>2.5</v>
      </c>
      <c r="AQ222" s="5">
        <v>4.3</v>
      </c>
      <c r="AR222" s="5">
        <v>1029.7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232</v>
      </c>
      <c r="AY222">
        <v>1088</v>
      </c>
      <c r="AZ222">
        <v>3.9</v>
      </c>
      <c r="BA222">
        <v>4.0999999999999996</v>
      </c>
      <c r="BB222" s="55">
        <v>0.147916666666667</v>
      </c>
    </row>
    <row r="223" spans="2:54" x14ac:dyDescent="0.25">
      <c r="B223" s="5">
        <v>3.6</v>
      </c>
      <c r="C223" s="5">
        <v>89</v>
      </c>
      <c r="D223" s="5">
        <v>1.9</v>
      </c>
      <c r="E223" s="5">
        <v>3.6</v>
      </c>
      <c r="F223" s="5">
        <v>3.6</v>
      </c>
      <c r="G223" s="5">
        <v>4.3</v>
      </c>
      <c r="H223" s="5">
        <v>1029.8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232</v>
      </c>
      <c r="O223">
        <v>1088</v>
      </c>
      <c r="P223">
        <v>3.9</v>
      </c>
      <c r="Q223">
        <v>4.0999999999999996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2"/>
      <c r="AD223" s="54">
        <v>0.148611111111111</v>
      </c>
      <c r="AK223" s="306"/>
      <c r="AL223" s="5">
        <v>3.6</v>
      </c>
      <c r="AM223" s="5">
        <v>89</v>
      </c>
      <c r="AN223" s="5">
        <v>1.9</v>
      </c>
      <c r="AO223" s="5">
        <v>3.6</v>
      </c>
      <c r="AP223" s="5">
        <v>3.6</v>
      </c>
      <c r="AQ223" s="5">
        <v>4.3</v>
      </c>
      <c r="AR223" s="5">
        <v>1029.8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232</v>
      </c>
      <c r="AY223">
        <v>1088</v>
      </c>
      <c r="AZ223">
        <v>3.9</v>
      </c>
      <c r="BA223">
        <v>4.0999999999999996</v>
      </c>
      <c r="BB223" s="55">
        <v>0.148611111111111</v>
      </c>
    </row>
    <row r="224" spans="2:54" x14ac:dyDescent="0.25">
      <c r="B224" s="5">
        <v>3.6</v>
      </c>
      <c r="C224" s="5">
        <v>90</v>
      </c>
      <c r="D224" s="5">
        <v>2.1</v>
      </c>
      <c r="E224" s="5">
        <v>3.6</v>
      </c>
      <c r="F224" s="5">
        <v>1.8</v>
      </c>
      <c r="G224" s="5">
        <v>2.5</v>
      </c>
      <c r="H224" s="5">
        <v>1029.8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232</v>
      </c>
      <c r="O224">
        <v>1088</v>
      </c>
      <c r="P224">
        <v>3.9</v>
      </c>
      <c r="Q224">
        <v>4.0999999999999996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2"/>
      <c r="AD224" s="54">
        <v>0.149305555555556</v>
      </c>
      <c r="AK224" s="306"/>
      <c r="AL224" s="5">
        <v>3.6</v>
      </c>
      <c r="AM224" s="5">
        <v>90</v>
      </c>
      <c r="AN224" s="5">
        <v>2.1</v>
      </c>
      <c r="AO224" s="5">
        <v>3.6</v>
      </c>
      <c r="AP224" s="5">
        <v>1.8</v>
      </c>
      <c r="AQ224" s="5">
        <v>2.5</v>
      </c>
      <c r="AR224" s="5">
        <v>1029.8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232</v>
      </c>
      <c r="AY224">
        <v>1088</v>
      </c>
      <c r="AZ224">
        <v>3.9</v>
      </c>
      <c r="BA224">
        <v>4.0999999999999996</v>
      </c>
      <c r="BB224" s="55">
        <v>0.149305555555556</v>
      </c>
    </row>
    <row r="225" spans="2:54" x14ac:dyDescent="0.25">
      <c r="B225" s="5">
        <v>3.6</v>
      </c>
      <c r="C225" s="5">
        <v>90</v>
      </c>
      <c r="D225" s="5">
        <v>2.1</v>
      </c>
      <c r="E225" s="5">
        <v>3.6</v>
      </c>
      <c r="F225" s="5">
        <v>0</v>
      </c>
      <c r="G225" s="5">
        <v>2.9</v>
      </c>
      <c r="H225" s="5">
        <v>1029.8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232</v>
      </c>
      <c r="O225">
        <v>1088</v>
      </c>
      <c r="P225">
        <v>3.9</v>
      </c>
      <c r="Q225">
        <v>4.0999999999999996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2"/>
      <c r="AD225" s="54">
        <v>0.15</v>
      </c>
      <c r="AK225" s="306"/>
      <c r="AL225" s="5">
        <v>3.6</v>
      </c>
      <c r="AM225" s="5">
        <v>90</v>
      </c>
      <c r="AN225" s="5">
        <v>2.1</v>
      </c>
      <c r="AO225" s="5">
        <v>3.6</v>
      </c>
      <c r="AP225" s="5">
        <v>0</v>
      </c>
      <c r="AQ225" s="5">
        <v>2.9</v>
      </c>
      <c r="AR225" s="5">
        <v>1029.8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232</v>
      </c>
      <c r="AY225">
        <v>1088</v>
      </c>
      <c r="AZ225">
        <v>3.9</v>
      </c>
      <c r="BA225">
        <v>4.0999999999999996</v>
      </c>
      <c r="BB225" s="55">
        <v>0.15</v>
      </c>
    </row>
    <row r="226" spans="2:54" x14ac:dyDescent="0.25">
      <c r="B226" s="5">
        <v>3.6</v>
      </c>
      <c r="C226" s="5">
        <v>90</v>
      </c>
      <c r="D226" s="5">
        <v>2.1</v>
      </c>
      <c r="E226" s="5">
        <v>3.6</v>
      </c>
      <c r="F226" s="5">
        <v>1.8</v>
      </c>
      <c r="G226" s="5">
        <v>3.2</v>
      </c>
      <c r="H226" s="5">
        <v>1029.7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232</v>
      </c>
      <c r="O226">
        <v>1088</v>
      </c>
      <c r="P226">
        <v>3.9</v>
      </c>
      <c r="Q226">
        <v>4.0999999999999996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2"/>
      <c r="AD226" s="54">
        <v>0.15069444444444399</v>
      </c>
      <c r="AK226" s="306"/>
      <c r="AL226" s="5">
        <v>3.6</v>
      </c>
      <c r="AM226" s="5">
        <v>90</v>
      </c>
      <c r="AN226" s="5">
        <v>2.1</v>
      </c>
      <c r="AO226" s="5">
        <v>3.6</v>
      </c>
      <c r="AP226" s="5">
        <v>1.8</v>
      </c>
      <c r="AQ226" s="5">
        <v>3.2</v>
      </c>
      <c r="AR226" s="5">
        <v>1029.7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232</v>
      </c>
      <c r="AY226">
        <v>1088</v>
      </c>
      <c r="AZ226">
        <v>3.9</v>
      </c>
      <c r="BA226">
        <v>4.0999999999999996</v>
      </c>
      <c r="BB226" s="55">
        <v>0.15069444444444399</v>
      </c>
    </row>
    <row r="227" spans="2:54" x14ac:dyDescent="0.25">
      <c r="B227" s="5">
        <v>3.6</v>
      </c>
      <c r="C227" s="5">
        <v>90</v>
      </c>
      <c r="D227" s="5">
        <v>2.1</v>
      </c>
      <c r="E227" s="5">
        <v>3.6</v>
      </c>
      <c r="F227" s="5">
        <v>0</v>
      </c>
      <c r="G227" s="5">
        <v>2.2000000000000002</v>
      </c>
      <c r="H227" s="5">
        <v>1029.5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232</v>
      </c>
      <c r="O227">
        <v>1088</v>
      </c>
      <c r="P227">
        <v>3.9</v>
      </c>
      <c r="Q227">
        <v>4.0999999999999996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2"/>
      <c r="AD227" s="54">
        <v>0.15138888888888899</v>
      </c>
      <c r="AK227" s="306"/>
      <c r="AL227" s="5">
        <v>3.6</v>
      </c>
      <c r="AM227" s="5">
        <v>90</v>
      </c>
      <c r="AN227" s="5">
        <v>2.1</v>
      </c>
      <c r="AO227" s="5">
        <v>3.6</v>
      </c>
      <c r="AP227" s="5">
        <v>0</v>
      </c>
      <c r="AQ227" s="5">
        <v>2.2000000000000002</v>
      </c>
      <c r="AR227" s="5">
        <v>1029.5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232</v>
      </c>
      <c r="AY227">
        <v>1088</v>
      </c>
      <c r="AZ227">
        <v>3.9</v>
      </c>
      <c r="BA227">
        <v>4.0999999999999996</v>
      </c>
      <c r="BB227" s="55">
        <v>0.15138888888888899</v>
      </c>
    </row>
    <row r="228" spans="2:54" x14ac:dyDescent="0.25">
      <c r="B228" s="5">
        <v>3.6</v>
      </c>
      <c r="C228" s="5">
        <v>90</v>
      </c>
      <c r="D228" s="5">
        <v>2.1</v>
      </c>
      <c r="E228" s="5">
        <v>3.6</v>
      </c>
      <c r="F228" s="5">
        <v>1.8</v>
      </c>
      <c r="G228" s="5">
        <v>1.8</v>
      </c>
      <c r="H228" s="5">
        <v>1029.7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232</v>
      </c>
      <c r="O228">
        <v>1088</v>
      </c>
      <c r="P228">
        <v>3.9</v>
      </c>
      <c r="Q228">
        <v>4.0999999999999996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2"/>
      <c r="AD228" s="54">
        <v>0.15208333333333299</v>
      </c>
      <c r="AK228" s="306"/>
      <c r="AL228" s="5">
        <v>3.6</v>
      </c>
      <c r="AM228" s="5">
        <v>90</v>
      </c>
      <c r="AN228" s="5">
        <v>2.1</v>
      </c>
      <c r="AO228" s="5">
        <v>3.6</v>
      </c>
      <c r="AP228" s="5">
        <v>1.8</v>
      </c>
      <c r="AQ228" s="5">
        <v>1.8</v>
      </c>
      <c r="AR228" s="5">
        <v>1029.7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232</v>
      </c>
      <c r="AY228">
        <v>1088</v>
      </c>
      <c r="AZ228">
        <v>3.9</v>
      </c>
      <c r="BA228">
        <v>4.0999999999999996</v>
      </c>
      <c r="BB228" s="55">
        <v>0.15208333333333299</v>
      </c>
    </row>
    <row r="229" spans="2:54" x14ac:dyDescent="0.25">
      <c r="B229" s="5">
        <v>3.6</v>
      </c>
      <c r="C229" s="5">
        <v>90</v>
      </c>
      <c r="D229" s="5">
        <v>2.1</v>
      </c>
      <c r="E229" s="5">
        <v>3.6</v>
      </c>
      <c r="F229" s="5">
        <v>0</v>
      </c>
      <c r="G229" s="5">
        <v>0</v>
      </c>
      <c r="H229" s="5">
        <v>1029.8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232</v>
      </c>
      <c r="O229">
        <v>1088</v>
      </c>
      <c r="P229">
        <v>3.9</v>
      </c>
      <c r="Q229">
        <v>4.0999999999999996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2"/>
      <c r="AD229" s="54">
        <v>0.15277777777777801</v>
      </c>
      <c r="AK229" s="306"/>
      <c r="AL229" s="5">
        <v>3.6</v>
      </c>
      <c r="AM229" s="5">
        <v>90</v>
      </c>
      <c r="AN229" s="5">
        <v>2.1</v>
      </c>
      <c r="AO229" s="5">
        <v>3.6</v>
      </c>
      <c r="AP229" s="5">
        <v>0</v>
      </c>
      <c r="AQ229" s="5">
        <v>0</v>
      </c>
      <c r="AR229" s="5">
        <v>1029.8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232</v>
      </c>
      <c r="AY229">
        <v>1088</v>
      </c>
      <c r="AZ229">
        <v>3.9</v>
      </c>
      <c r="BA229">
        <v>4.0999999999999996</v>
      </c>
      <c r="BB229" s="55">
        <v>0.15277777777777801</v>
      </c>
    </row>
    <row r="230" spans="2:54" x14ac:dyDescent="0.25">
      <c r="B230" s="5">
        <v>3.6</v>
      </c>
      <c r="C230" s="5">
        <v>90</v>
      </c>
      <c r="D230" s="5">
        <v>2.1</v>
      </c>
      <c r="E230" s="5">
        <v>3.6</v>
      </c>
      <c r="F230" s="5">
        <v>2.2000000000000002</v>
      </c>
      <c r="G230" s="5">
        <v>2.5</v>
      </c>
      <c r="H230" s="5">
        <v>1029.9000000000001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232</v>
      </c>
      <c r="O230">
        <v>1088</v>
      </c>
      <c r="P230">
        <v>3.9</v>
      </c>
      <c r="Q230">
        <v>4.0999999999999996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2"/>
      <c r="AD230" s="54">
        <v>0.15347222222222201</v>
      </c>
      <c r="AK230" s="306"/>
      <c r="AL230" s="5">
        <v>3.6</v>
      </c>
      <c r="AM230" s="5">
        <v>90</v>
      </c>
      <c r="AN230" s="5">
        <v>2.1</v>
      </c>
      <c r="AO230" s="5">
        <v>3.6</v>
      </c>
      <c r="AP230" s="5">
        <v>2.2000000000000002</v>
      </c>
      <c r="AQ230" s="5">
        <v>2.5</v>
      </c>
      <c r="AR230" s="5">
        <v>1029.9000000000001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232</v>
      </c>
      <c r="AY230">
        <v>1088</v>
      </c>
      <c r="AZ230">
        <v>3.9</v>
      </c>
      <c r="BA230">
        <v>4.0999999999999996</v>
      </c>
      <c r="BB230" s="55">
        <v>0.15347222222222201</v>
      </c>
    </row>
    <row r="231" spans="2:54" x14ac:dyDescent="0.25">
      <c r="B231" s="5">
        <v>3.6</v>
      </c>
      <c r="C231" s="5">
        <v>89</v>
      </c>
      <c r="D231" s="5">
        <v>1.9</v>
      </c>
      <c r="E231" s="5">
        <v>3.6</v>
      </c>
      <c r="F231" s="5">
        <v>2.2000000000000002</v>
      </c>
      <c r="G231" s="5">
        <v>3.2</v>
      </c>
      <c r="H231" s="5">
        <v>1029.5999999999999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232</v>
      </c>
      <c r="O231">
        <v>1088</v>
      </c>
      <c r="P231">
        <v>3.9</v>
      </c>
      <c r="Q231">
        <v>4.0999999999999996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2"/>
      <c r="AD231" s="54">
        <v>0.15416666666666701</v>
      </c>
      <c r="AK231" s="306"/>
      <c r="AL231" s="5">
        <v>3.6</v>
      </c>
      <c r="AM231" s="5">
        <v>89</v>
      </c>
      <c r="AN231" s="5">
        <v>1.9</v>
      </c>
      <c r="AO231" s="5">
        <v>3.6</v>
      </c>
      <c r="AP231" s="5">
        <v>2.2000000000000002</v>
      </c>
      <c r="AQ231" s="5">
        <v>3.2</v>
      </c>
      <c r="AR231" s="5">
        <v>1029.5999999999999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232</v>
      </c>
      <c r="AY231">
        <v>1088</v>
      </c>
      <c r="AZ231">
        <v>3.9</v>
      </c>
      <c r="BA231">
        <v>4.0999999999999996</v>
      </c>
      <c r="BB231" s="55">
        <v>0.15416666666666701</v>
      </c>
    </row>
    <row r="232" spans="2:54" x14ac:dyDescent="0.25">
      <c r="B232" s="5">
        <v>3.6</v>
      </c>
      <c r="C232" s="5">
        <v>90</v>
      </c>
      <c r="D232" s="5">
        <v>2.1</v>
      </c>
      <c r="E232" s="5">
        <v>3.6</v>
      </c>
      <c r="F232" s="5">
        <v>0</v>
      </c>
      <c r="G232" s="5">
        <v>3.2</v>
      </c>
      <c r="H232" s="5">
        <v>1029.5999999999999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232</v>
      </c>
      <c r="O232">
        <v>1088</v>
      </c>
      <c r="P232">
        <v>3.9</v>
      </c>
      <c r="Q232">
        <v>4.0999999999999996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2"/>
      <c r="AD232" s="54">
        <v>0.15486111111111101</v>
      </c>
      <c r="AK232" s="306"/>
      <c r="AL232" s="5">
        <v>3.6</v>
      </c>
      <c r="AM232" s="5">
        <v>90</v>
      </c>
      <c r="AN232" s="5">
        <v>2.1</v>
      </c>
      <c r="AO232" s="5">
        <v>3.6</v>
      </c>
      <c r="AP232" s="5">
        <v>0</v>
      </c>
      <c r="AQ232" s="5">
        <v>3.2</v>
      </c>
      <c r="AR232" s="5">
        <v>1029.5999999999999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232</v>
      </c>
      <c r="AY232">
        <v>1088</v>
      </c>
      <c r="AZ232">
        <v>3.9</v>
      </c>
      <c r="BA232">
        <v>4.0999999999999996</v>
      </c>
      <c r="BB232" s="55">
        <v>0.15486111111111101</v>
      </c>
    </row>
    <row r="233" spans="2:54" x14ac:dyDescent="0.25">
      <c r="B233" s="5">
        <v>3.6</v>
      </c>
      <c r="C233" s="5">
        <v>90</v>
      </c>
      <c r="D233" s="5">
        <v>2.1</v>
      </c>
      <c r="E233" s="5">
        <v>3.6</v>
      </c>
      <c r="F233" s="5">
        <v>0</v>
      </c>
      <c r="G233" s="5">
        <v>1.8</v>
      </c>
      <c r="H233" s="5">
        <v>1029.5999999999999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232</v>
      </c>
      <c r="O233">
        <v>1088</v>
      </c>
      <c r="P233">
        <v>3.9</v>
      </c>
      <c r="Q233">
        <v>4.0999999999999996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2"/>
      <c r="AD233" s="54">
        <v>0.155555555555556</v>
      </c>
      <c r="AK233" s="306"/>
      <c r="AL233" s="5">
        <v>3.6</v>
      </c>
      <c r="AM233" s="5">
        <v>90</v>
      </c>
      <c r="AN233" s="5">
        <v>2.1</v>
      </c>
      <c r="AO233" s="5">
        <v>3.6</v>
      </c>
      <c r="AP233" s="5">
        <v>0</v>
      </c>
      <c r="AQ233" s="5">
        <v>1.8</v>
      </c>
      <c r="AR233" s="5">
        <v>1029.5999999999999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232</v>
      </c>
      <c r="AY233">
        <v>1088</v>
      </c>
      <c r="AZ233">
        <v>3.9</v>
      </c>
      <c r="BA233">
        <v>4.0999999999999996</v>
      </c>
      <c r="BB233" s="55">
        <v>0.155555555555556</v>
      </c>
    </row>
    <row r="234" spans="2:54" x14ac:dyDescent="0.25">
      <c r="B234" s="5">
        <v>3.6</v>
      </c>
      <c r="C234" s="5">
        <v>89</v>
      </c>
      <c r="D234" s="5">
        <v>1.9</v>
      </c>
      <c r="E234" s="5">
        <v>3.6</v>
      </c>
      <c r="F234" s="5">
        <v>0</v>
      </c>
      <c r="G234" s="5">
        <v>0</v>
      </c>
      <c r="H234" s="5">
        <v>1029.8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232</v>
      </c>
      <c r="O234">
        <v>1088</v>
      </c>
      <c r="P234">
        <v>3.9</v>
      </c>
      <c r="Q234">
        <v>4.0999999999999996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2"/>
      <c r="AD234" s="54">
        <v>0.15625</v>
      </c>
      <c r="AK234" s="306"/>
      <c r="AL234" s="5">
        <v>3.6</v>
      </c>
      <c r="AM234" s="5">
        <v>89</v>
      </c>
      <c r="AN234" s="5">
        <v>1.9</v>
      </c>
      <c r="AO234" s="5">
        <v>3.6</v>
      </c>
      <c r="AP234" s="5">
        <v>0</v>
      </c>
      <c r="AQ234" s="5">
        <v>0</v>
      </c>
      <c r="AR234" s="5">
        <v>1029.8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232</v>
      </c>
      <c r="AY234">
        <v>1088</v>
      </c>
      <c r="AZ234">
        <v>3.9</v>
      </c>
      <c r="BA234">
        <v>4.0999999999999996</v>
      </c>
      <c r="BB234" s="55">
        <v>0.15625</v>
      </c>
    </row>
    <row r="235" spans="2:54" x14ac:dyDescent="0.25">
      <c r="B235" s="5">
        <v>3.6</v>
      </c>
      <c r="C235" s="5">
        <v>90</v>
      </c>
      <c r="D235" s="5">
        <v>2.1</v>
      </c>
      <c r="E235" s="5">
        <v>3.6</v>
      </c>
      <c r="F235" s="5">
        <v>1.8</v>
      </c>
      <c r="G235" s="5">
        <v>1.8</v>
      </c>
      <c r="H235" s="5">
        <v>1029.5999999999999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232</v>
      </c>
      <c r="O235">
        <v>1088</v>
      </c>
      <c r="P235">
        <v>3.9</v>
      </c>
      <c r="Q235">
        <v>4.0999999999999996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2"/>
      <c r="AD235" s="54">
        <v>0.156944444444444</v>
      </c>
      <c r="AK235" s="306"/>
      <c r="AL235" s="5">
        <v>3.6</v>
      </c>
      <c r="AM235" s="5">
        <v>90</v>
      </c>
      <c r="AN235" s="5">
        <v>2.1</v>
      </c>
      <c r="AO235" s="5">
        <v>3.6</v>
      </c>
      <c r="AP235" s="5">
        <v>1.8</v>
      </c>
      <c r="AQ235" s="5">
        <v>1.8</v>
      </c>
      <c r="AR235" s="5">
        <v>1029.5999999999999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232</v>
      </c>
      <c r="AY235">
        <v>1088</v>
      </c>
      <c r="AZ235">
        <v>3.9</v>
      </c>
      <c r="BA235">
        <v>4.0999999999999996</v>
      </c>
      <c r="BB235" s="55">
        <v>0.156944444444444</v>
      </c>
    </row>
    <row r="236" spans="2:54" x14ac:dyDescent="0.25">
      <c r="B236" s="5">
        <v>3.6</v>
      </c>
      <c r="C236" s="5">
        <v>90</v>
      </c>
      <c r="D236" s="5">
        <v>2.1</v>
      </c>
      <c r="E236" s="5">
        <v>3.6</v>
      </c>
      <c r="F236" s="5">
        <v>2.5</v>
      </c>
      <c r="G236" s="5">
        <v>2.9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232</v>
      </c>
      <c r="O236">
        <v>1088</v>
      </c>
      <c r="P236">
        <v>3.9</v>
      </c>
      <c r="Q236">
        <v>4.0999999999999996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2"/>
      <c r="AD236" s="54">
        <v>0.15763888888888899</v>
      </c>
      <c r="AK236" s="306"/>
      <c r="AL236" s="5">
        <v>3.6</v>
      </c>
      <c r="AM236" s="5">
        <v>90</v>
      </c>
      <c r="AN236" s="5">
        <v>2.1</v>
      </c>
      <c r="AO236" s="5">
        <v>3.6</v>
      </c>
      <c r="AP236" s="5">
        <v>2.5</v>
      </c>
      <c r="AQ236" s="5">
        <v>2.9</v>
      </c>
      <c r="AR236" s="5">
        <v>1029.5999999999999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232</v>
      </c>
      <c r="AY236">
        <v>1088</v>
      </c>
      <c r="AZ236">
        <v>3.9</v>
      </c>
      <c r="BA236">
        <v>4.0999999999999996</v>
      </c>
      <c r="BB236" s="55">
        <v>0.15763888888888899</v>
      </c>
    </row>
    <row r="237" spans="2:54" x14ac:dyDescent="0.25">
      <c r="B237" s="5">
        <v>3.6</v>
      </c>
      <c r="C237" s="5">
        <v>90</v>
      </c>
      <c r="D237" s="5">
        <v>2.1</v>
      </c>
      <c r="E237" s="5">
        <v>3.6</v>
      </c>
      <c r="F237" s="5">
        <v>1.8</v>
      </c>
      <c r="G237" s="5">
        <v>2.2000000000000002</v>
      </c>
      <c r="H237" s="5">
        <v>1029.8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232</v>
      </c>
      <c r="O237">
        <v>1088</v>
      </c>
      <c r="P237">
        <v>3.9</v>
      </c>
      <c r="Q237">
        <v>4.0999999999999996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2"/>
      <c r="AD237" s="54">
        <v>0.15833333333333299</v>
      </c>
      <c r="AK237" s="306"/>
      <c r="AL237" s="5">
        <v>3.6</v>
      </c>
      <c r="AM237" s="5">
        <v>90</v>
      </c>
      <c r="AN237" s="5">
        <v>2.1</v>
      </c>
      <c r="AO237" s="5">
        <v>3.6</v>
      </c>
      <c r="AP237" s="5">
        <v>1.8</v>
      </c>
      <c r="AQ237" s="5">
        <v>2.2000000000000002</v>
      </c>
      <c r="AR237" s="5">
        <v>1029.8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232</v>
      </c>
      <c r="AY237">
        <v>1088</v>
      </c>
      <c r="AZ237">
        <v>3.9</v>
      </c>
      <c r="BA237">
        <v>4.0999999999999996</v>
      </c>
      <c r="BB237" s="55">
        <v>0.15833333333333299</v>
      </c>
    </row>
    <row r="238" spans="2:54" x14ac:dyDescent="0.25">
      <c r="B238" s="5">
        <v>3.6</v>
      </c>
      <c r="C238" s="5">
        <v>90</v>
      </c>
      <c r="D238" s="5">
        <v>2.1</v>
      </c>
      <c r="E238" s="5">
        <v>3.6</v>
      </c>
      <c r="F238" s="5">
        <v>2.5</v>
      </c>
      <c r="G238" s="5">
        <v>3.6</v>
      </c>
      <c r="H238" s="5">
        <v>1029.5999999999999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232</v>
      </c>
      <c r="O238">
        <v>1088</v>
      </c>
      <c r="P238">
        <v>3.9</v>
      </c>
      <c r="Q238">
        <v>4.0999999999999996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2"/>
      <c r="AD238" s="54">
        <v>0.15902777777777799</v>
      </c>
      <c r="AK238" s="306"/>
      <c r="AL238" s="5">
        <v>3.6</v>
      </c>
      <c r="AM238" s="5">
        <v>90</v>
      </c>
      <c r="AN238" s="5">
        <v>2.1</v>
      </c>
      <c r="AO238" s="5">
        <v>3.6</v>
      </c>
      <c r="AP238" s="5">
        <v>2.5</v>
      </c>
      <c r="AQ238" s="5">
        <v>3.6</v>
      </c>
      <c r="AR238" s="5">
        <v>1029.5999999999999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232</v>
      </c>
      <c r="AY238">
        <v>1088</v>
      </c>
      <c r="AZ238">
        <v>3.9</v>
      </c>
      <c r="BA238">
        <v>4.0999999999999996</v>
      </c>
      <c r="BB238" s="55">
        <v>0.15902777777777799</v>
      </c>
    </row>
    <row r="239" spans="2:54" x14ac:dyDescent="0.25">
      <c r="B239" s="5">
        <v>3.6</v>
      </c>
      <c r="C239" s="5">
        <v>90</v>
      </c>
      <c r="D239" s="5">
        <v>2.1</v>
      </c>
      <c r="E239" s="5">
        <v>3.6</v>
      </c>
      <c r="F239" s="5">
        <v>3.6</v>
      </c>
      <c r="G239" s="5">
        <v>3.6</v>
      </c>
      <c r="H239" s="5">
        <v>1029.8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232</v>
      </c>
      <c r="O239">
        <v>1088</v>
      </c>
      <c r="P239">
        <v>3.9</v>
      </c>
      <c r="Q239">
        <v>4.0999999999999996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2"/>
      <c r="AD239" s="54">
        <v>0.15972222222222199</v>
      </c>
      <c r="AK239" s="306"/>
      <c r="AL239" s="5">
        <v>3.6</v>
      </c>
      <c r="AM239" s="5">
        <v>90</v>
      </c>
      <c r="AN239" s="5">
        <v>2.1</v>
      </c>
      <c r="AO239" s="5">
        <v>3.6</v>
      </c>
      <c r="AP239" s="5">
        <v>3.6</v>
      </c>
      <c r="AQ239" s="5">
        <v>3.6</v>
      </c>
      <c r="AR239" s="5">
        <v>1029.8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232</v>
      </c>
      <c r="AY239">
        <v>1088</v>
      </c>
      <c r="AZ239">
        <v>3.9</v>
      </c>
      <c r="BA239">
        <v>4.0999999999999996</v>
      </c>
      <c r="BB239" s="55">
        <v>0.15972222222222199</v>
      </c>
    </row>
    <row r="240" spans="2:54" x14ac:dyDescent="0.25">
      <c r="B240" s="5">
        <v>3.6</v>
      </c>
      <c r="C240" s="5">
        <v>90</v>
      </c>
      <c r="D240" s="5">
        <v>2.1</v>
      </c>
      <c r="E240" s="5">
        <v>3.6</v>
      </c>
      <c r="F240" s="5">
        <v>3.2</v>
      </c>
      <c r="G240" s="5">
        <v>4</v>
      </c>
      <c r="H240" s="5">
        <v>1029.7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232</v>
      </c>
      <c r="O240">
        <v>1088</v>
      </c>
      <c r="P240">
        <v>3.9</v>
      </c>
      <c r="Q240">
        <v>4.0999999999999996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2"/>
      <c r="AD240" s="54">
        <v>0.16041666666666701</v>
      </c>
      <c r="AK240" s="306"/>
      <c r="AL240" s="5">
        <v>3.6</v>
      </c>
      <c r="AM240" s="5">
        <v>90</v>
      </c>
      <c r="AN240" s="5">
        <v>2.1</v>
      </c>
      <c r="AO240" s="5">
        <v>3.6</v>
      </c>
      <c r="AP240" s="5">
        <v>3.2</v>
      </c>
      <c r="AQ240" s="5">
        <v>4</v>
      </c>
      <c r="AR240" s="5">
        <v>1029.7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232</v>
      </c>
      <c r="AY240">
        <v>1088</v>
      </c>
      <c r="AZ240">
        <v>3.9</v>
      </c>
      <c r="BA240">
        <v>4.0999999999999996</v>
      </c>
      <c r="BB240" s="55">
        <v>0.16041666666666701</v>
      </c>
    </row>
    <row r="241" spans="2:54" x14ac:dyDescent="0.25">
      <c r="B241" s="5">
        <v>3.6</v>
      </c>
      <c r="C241" s="5">
        <v>90</v>
      </c>
      <c r="D241" s="5">
        <v>2.1</v>
      </c>
      <c r="E241" s="5">
        <v>3.6</v>
      </c>
      <c r="F241" s="5">
        <v>2.5</v>
      </c>
      <c r="G241" s="5">
        <v>3.2</v>
      </c>
      <c r="H241" s="5">
        <v>1029.5999999999999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232</v>
      </c>
      <c r="O241">
        <v>1088</v>
      </c>
      <c r="P241">
        <v>3.9</v>
      </c>
      <c r="Q241">
        <v>4.0999999999999996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2"/>
      <c r="AD241" s="54">
        <v>0.16111111111111101</v>
      </c>
      <c r="AK241" s="306"/>
      <c r="AL241" s="5">
        <v>3.6</v>
      </c>
      <c r="AM241" s="5">
        <v>90</v>
      </c>
      <c r="AN241" s="5">
        <v>2.1</v>
      </c>
      <c r="AO241" s="5">
        <v>3.6</v>
      </c>
      <c r="AP241" s="5">
        <v>2.5</v>
      </c>
      <c r="AQ241" s="5">
        <v>3.2</v>
      </c>
      <c r="AR241" s="5">
        <v>1029.5999999999999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232</v>
      </c>
      <c r="AY241">
        <v>1088</v>
      </c>
      <c r="AZ241">
        <v>3.9</v>
      </c>
      <c r="BA241">
        <v>4.0999999999999996</v>
      </c>
      <c r="BB241" s="55">
        <v>0.16111111111111101</v>
      </c>
    </row>
    <row r="242" spans="2:54" x14ac:dyDescent="0.25">
      <c r="B242" s="5">
        <v>3.6</v>
      </c>
      <c r="C242" s="5">
        <v>90</v>
      </c>
      <c r="D242" s="5">
        <v>2.1</v>
      </c>
      <c r="E242" s="5">
        <v>3.6</v>
      </c>
      <c r="F242" s="5">
        <v>3.2</v>
      </c>
      <c r="G242" s="5">
        <v>3.6</v>
      </c>
      <c r="H242" s="5">
        <v>1029.7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232</v>
      </c>
      <c r="O242">
        <v>1088</v>
      </c>
      <c r="P242">
        <v>3.9</v>
      </c>
      <c r="Q242">
        <v>4.0999999999999996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2"/>
      <c r="AD242" s="54">
        <v>0.16180555555555601</v>
      </c>
      <c r="AK242" s="306"/>
      <c r="AL242" s="5">
        <v>3.6</v>
      </c>
      <c r="AM242" s="5">
        <v>90</v>
      </c>
      <c r="AN242" s="5">
        <v>2.1</v>
      </c>
      <c r="AO242" s="5">
        <v>3.6</v>
      </c>
      <c r="AP242" s="5">
        <v>3.2</v>
      </c>
      <c r="AQ242" s="5">
        <v>3.6</v>
      </c>
      <c r="AR242" s="5">
        <v>1029.7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232</v>
      </c>
      <c r="AY242">
        <v>1088</v>
      </c>
      <c r="AZ242">
        <v>3.9</v>
      </c>
      <c r="BA242">
        <v>4.0999999999999996</v>
      </c>
      <c r="BB242" s="55">
        <v>0.16180555555555601</v>
      </c>
    </row>
    <row r="243" spans="2:54" x14ac:dyDescent="0.25">
      <c r="B243" s="5">
        <v>3.6</v>
      </c>
      <c r="C243" s="5">
        <v>90</v>
      </c>
      <c r="D243" s="5">
        <v>2.1</v>
      </c>
      <c r="E243" s="5">
        <v>3.6</v>
      </c>
      <c r="F243" s="5">
        <v>2.2000000000000002</v>
      </c>
      <c r="G243" s="5">
        <v>3.6</v>
      </c>
      <c r="H243" s="5">
        <v>1029.5999999999999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232</v>
      </c>
      <c r="O243">
        <v>1088</v>
      </c>
      <c r="P243">
        <v>3.9</v>
      </c>
      <c r="Q243">
        <v>4.0999999999999996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2"/>
      <c r="AD243" s="54">
        <v>0.16250000000000001</v>
      </c>
      <c r="AK243" s="306"/>
      <c r="AL243" s="5">
        <v>3.6</v>
      </c>
      <c r="AM243" s="5">
        <v>90</v>
      </c>
      <c r="AN243" s="5">
        <v>2.1</v>
      </c>
      <c r="AO243" s="5">
        <v>3.6</v>
      </c>
      <c r="AP243" s="5">
        <v>2.2000000000000002</v>
      </c>
      <c r="AQ243" s="5">
        <v>3.6</v>
      </c>
      <c r="AR243" s="5">
        <v>1029.5999999999999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232</v>
      </c>
      <c r="AY243">
        <v>1088</v>
      </c>
      <c r="AZ243">
        <v>3.9</v>
      </c>
      <c r="BA243">
        <v>4.0999999999999996</v>
      </c>
      <c r="BB243" s="55">
        <v>0.16250000000000001</v>
      </c>
    </row>
    <row r="244" spans="2:54" x14ac:dyDescent="0.25">
      <c r="B244" s="5">
        <v>3.6</v>
      </c>
      <c r="C244" s="5">
        <v>90</v>
      </c>
      <c r="D244" s="5">
        <v>2.1</v>
      </c>
      <c r="E244" s="5">
        <v>3.6</v>
      </c>
      <c r="F244" s="5">
        <v>3.6</v>
      </c>
      <c r="G244" s="5">
        <v>4.7</v>
      </c>
      <c r="H244" s="5">
        <v>1029.7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232</v>
      </c>
      <c r="O244">
        <v>1088</v>
      </c>
      <c r="P244">
        <v>3.9</v>
      </c>
      <c r="Q244">
        <v>4.0999999999999996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2"/>
      <c r="AD244" s="54">
        <v>0.163194444444444</v>
      </c>
      <c r="AK244" s="306"/>
      <c r="AL244" s="5">
        <v>3.6</v>
      </c>
      <c r="AM244" s="5">
        <v>90</v>
      </c>
      <c r="AN244" s="5">
        <v>2.1</v>
      </c>
      <c r="AO244" s="5">
        <v>3.6</v>
      </c>
      <c r="AP244" s="5">
        <v>3.6</v>
      </c>
      <c r="AQ244" s="5">
        <v>4.7</v>
      </c>
      <c r="AR244" s="5">
        <v>1029.7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232</v>
      </c>
      <c r="AY244">
        <v>1088</v>
      </c>
      <c r="AZ244">
        <v>3.9</v>
      </c>
      <c r="BA244">
        <v>4.0999999999999996</v>
      </c>
      <c r="BB244" s="55">
        <v>0.163194444444444</v>
      </c>
    </row>
    <row r="245" spans="2:54" x14ac:dyDescent="0.25">
      <c r="B245" s="5">
        <v>3.6</v>
      </c>
      <c r="C245" s="5">
        <v>90</v>
      </c>
      <c r="D245" s="5">
        <v>2.1</v>
      </c>
      <c r="E245" s="5">
        <v>3.6</v>
      </c>
      <c r="F245" s="5">
        <v>0</v>
      </c>
      <c r="G245" s="5">
        <v>2.2000000000000002</v>
      </c>
      <c r="H245" s="5">
        <v>1029.5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232</v>
      </c>
      <c r="O245">
        <v>1088</v>
      </c>
      <c r="P245">
        <v>3.9</v>
      </c>
      <c r="Q245">
        <v>4.0999999999999996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2"/>
      <c r="AD245" s="54">
        <v>0.163888888888889</v>
      </c>
      <c r="AK245" s="306"/>
      <c r="AL245" s="5">
        <v>3.6</v>
      </c>
      <c r="AM245" s="5">
        <v>90</v>
      </c>
      <c r="AN245" s="5">
        <v>2.1</v>
      </c>
      <c r="AO245" s="5">
        <v>3.6</v>
      </c>
      <c r="AP245" s="5">
        <v>0</v>
      </c>
      <c r="AQ245" s="5">
        <v>2.2000000000000002</v>
      </c>
      <c r="AR245" s="5">
        <v>1029.5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232</v>
      </c>
      <c r="AY245">
        <v>1088</v>
      </c>
      <c r="AZ245">
        <v>3.9</v>
      </c>
      <c r="BA245">
        <v>4.0999999999999996</v>
      </c>
      <c r="BB245" s="55">
        <v>0.163888888888889</v>
      </c>
    </row>
    <row r="246" spans="2:54" x14ac:dyDescent="0.25">
      <c r="B246" s="5">
        <v>3.6</v>
      </c>
      <c r="C246" s="5">
        <v>90</v>
      </c>
      <c r="D246" s="5">
        <v>2.1</v>
      </c>
      <c r="E246" s="5">
        <v>3.6</v>
      </c>
      <c r="F246" s="5">
        <v>0</v>
      </c>
      <c r="G246" s="5">
        <v>3.2</v>
      </c>
      <c r="H246" s="5">
        <v>1029.5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232</v>
      </c>
      <c r="O246">
        <v>1088</v>
      </c>
      <c r="P246">
        <v>3.9</v>
      </c>
      <c r="Q246">
        <v>4.0999999999999996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2"/>
      <c r="AD246" s="54">
        <v>0.164583333333333</v>
      </c>
      <c r="AK246" s="306"/>
      <c r="AL246" s="5">
        <v>3.6</v>
      </c>
      <c r="AM246" s="5">
        <v>90</v>
      </c>
      <c r="AN246" s="5">
        <v>2.1</v>
      </c>
      <c r="AO246" s="5">
        <v>3.6</v>
      </c>
      <c r="AP246" s="5">
        <v>0</v>
      </c>
      <c r="AQ246" s="5">
        <v>3.2</v>
      </c>
      <c r="AR246" s="5">
        <v>1029.5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232</v>
      </c>
      <c r="AY246">
        <v>1088</v>
      </c>
      <c r="AZ246">
        <v>3.9</v>
      </c>
      <c r="BA246">
        <v>4.0999999999999996</v>
      </c>
      <c r="BB246" s="55">
        <v>0.164583333333333</v>
      </c>
    </row>
    <row r="247" spans="2:54" x14ac:dyDescent="0.25">
      <c r="B247" s="5">
        <v>3.6</v>
      </c>
      <c r="C247" s="5">
        <v>90</v>
      </c>
      <c r="D247" s="5">
        <v>2.1</v>
      </c>
      <c r="E247" s="5">
        <v>3.6</v>
      </c>
      <c r="F247" s="5">
        <v>2.9</v>
      </c>
      <c r="G247" s="5">
        <v>2.9</v>
      </c>
      <c r="H247" s="5">
        <v>1029.7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232</v>
      </c>
      <c r="O247">
        <v>1088</v>
      </c>
      <c r="P247">
        <v>3.9</v>
      </c>
      <c r="Q247">
        <v>4.0999999999999996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2"/>
      <c r="AD247" s="54">
        <v>0.165277777777778</v>
      </c>
      <c r="AK247" s="306"/>
      <c r="AL247" s="5">
        <v>3.6</v>
      </c>
      <c r="AM247" s="5">
        <v>90</v>
      </c>
      <c r="AN247" s="5">
        <v>2.1</v>
      </c>
      <c r="AO247" s="5">
        <v>3.6</v>
      </c>
      <c r="AP247" s="5">
        <v>2.9</v>
      </c>
      <c r="AQ247" s="5">
        <v>2.9</v>
      </c>
      <c r="AR247" s="5">
        <v>1029.7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232</v>
      </c>
      <c r="AY247">
        <v>1088</v>
      </c>
      <c r="AZ247">
        <v>3.9</v>
      </c>
      <c r="BA247">
        <v>4.0999999999999996</v>
      </c>
      <c r="BB247" s="55">
        <v>0.165277777777778</v>
      </c>
    </row>
    <row r="248" spans="2:54" x14ac:dyDescent="0.25">
      <c r="B248" s="5">
        <v>3.6</v>
      </c>
      <c r="C248" s="5">
        <v>90</v>
      </c>
      <c r="D248" s="5">
        <v>2.1</v>
      </c>
      <c r="E248" s="5">
        <v>3.6</v>
      </c>
      <c r="F248" s="5">
        <v>3.6</v>
      </c>
      <c r="G248" s="5">
        <v>4</v>
      </c>
      <c r="H248" s="5">
        <v>1029.8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232</v>
      </c>
      <c r="O248">
        <v>1088</v>
      </c>
      <c r="P248">
        <v>3.9</v>
      </c>
      <c r="Q248">
        <v>4.0999999999999996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2"/>
      <c r="AD248" s="54">
        <v>0.16597222222222199</v>
      </c>
      <c r="AK248" s="306"/>
      <c r="AL248" s="5">
        <v>3.6</v>
      </c>
      <c r="AM248" s="5">
        <v>90</v>
      </c>
      <c r="AN248" s="5">
        <v>2.1</v>
      </c>
      <c r="AO248" s="5">
        <v>3.6</v>
      </c>
      <c r="AP248" s="5">
        <v>3.6</v>
      </c>
      <c r="AQ248" s="5">
        <v>4</v>
      </c>
      <c r="AR248" s="5">
        <v>1029.8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232</v>
      </c>
      <c r="AY248">
        <v>1088</v>
      </c>
      <c r="AZ248">
        <v>3.9</v>
      </c>
      <c r="BA248">
        <v>4.0999999999999996</v>
      </c>
      <c r="BB248" s="55">
        <v>0.16597222222222199</v>
      </c>
    </row>
    <row r="249" spans="2:54" x14ac:dyDescent="0.25">
      <c r="B249" s="5">
        <v>3.6</v>
      </c>
      <c r="C249" s="5">
        <v>90</v>
      </c>
      <c r="D249" s="5">
        <v>2.1</v>
      </c>
      <c r="E249" s="5">
        <v>3.6</v>
      </c>
      <c r="F249" s="5">
        <v>1.8</v>
      </c>
      <c r="G249" s="5">
        <v>2.5</v>
      </c>
      <c r="H249" s="5">
        <v>1029.8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232</v>
      </c>
      <c r="O249">
        <v>1088</v>
      </c>
      <c r="P249">
        <v>3.9</v>
      </c>
      <c r="Q249">
        <v>4.0999999999999996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2"/>
      <c r="AD249" s="54">
        <v>0.16666666666666699</v>
      </c>
      <c r="AK249" s="306"/>
      <c r="AL249" s="5">
        <v>3.6</v>
      </c>
      <c r="AM249" s="5">
        <v>90</v>
      </c>
      <c r="AN249" s="5">
        <v>2.1</v>
      </c>
      <c r="AO249" s="5">
        <v>3.6</v>
      </c>
      <c r="AP249" s="5">
        <v>1.8</v>
      </c>
      <c r="AQ249" s="5">
        <v>2.5</v>
      </c>
      <c r="AR249" s="5">
        <v>1029.8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232</v>
      </c>
      <c r="AY249">
        <v>1088</v>
      </c>
      <c r="AZ249">
        <v>3.9</v>
      </c>
      <c r="BA249">
        <v>4.0999999999999996</v>
      </c>
      <c r="BB249" s="55">
        <v>0.16666666666666699</v>
      </c>
    </row>
    <row r="250" spans="2:54" x14ac:dyDescent="0.25">
      <c r="B250" s="5">
        <v>3.6</v>
      </c>
      <c r="C250" s="5">
        <v>90</v>
      </c>
      <c r="D250" s="5">
        <v>2.1</v>
      </c>
      <c r="E250" s="5">
        <v>3.6</v>
      </c>
      <c r="F250" s="5">
        <v>2.5</v>
      </c>
      <c r="G250" s="5">
        <v>3.2</v>
      </c>
      <c r="H250" s="5">
        <v>1029.5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232</v>
      </c>
      <c r="O250">
        <v>1088</v>
      </c>
      <c r="P250">
        <v>3.9</v>
      </c>
      <c r="Q250">
        <v>4.0999999999999996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2"/>
      <c r="AD250" s="54">
        <v>0.16736111111111099</v>
      </c>
      <c r="AK250" s="306"/>
      <c r="AL250" s="5">
        <v>3.6</v>
      </c>
      <c r="AM250" s="5">
        <v>90</v>
      </c>
      <c r="AN250" s="5">
        <v>2.1</v>
      </c>
      <c r="AO250" s="5">
        <v>3.6</v>
      </c>
      <c r="AP250" s="5">
        <v>2.5</v>
      </c>
      <c r="AQ250" s="5">
        <v>3.2</v>
      </c>
      <c r="AR250" s="5">
        <v>1029.5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232</v>
      </c>
      <c r="AY250">
        <v>1088</v>
      </c>
      <c r="AZ250">
        <v>3.9</v>
      </c>
      <c r="BA250">
        <v>4.0999999999999996</v>
      </c>
      <c r="BB250" s="55">
        <v>0.16736111111111099</v>
      </c>
    </row>
    <row r="251" spans="2:54" x14ac:dyDescent="0.25">
      <c r="B251" s="5">
        <v>3.6</v>
      </c>
      <c r="C251" s="5">
        <v>90</v>
      </c>
      <c r="D251" s="5">
        <v>2.1</v>
      </c>
      <c r="E251" s="5">
        <v>3.6</v>
      </c>
      <c r="F251" s="5">
        <v>2.5</v>
      </c>
      <c r="G251" s="5">
        <v>3.2</v>
      </c>
      <c r="H251" s="5">
        <v>1029.5999999999999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232</v>
      </c>
      <c r="O251">
        <v>1088</v>
      </c>
      <c r="P251">
        <v>3.9</v>
      </c>
      <c r="Q251">
        <v>4.0999999999999996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2"/>
      <c r="AD251" s="54">
        <v>0.16805555555555601</v>
      </c>
      <c r="AK251" s="306"/>
      <c r="AL251" s="5">
        <v>3.6</v>
      </c>
      <c r="AM251" s="5">
        <v>90</v>
      </c>
      <c r="AN251" s="5">
        <v>2.1</v>
      </c>
      <c r="AO251" s="5">
        <v>3.6</v>
      </c>
      <c r="AP251" s="5">
        <v>2.5</v>
      </c>
      <c r="AQ251" s="5">
        <v>3.2</v>
      </c>
      <c r="AR251" s="5">
        <v>1029.5999999999999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232</v>
      </c>
      <c r="AY251">
        <v>1088</v>
      </c>
      <c r="AZ251">
        <v>3.9</v>
      </c>
      <c r="BA251">
        <v>4.0999999999999996</v>
      </c>
      <c r="BB251" s="55">
        <v>0.16805555555555601</v>
      </c>
    </row>
    <row r="252" spans="2:54" x14ac:dyDescent="0.25">
      <c r="B252" s="5">
        <v>3.7</v>
      </c>
      <c r="C252" s="5">
        <v>90</v>
      </c>
      <c r="D252" s="5">
        <v>2.2000000000000002</v>
      </c>
      <c r="E252" s="5">
        <v>3.7</v>
      </c>
      <c r="F252" s="5">
        <v>2.5</v>
      </c>
      <c r="G252" s="5">
        <v>4.7</v>
      </c>
      <c r="H252" s="5">
        <v>1029.5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232</v>
      </c>
      <c r="O252">
        <v>1088</v>
      </c>
      <c r="P252">
        <v>3.9</v>
      </c>
      <c r="Q252">
        <v>4.0999999999999996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2"/>
      <c r="AD252" s="54">
        <v>0.16875000000000001</v>
      </c>
      <c r="AK252" s="306"/>
      <c r="AL252" s="5">
        <v>3.7</v>
      </c>
      <c r="AM252" s="5">
        <v>90</v>
      </c>
      <c r="AN252" s="5">
        <v>2.2000000000000002</v>
      </c>
      <c r="AO252" s="5">
        <v>3.7</v>
      </c>
      <c r="AP252" s="5">
        <v>2.5</v>
      </c>
      <c r="AQ252" s="5">
        <v>4.7</v>
      </c>
      <c r="AR252" s="5">
        <v>1029.5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232</v>
      </c>
      <c r="AY252">
        <v>1088</v>
      </c>
      <c r="AZ252">
        <v>3.9</v>
      </c>
      <c r="BA252">
        <v>4.0999999999999996</v>
      </c>
      <c r="BB252" s="55">
        <v>0.16875000000000001</v>
      </c>
    </row>
    <row r="253" spans="2:54" x14ac:dyDescent="0.25">
      <c r="B253" s="5">
        <v>3.7</v>
      </c>
      <c r="C253" s="5">
        <v>90</v>
      </c>
      <c r="D253" s="5">
        <v>2.2000000000000002</v>
      </c>
      <c r="E253" s="5">
        <v>3.7</v>
      </c>
      <c r="F253" s="5">
        <v>4</v>
      </c>
      <c r="G253" s="5">
        <v>4.3</v>
      </c>
      <c r="H253" s="5">
        <v>1029.5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232</v>
      </c>
      <c r="O253">
        <v>1088</v>
      </c>
      <c r="P253">
        <v>3.9</v>
      </c>
      <c r="Q253">
        <v>4.0999999999999996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2"/>
      <c r="AD253" s="54">
        <v>0.16944444444444401</v>
      </c>
      <c r="AK253" s="306"/>
      <c r="AL253" s="5">
        <v>3.7</v>
      </c>
      <c r="AM253" s="5">
        <v>90</v>
      </c>
      <c r="AN253" s="5">
        <v>2.2000000000000002</v>
      </c>
      <c r="AO253" s="5">
        <v>3.7</v>
      </c>
      <c r="AP253" s="5">
        <v>4</v>
      </c>
      <c r="AQ253" s="5">
        <v>4.3</v>
      </c>
      <c r="AR253" s="5">
        <v>1029.5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232</v>
      </c>
      <c r="AY253">
        <v>1088</v>
      </c>
      <c r="AZ253">
        <v>3.9</v>
      </c>
      <c r="BA253">
        <v>4.0999999999999996</v>
      </c>
      <c r="BB253" s="55">
        <v>0.16944444444444401</v>
      </c>
    </row>
    <row r="254" spans="2:54" x14ac:dyDescent="0.25">
      <c r="B254" s="5">
        <v>3.7</v>
      </c>
      <c r="C254" s="5">
        <v>90</v>
      </c>
      <c r="D254" s="5">
        <v>2.2000000000000002</v>
      </c>
      <c r="E254" s="5">
        <v>3.7</v>
      </c>
      <c r="F254" s="5">
        <v>3.6</v>
      </c>
      <c r="G254" s="5">
        <v>4</v>
      </c>
      <c r="H254" s="5">
        <v>1029.5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232</v>
      </c>
      <c r="O254">
        <v>1088</v>
      </c>
      <c r="P254">
        <v>3.9</v>
      </c>
      <c r="Q254">
        <v>4.0999999999999996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2"/>
      <c r="AD254" s="54">
        <v>0.17013888888888901</v>
      </c>
      <c r="AK254" s="306"/>
      <c r="AL254" s="5">
        <v>3.7</v>
      </c>
      <c r="AM254" s="5">
        <v>90</v>
      </c>
      <c r="AN254" s="5">
        <v>2.2000000000000002</v>
      </c>
      <c r="AO254" s="5">
        <v>3.7</v>
      </c>
      <c r="AP254" s="5">
        <v>3.6</v>
      </c>
      <c r="AQ254" s="5">
        <v>4</v>
      </c>
      <c r="AR254" s="5">
        <v>1029.5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232</v>
      </c>
      <c r="AY254">
        <v>1088</v>
      </c>
      <c r="AZ254">
        <v>3.9</v>
      </c>
      <c r="BA254">
        <v>4.0999999999999996</v>
      </c>
      <c r="BB254" s="55">
        <v>0.17013888888888901</v>
      </c>
    </row>
    <row r="255" spans="2:54" x14ac:dyDescent="0.25">
      <c r="B255" s="5">
        <v>3.6</v>
      </c>
      <c r="C255" s="5">
        <v>90</v>
      </c>
      <c r="D255" s="5">
        <v>2.1</v>
      </c>
      <c r="E255" s="5">
        <v>3.6</v>
      </c>
      <c r="F255" s="5">
        <v>1.8</v>
      </c>
      <c r="G255" s="5">
        <v>2.9</v>
      </c>
      <c r="H255" s="5">
        <v>1029.5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232</v>
      </c>
      <c r="O255">
        <v>1088</v>
      </c>
      <c r="P255">
        <v>3.9</v>
      </c>
      <c r="Q255">
        <v>4.0999999999999996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2"/>
      <c r="AD255" s="54">
        <v>0.170833333333333</v>
      </c>
      <c r="AK255" s="306"/>
      <c r="AL255" s="5">
        <v>3.6</v>
      </c>
      <c r="AM255" s="5">
        <v>90</v>
      </c>
      <c r="AN255" s="5">
        <v>2.1</v>
      </c>
      <c r="AO255" s="5">
        <v>3.6</v>
      </c>
      <c r="AP255" s="5">
        <v>1.8</v>
      </c>
      <c r="AQ255" s="5">
        <v>2.9</v>
      </c>
      <c r="AR255" s="5">
        <v>1029.5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232</v>
      </c>
      <c r="AY255">
        <v>1088</v>
      </c>
      <c r="AZ255">
        <v>3.9</v>
      </c>
      <c r="BA255">
        <v>4.0999999999999996</v>
      </c>
      <c r="BB255" s="55">
        <v>0.170833333333333</v>
      </c>
    </row>
    <row r="256" spans="2:54" x14ac:dyDescent="0.25">
      <c r="B256" s="5">
        <v>3.6</v>
      </c>
      <c r="C256" s="5">
        <v>90</v>
      </c>
      <c r="D256" s="5">
        <v>2.1</v>
      </c>
      <c r="E256" s="5">
        <v>3.6</v>
      </c>
      <c r="F256" s="5">
        <v>2.9</v>
      </c>
      <c r="G256" s="5">
        <v>4.7</v>
      </c>
      <c r="H256" s="5">
        <v>1029.4000000000001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232</v>
      </c>
      <c r="O256">
        <v>1088</v>
      </c>
      <c r="P256">
        <v>3.9</v>
      </c>
      <c r="Q256">
        <v>4.0999999999999996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2"/>
      <c r="AD256" s="54">
        <v>0.171527777777778</v>
      </c>
      <c r="AK256" s="306"/>
      <c r="AL256" s="5">
        <v>3.6</v>
      </c>
      <c r="AM256" s="5">
        <v>90</v>
      </c>
      <c r="AN256" s="5">
        <v>2.1</v>
      </c>
      <c r="AO256" s="5">
        <v>3.6</v>
      </c>
      <c r="AP256" s="5">
        <v>2.9</v>
      </c>
      <c r="AQ256" s="5">
        <v>4.7</v>
      </c>
      <c r="AR256" s="5">
        <v>1029.4000000000001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232</v>
      </c>
      <c r="AY256">
        <v>1088</v>
      </c>
      <c r="AZ256">
        <v>3.9</v>
      </c>
      <c r="BA256">
        <v>4.0999999999999996</v>
      </c>
      <c r="BB256" s="55">
        <v>0.171527777777778</v>
      </c>
    </row>
    <row r="257" spans="2:54" x14ac:dyDescent="0.25">
      <c r="B257" s="5">
        <v>3.6</v>
      </c>
      <c r="C257" s="5">
        <v>90</v>
      </c>
      <c r="D257" s="5">
        <v>2.1</v>
      </c>
      <c r="E257" s="5">
        <v>3.6</v>
      </c>
      <c r="F257" s="5">
        <v>2.5</v>
      </c>
      <c r="G257" s="5">
        <v>2.9</v>
      </c>
      <c r="H257" s="5">
        <v>1029.4000000000001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232</v>
      </c>
      <c r="O257">
        <v>1088</v>
      </c>
      <c r="P257">
        <v>3.9</v>
      </c>
      <c r="Q257">
        <v>4.0999999999999996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2"/>
      <c r="AD257" s="54">
        <v>0.172222222222222</v>
      </c>
      <c r="AK257" s="306"/>
      <c r="AL257" s="5">
        <v>3.6</v>
      </c>
      <c r="AM257" s="5">
        <v>90</v>
      </c>
      <c r="AN257" s="5">
        <v>2.1</v>
      </c>
      <c r="AO257" s="5">
        <v>3.6</v>
      </c>
      <c r="AP257" s="5">
        <v>2.5</v>
      </c>
      <c r="AQ257" s="5">
        <v>2.9</v>
      </c>
      <c r="AR257" s="5">
        <v>1029.4000000000001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232</v>
      </c>
      <c r="AY257">
        <v>1088</v>
      </c>
      <c r="AZ257">
        <v>3.9</v>
      </c>
      <c r="BA257">
        <v>4.0999999999999996</v>
      </c>
      <c r="BB257" s="55">
        <v>0.172222222222222</v>
      </c>
    </row>
    <row r="258" spans="2:54" x14ac:dyDescent="0.25">
      <c r="B258" s="5">
        <v>3.6</v>
      </c>
      <c r="C258" s="5">
        <v>90</v>
      </c>
      <c r="D258" s="5">
        <v>2.1</v>
      </c>
      <c r="E258" s="5">
        <v>3.6</v>
      </c>
      <c r="F258" s="5">
        <v>4</v>
      </c>
      <c r="G258" s="5">
        <v>4</v>
      </c>
      <c r="H258" s="5">
        <v>1029.5999999999999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232</v>
      </c>
      <c r="O258">
        <v>1088</v>
      </c>
      <c r="P258">
        <v>3.9</v>
      </c>
      <c r="Q258">
        <v>4.0999999999999996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2"/>
      <c r="AD258" s="54">
        <v>0.172916666666667</v>
      </c>
      <c r="AK258" s="306"/>
      <c r="AL258" s="5">
        <v>3.6</v>
      </c>
      <c r="AM258" s="5">
        <v>90</v>
      </c>
      <c r="AN258" s="5">
        <v>2.1</v>
      </c>
      <c r="AO258" s="5">
        <v>3.6</v>
      </c>
      <c r="AP258" s="5">
        <v>4</v>
      </c>
      <c r="AQ258" s="5">
        <v>4</v>
      </c>
      <c r="AR258" s="5">
        <v>1029.5999999999999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232</v>
      </c>
      <c r="AY258">
        <v>1088</v>
      </c>
      <c r="AZ258">
        <v>3.9</v>
      </c>
      <c r="BA258">
        <v>4.0999999999999996</v>
      </c>
      <c r="BB258" s="55">
        <v>0.172916666666667</v>
      </c>
    </row>
    <row r="259" spans="2:54" x14ac:dyDescent="0.25">
      <c r="B259" s="5">
        <v>3.6</v>
      </c>
      <c r="C259" s="5">
        <v>90</v>
      </c>
      <c r="D259" s="5">
        <v>2.1</v>
      </c>
      <c r="E259" s="5">
        <v>3.6</v>
      </c>
      <c r="F259" s="5">
        <v>2.2000000000000002</v>
      </c>
      <c r="G259" s="5">
        <v>2.9</v>
      </c>
      <c r="H259" s="5">
        <v>1029.5999999999999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232</v>
      </c>
      <c r="O259">
        <v>1088</v>
      </c>
      <c r="P259">
        <v>3.9</v>
      </c>
      <c r="Q259">
        <v>4.0999999999999996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2"/>
      <c r="AD259" s="54">
        <v>0.17361111111111099</v>
      </c>
      <c r="AK259" s="306"/>
      <c r="AL259" s="5">
        <v>3.6</v>
      </c>
      <c r="AM259" s="5">
        <v>90</v>
      </c>
      <c r="AN259" s="5">
        <v>2.1</v>
      </c>
      <c r="AO259" s="5">
        <v>3.6</v>
      </c>
      <c r="AP259" s="5">
        <v>2.2000000000000002</v>
      </c>
      <c r="AQ259" s="5">
        <v>2.9</v>
      </c>
      <c r="AR259" s="5">
        <v>1029.5999999999999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232</v>
      </c>
      <c r="AY259">
        <v>1088</v>
      </c>
      <c r="AZ259">
        <v>3.9</v>
      </c>
      <c r="BA259">
        <v>4.0999999999999996</v>
      </c>
      <c r="BB259" s="55">
        <v>0.17361111111111099</v>
      </c>
    </row>
    <row r="260" spans="2:54" x14ac:dyDescent="0.25">
      <c r="B260" s="5">
        <v>3.6</v>
      </c>
      <c r="C260" s="5">
        <v>90</v>
      </c>
      <c r="D260" s="5">
        <v>2.1</v>
      </c>
      <c r="E260" s="5">
        <v>3.6</v>
      </c>
      <c r="F260" s="5">
        <v>1.8</v>
      </c>
      <c r="G260" s="5">
        <v>3.6</v>
      </c>
      <c r="H260" s="5">
        <v>1029.5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232</v>
      </c>
      <c r="O260">
        <v>1088</v>
      </c>
      <c r="P260">
        <v>3.9</v>
      </c>
      <c r="Q260">
        <v>4.0999999999999996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2"/>
      <c r="AD260" s="54">
        <v>0.17430555555555599</v>
      </c>
      <c r="AK260" s="306"/>
      <c r="AL260" s="5">
        <v>3.6</v>
      </c>
      <c r="AM260" s="5">
        <v>90</v>
      </c>
      <c r="AN260" s="5">
        <v>2.1</v>
      </c>
      <c r="AO260" s="5">
        <v>3.6</v>
      </c>
      <c r="AP260" s="5">
        <v>1.8</v>
      </c>
      <c r="AQ260" s="5">
        <v>3.6</v>
      </c>
      <c r="AR260" s="5">
        <v>1029.5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232</v>
      </c>
      <c r="AY260">
        <v>1088</v>
      </c>
      <c r="AZ260">
        <v>3.9</v>
      </c>
      <c r="BA260">
        <v>4.0999999999999996</v>
      </c>
      <c r="BB260" s="55">
        <v>0.17430555555555599</v>
      </c>
    </row>
    <row r="261" spans="2:54" x14ac:dyDescent="0.25">
      <c r="B261" s="5">
        <v>3.7</v>
      </c>
      <c r="C261" s="5">
        <v>90</v>
      </c>
      <c r="D261" s="5">
        <v>2.2000000000000002</v>
      </c>
      <c r="E261" s="5">
        <v>3.7</v>
      </c>
      <c r="F261" s="5">
        <v>0</v>
      </c>
      <c r="G261" s="5">
        <v>2.2000000000000002</v>
      </c>
      <c r="H261" s="5">
        <v>1029.4000000000001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232</v>
      </c>
      <c r="O261">
        <v>1088</v>
      </c>
      <c r="P261">
        <v>3.9</v>
      </c>
      <c r="Q261">
        <v>4.0999999999999996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2"/>
      <c r="AD261" s="54">
        <v>0.17499999999999999</v>
      </c>
      <c r="AK261" s="306"/>
      <c r="AL261" s="5">
        <v>3.7</v>
      </c>
      <c r="AM261" s="5">
        <v>90</v>
      </c>
      <c r="AN261" s="5">
        <v>2.2000000000000002</v>
      </c>
      <c r="AO261" s="5">
        <v>3.7</v>
      </c>
      <c r="AP261" s="5">
        <v>0</v>
      </c>
      <c r="AQ261" s="5">
        <v>2.2000000000000002</v>
      </c>
      <c r="AR261" s="5">
        <v>1029.4000000000001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232</v>
      </c>
      <c r="AY261">
        <v>1088</v>
      </c>
      <c r="AZ261">
        <v>3.9</v>
      </c>
      <c r="BA261">
        <v>4.0999999999999996</v>
      </c>
      <c r="BB261" s="55">
        <v>0.17499999999999999</v>
      </c>
    </row>
    <row r="262" spans="2:54" x14ac:dyDescent="0.25">
      <c r="B262" s="5">
        <v>3.7</v>
      </c>
      <c r="C262" s="5">
        <v>90</v>
      </c>
      <c r="D262" s="5">
        <v>2.2000000000000002</v>
      </c>
      <c r="E262" s="5">
        <v>3.7</v>
      </c>
      <c r="F262" s="5">
        <v>0</v>
      </c>
      <c r="G262" s="5">
        <v>2.2000000000000002</v>
      </c>
      <c r="H262" s="5">
        <v>1029.4000000000001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232</v>
      </c>
      <c r="O262">
        <v>1088</v>
      </c>
      <c r="P262">
        <v>3.9</v>
      </c>
      <c r="Q262">
        <v>4.0999999999999996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2"/>
      <c r="AD262" s="54">
        <v>0.17569444444444399</v>
      </c>
      <c r="AK262" s="306"/>
      <c r="AL262" s="5">
        <v>3.7</v>
      </c>
      <c r="AM262" s="5">
        <v>90</v>
      </c>
      <c r="AN262" s="5">
        <v>2.2000000000000002</v>
      </c>
      <c r="AO262" s="5">
        <v>3.7</v>
      </c>
      <c r="AP262" s="5">
        <v>0</v>
      </c>
      <c r="AQ262" s="5">
        <v>2.2000000000000002</v>
      </c>
      <c r="AR262" s="5">
        <v>1029.4000000000001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232</v>
      </c>
      <c r="AY262">
        <v>1088</v>
      </c>
      <c r="AZ262">
        <v>3.9</v>
      </c>
      <c r="BA262">
        <v>4.0999999999999996</v>
      </c>
      <c r="BB262" s="55">
        <v>0.17569444444444399</v>
      </c>
    </row>
    <row r="263" spans="2:54" x14ac:dyDescent="0.25">
      <c r="B263" s="5">
        <v>3.7</v>
      </c>
      <c r="C263" s="5">
        <v>90</v>
      </c>
      <c r="D263" s="5">
        <v>2.2000000000000002</v>
      </c>
      <c r="E263" s="5">
        <v>3.7</v>
      </c>
      <c r="F263" s="5">
        <v>0</v>
      </c>
      <c r="G263" s="5">
        <v>2.9</v>
      </c>
      <c r="H263" s="5">
        <v>1029.2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232</v>
      </c>
      <c r="O263">
        <v>1088</v>
      </c>
      <c r="P263">
        <v>4</v>
      </c>
      <c r="Q263">
        <v>4.0999999999999996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2"/>
      <c r="AD263" s="54">
        <v>0.17638888888888901</v>
      </c>
      <c r="AK263" s="306"/>
      <c r="AL263" s="5">
        <v>3.7</v>
      </c>
      <c r="AM263" s="5">
        <v>90</v>
      </c>
      <c r="AN263" s="5">
        <v>2.2000000000000002</v>
      </c>
      <c r="AO263" s="5">
        <v>3.7</v>
      </c>
      <c r="AP263" s="5">
        <v>0</v>
      </c>
      <c r="AQ263" s="5">
        <v>2.9</v>
      </c>
      <c r="AR263" s="5">
        <v>1029.2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232</v>
      </c>
      <c r="AY263">
        <v>1088</v>
      </c>
      <c r="AZ263">
        <v>4</v>
      </c>
      <c r="BA263">
        <v>4.0999999999999996</v>
      </c>
      <c r="BB263" s="55">
        <v>0.17638888888888901</v>
      </c>
    </row>
    <row r="264" spans="2:54" x14ac:dyDescent="0.25">
      <c r="B264" s="5">
        <v>3.7</v>
      </c>
      <c r="C264" s="5">
        <v>90</v>
      </c>
      <c r="D264" s="5">
        <v>2.2000000000000002</v>
      </c>
      <c r="E264" s="5">
        <v>3.7</v>
      </c>
      <c r="F264" s="5">
        <v>2.9</v>
      </c>
      <c r="G264" s="5">
        <v>4</v>
      </c>
      <c r="H264" s="5">
        <v>1029.4000000000001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232</v>
      </c>
      <c r="O264">
        <v>1088</v>
      </c>
      <c r="P264">
        <v>4</v>
      </c>
      <c r="Q264">
        <v>4.0999999999999996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2"/>
      <c r="AD264" s="54">
        <v>0.17708333333333301</v>
      </c>
      <c r="AK264" s="306"/>
      <c r="AL264" s="5">
        <v>3.7</v>
      </c>
      <c r="AM264" s="5">
        <v>90</v>
      </c>
      <c r="AN264" s="5">
        <v>2.2000000000000002</v>
      </c>
      <c r="AO264" s="5">
        <v>3.7</v>
      </c>
      <c r="AP264" s="5">
        <v>2.9</v>
      </c>
      <c r="AQ264" s="5">
        <v>4</v>
      </c>
      <c r="AR264" s="5">
        <v>1029.4000000000001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232</v>
      </c>
      <c r="AY264">
        <v>1088</v>
      </c>
      <c r="AZ264">
        <v>4</v>
      </c>
      <c r="BA264">
        <v>4.0999999999999996</v>
      </c>
      <c r="BB264" s="55">
        <v>0.17708333333333301</v>
      </c>
    </row>
    <row r="265" spans="2:54" x14ac:dyDescent="0.25">
      <c r="B265" s="5">
        <v>3.7</v>
      </c>
      <c r="C265" s="5">
        <v>90</v>
      </c>
      <c r="D265" s="5">
        <v>2.2000000000000002</v>
      </c>
      <c r="E265" s="5">
        <v>3.7</v>
      </c>
      <c r="F265" s="5">
        <v>1.8</v>
      </c>
      <c r="G265" s="5">
        <v>4</v>
      </c>
      <c r="H265" s="5">
        <v>1029.4000000000001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232</v>
      </c>
      <c r="O265">
        <v>1088</v>
      </c>
      <c r="P265">
        <v>4</v>
      </c>
      <c r="Q265">
        <v>4.0999999999999996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2"/>
      <c r="AD265" s="54">
        <v>0.17777777777777801</v>
      </c>
      <c r="AK265" s="306"/>
      <c r="AL265" s="5">
        <v>3.7</v>
      </c>
      <c r="AM265" s="5">
        <v>90</v>
      </c>
      <c r="AN265" s="5">
        <v>2.2000000000000002</v>
      </c>
      <c r="AO265" s="5">
        <v>3.7</v>
      </c>
      <c r="AP265" s="5">
        <v>1.8</v>
      </c>
      <c r="AQ265" s="5">
        <v>4</v>
      </c>
      <c r="AR265" s="5">
        <v>1029.4000000000001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232</v>
      </c>
      <c r="AY265">
        <v>1088</v>
      </c>
      <c r="AZ265">
        <v>4</v>
      </c>
      <c r="BA265">
        <v>4.0999999999999996</v>
      </c>
      <c r="BB265" s="55">
        <v>0.17777777777777801</v>
      </c>
    </row>
    <row r="266" spans="2:54" x14ac:dyDescent="0.25">
      <c r="B266" s="5">
        <v>3.7</v>
      </c>
      <c r="C266" s="5">
        <v>90</v>
      </c>
      <c r="D266" s="5">
        <v>2.2000000000000002</v>
      </c>
      <c r="E266" s="5">
        <v>3.7</v>
      </c>
      <c r="F266" s="5">
        <v>4</v>
      </c>
      <c r="G266" s="5">
        <v>4</v>
      </c>
      <c r="H266" s="5">
        <v>1029.3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232</v>
      </c>
      <c r="O266">
        <v>1088</v>
      </c>
      <c r="P266">
        <v>4</v>
      </c>
      <c r="Q266">
        <v>4.0999999999999996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2"/>
      <c r="AD266" s="54">
        <v>0.178472222222222</v>
      </c>
      <c r="AK266" s="306"/>
      <c r="AL266" s="5">
        <v>3.7</v>
      </c>
      <c r="AM266" s="5">
        <v>90</v>
      </c>
      <c r="AN266" s="5">
        <v>2.2000000000000002</v>
      </c>
      <c r="AO266" s="5">
        <v>3.7</v>
      </c>
      <c r="AP266" s="5">
        <v>4</v>
      </c>
      <c r="AQ266" s="5">
        <v>4</v>
      </c>
      <c r="AR266" s="5">
        <v>1029.3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232</v>
      </c>
      <c r="AY266">
        <v>1088</v>
      </c>
      <c r="AZ266">
        <v>4</v>
      </c>
      <c r="BA266">
        <v>4.0999999999999996</v>
      </c>
      <c r="BB266" s="55">
        <v>0.178472222222222</v>
      </c>
    </row>
    <row r="267" spans="2:54" x14ac:dyDescent="0.25">
      <c r="B267" s="5">
        <v>3.7</v>
      </c>
      <c r="C267" s="5">
        <v>90</v>
      </c>
      <c r="D267" s="5">
        <v>2.2000000000000002</v>
      </c>
      <c r="E267" s="5">
        <v>3.7</v>
      </c>
      <c r="F267" s="5">
        <v>3.6</v>
      </c>
      <c r="G267" s="5">
        <v>3.6</v>
      </c>
      <c r="H267" s="5">
        <v>1029.3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232</v>
      </c>
      <c r="O267">
        <v>1088</v>
      </c>
      <c r="P267">
        <v>3.9</v>
      </c>
      <c r="Q267">
        <v>4.0999999999999996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2"/>
      <c r="AD267" s="54">
        <v>0.179166666666667</v>
      </c>
      <c r="AK267" s="306"/>
      <c r="AL267" s="5">
        <v>3.7</v>
      </c>
      <c r="AM267" s="5">
        <v>90</v>
      </c>
      <c r="AN267" s="5">
        <v>2.2000000000000002</v>
      </c>
      <c r="AO267" s="5">
        <v>3.7</v>
      </c>
      <c r="AP267" s="5">
        <v>3.6</v>
      </c>
      <c r="AQ267" s="5">
        <v>3.6</v>
      </c>
      <c r="AR267" s="5">
        <v>1029.3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232</v>
      </c>
      <c r="AY267">
        <v>1088</v>
      </c>
      <c r="AZ267">
        <v>3.9</v>
      </c>
      <c r="BA267">
        <v>4.0999999999999996</v>
      </c>
      <c r="BB267" s="55">
        <v>0.179166666666667</v>
      </c>
    </row>
    <row r="268" spans="2:54" x14ac:dyDescent="0.25">
      <c r="B268" s="5">
        <v>3.7</v>
      </c>
      <c r="C268" s="5">
        <v>90</v>
      </c>
      <c r="D268" s="5">
        <v>2.2000000000000002</v>
      </c>
      <c r="E268" s="5">
        <v>3.7</v>
      </c>
      <c r="F268" s="5">
        <v>2.2000000000000002</v>
      </c>
      <c r="G268" s="5">
        <v>3.2</v>
      </c>
      <c r="H268" s="5">
        <v>1029.0999999999999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232</v>
      </c>
      <c r="O268">
        <v>1088</v>
      </c>
      <c r="P268">
        <v>4</v>
      </c>
      <c r="Q268">
        <v>4.0999999999999996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2"/>
      <c r="AD268" s="54">
        <v>0.179861111111111</v>
      </c>
      <c r="AK268" s="306"/>
      <c r="AL268" s="5">
        <v>3.7</v>
      </c>
      <c r="AM268" s="5">
        <v>90</v>
      </c>
      <c r="AN268" s="5">
        <v>2.2000000000000002</v>
      </c>
      <c r="AO268" s="5">
        <v>3.7</v>
      </c>
      <c r="AP268" s="5">
        <v>2.2000000000000002</v>
      </c>
      <c r="AQ268" s="5">
        <v>3.2</v>
      </c>
      <c r="AR268" s="5">
        <v>1029.0999999999999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232</v>
      </c>
      <c r="AY268">
        <v>1088</v>
      </c>
      <c r="AZ268">
        <v>4</v>
      </c>
      <c r="BA268">
        <v>4.0999999999999996</v>
      </c>
      <c r="BB268" s="55">
        <v>0.179861111111111</v>
      </c>
    </row>
    <row r="269" spans="2:54" x14ac:dyDescent="0.25">
      <c r="B269" s="5">
        <v>3.7</v>
      </c>
      <c r="C269" s="5">
        <v>90</v>
      </c>
      <c r="D269" s="5">
        <v>2.2000000000000002</v>
      </c>
      <c r="E269" s="5">
        <v>3.7</v>
      </c>
      <c r="F269" s="5">
        <v>0</v>
      </c>
      <c r="G269" s="5">
        <v>0</v>
      </c>
      <c r="H269" s="5">
        <v>1029.4000000000001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232</v>
      </c>
      <c r="O269">
        <v>1088</v>
      </c>
      <c r="P269">
        <v>4</v>
      </c>
      <c r="Q269">
        <v>4.0999999999999996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2"/>
      <c r="AD269" s="54">
        <v>0.180555555555556</v>
      </c>
      <c r="AK269" s="306"/>
      <c r="AL269" s="5">
        <v>3.7</v>
      </c>
      <c r="AM269" s="5">
        <v>90</v>
      </c>
      <c r="AN269" s="5">
        <v>2.2000000000000002</v>
      </c>
      <c r="AO269" s="5">
        <v>3.7</v>
      </c>
      <c r="AP269" s="5">
        <v>0</v>
      </c>
      <c r="AQ269" s="5">
        <v>0</v>
      </c>
      <c r="AR269" s="5">
        <v>1029.4000000000001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232</v>
      </c>
      <c r="AY269">
        <v>1088</v>
      </c>
      <c r="AZ269">
        <v>4</v>
      </c>
      <c r="BA269">
        <v>4.0999999999999996</v>
      </c>
      <c r="BB269" s="55">
        <v>0.180555555555556</v>
      </c>
    </row>
    <row r="270" spans="2:54" x14ac:dyDescent="0.25">
      <c r="B270" s="5">
        <v>3.7</v>
      </c>
      <c r="C270" s="5">
        <v>90</v>
      </c>
      <c r="D270" s="5">
        <v>2.2000000000000002</v>
      </c>
      <c r="E270" s="5">
        <v>3.7</v>
      </c>
      <c r="F270" s="5">
        <v>0</v>
      </c>
      <c r="G270" s="5">
        <v>0</v>
      </c>
      <c r="H270" s="5">
        <v>1029.5999999999999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232</v>
      </c>
      <c r="O270">
        <v>1088</v>
      </c>
      <c r="P270">
        <v>4</v>
      </c>
      <c r="Q270">
        <v>4.2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2"/>
      <c r="AD270" s="54">
        <v>0.18124999999999999</v>
      </c>
      <c r="AK270" s="306"/>
      <c r="AL270" s="5">
        <v>3.7</v>
      </c>
      <c r="AM270" s="5">
        <v>90</v>
      </c>
      <c r="AN270" s="5">
        <v>2.2000000000000002</v>
      </c>
      <c r="AO270" s="5">
        <v>3.7</v>
      </c>
      <c r="AP270" s="5">
        <v>0</v>
      </c>
      <c r="AQ270" s="5">
        <v>0</v>
      </c>
      <c r="AR270" s="5">
        <v>1029.5999999999999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232</v>
      </c>
      <c r="AY270">
        <v>1088</v>
      </c>
      <c r="AZ270">
        <v>4</v>
      </c>
      <c r="BA270">
        <v>4.2</v>
      </c>
      <c r="BB270" s="55">
        <v>0.18124999999999999</v>
      </c>
    </row>
    <row r="271" spans="2:54" x14ac:dyDescent="0.25">
      <c r="B271" s="5">
        <v>3.7</v>
      </c>
      <c r="C271" s="5">
        <v>90</v>
      </c>
      <c r="D271" s="5">
        <v>2.2000000000000002</v>
      </c>
      <c r="E271" s="5">
        <v>3.7</v>
      </c>
      <c r="F271" s="5">
        <v>2.2000000000000002</v>
      </c>
      <c r="G271" s="5">
        <v>3.2</v>
      </c>
      <c r="H271" s="5">
        <v>1029.4000000000001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232</v>
      </c>
      <c r="O271">
        <v>1088</v>
      </c>
      <c r="P271">
        <v>4</v>
      </c>
      <c r="Q271">
        <v>4.2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2"/>
      <c r="AD271" s="54">
        <v>0.18194444444444399</v>
      </c>
      <c r="AK271" s="306"/>
      <c r="AL271" s="5">
        <v>3.7</v>
      </c>
      <c r="AM271" s="5">
        <v>90</v>
      </c>
      <c r="AN271" s="5">
        <v>2.2000000000000002</v>
      </c>
      <c r="AO271" s="5">
        <v>3.7</v>
      </c>
      <c r="AP271" s="5">
        <v>2.2000000000000002</v>
      </c>
      <c r="AQ271" s="5">
        <v>3.2</v>
      </c>
      <c r="AR271" s="5">
        <v>1029.4000000000001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232</v>
      </c>
      <c r="AY271">
        <v>1088</v>
      </c>
      <c r="AZ271">
        <v>4</v>
      </c>
      <c r="BA271">
        <v>4.2</v>
      </c>
      <c r="BB271" s="55">
        <v>0.18194444444444399</v>
      </c>
    </row>
    <row r="272" spans="2:54" x14ac:dyDescent="0.25">
      <c r="B272" s="5">
        <v>3.7</v>
      </c>
      <c r="C272" s="5">
        <v>90</v>
      </c>
      <c r="D272" s="5">
        <v>2.2000000000000002</v>
      </c>
      <c r="E272" s="5">
        <v>3.7</v>
      </c>
      <c r="F272" s="5">
        <v>3.2</v>
      </c>
      <c r="G272" s="5">
        <v>3.6</v>
      </c>
      <c r="H272" s="5">
        <v>1029.4000000000001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232</v>
      </c>
      <c r="O272">
        <v>1088</v>
      </c>
      <c r="P272">
        <v>4</v>
      </c>
      <c r="Q272">
        <v>4.0999999999999996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2"/>
      <c r="AD272" s="54">
        <v>0.18263888888888899</v>
      </c>
      <c r="AK272" s="306"/>
      <c r="AL272" s="5">
        <v>3.7</v>
      </c>
      <c r="AM272" s="5">
        <v>90</v>
      </c>
      <c r="AN272" s="5">
        <v>2.2000000000000002</v>
      </c>
      <c r="AO272" s="5">
        <v>3.7</v>
      </c>
      <c r="AP272" s="5">
        <v>3.2</v>
      </c>
      <c r="AQ272" s="5">
        <v>3.6</v>
      </c>
      <c r="AR272" s="5">
        <v>1029.4000000000001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232</v>
      </c>
      <c r="AY272">
        <v>1088</v>
      </c>
      <c r="AZ272">
        <v>4</v>
      </c>
      <c r="BA272">
        <v>4.0999999999999996</v>
      </c>
      <c r="BB272" s="55">
        <v>0.18263888888888899</v>
      </c>
    </row>
    <row r="273" spans="2:54" x14ac:dyDescent="0.25">
      <c r="B273" s="5">
        <v>3.7</v>
      </c>
      <c r="C273" s="5">
        <v>90</v>
      </c>
      <c r="D273" s="5">
        <v>2.2000000000000002</v>
      </c>
      <c r="E273" s="5">
        <v>3.7</v>
      </c>
      <c r="F273" s="5">
        <v>4.3</v>
      </c>
      <c r="G273" s="5">
        <v>4.3</v>
      </c>
      <c r="H273" s="5">
        <v>1029.2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232</v>
      </c>
      <c r="O273">
        <v>1088</v>
      </c>
      <c r="P273">
        <v>4</v>
      </c>
      <c r="Q273">
        <v>4.2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2"/>
      <c r="AD273" s="54">
        <v>0.18333333333333299</v>
      </c>
      <c r="AK273" s="306"/>
      <c r="AL273" s="5">
        <v>3.7</v>
      </c>
      <c r="AM273" s="5">
        <v>90</v>
      </c>
      <c r="AN273" s="5">
        <v>2.2000000000000002</v>
      </c>
      <c r="AO273" s="5">
        <v>3.7</v>
      </c>
      <c r="AP273" s="5">
        <v>4.3</v>
      </c>
      <c r="AQ273" s="5">
        <v>4.3</v>
      </c>
      <c r="AR273" s="5">
        <v>1029.2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232</v>
      </c>
      <c r="AY273">
        <v>1088</v>
      </c>
      <c r="AZ273">
        <v>4</v>
      </c>
      <c r="BA273">
        <v>4.2</v>
      </c>
      <c r="BB273" s="55">
        <v>0.18333333333333299</v>
      </c>
    </row>
    <row r="274" spans="2:54" x14ac:dyDescent="0.25">
      <c r="B274" s="5">
        <v>3.7</v>
      </c>
      <c r="C274" s="5">
        <v>90</v>
      </c>
      <c r="D274" s="5">
        <v>2.2000000000000002</v>
      </c>
      <c r="E274" s="5">
        <v>3.7</v>
      </c>
      <c r="F274" s="5">
        <v>0</v>
      </c>
      <c r="G274" s="5">
        <v>1.8</v>
      </c>
      <c r="H274" s="5">
        <v>1029.4000000000001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232</v>
      </c>
      <c r="O274">
        <v>1088</v>
      </c>
      <c r="P274">
        <v>4</v>
      </c>
      <c r="Q274">
        <v>4.2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2"/>
      <c r="AD274" s="54">
        <v>0.18402777777777801</v>
      </c>
      <c r="AK274" s="306"/>
      <c r="AL274" s="5">
        <v>3.7</v>
      </c>
      <c r="AM274" s="5">
        <v>90</v>
      </c>
      <c r="AN274" s="5">
        <v>2.2000000000000002</v>
      </c>
      <c r="AO274" s="5">
        <v>3.7</v>
      </c>
      <c r="AP274" s="5">
        <v>0</v>
      </c>
      <c r="AQ274" s="5">
        <v>1.8</v>
      </c>
      <c r="AR274" s="5">
        <v>1029.4000000000001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232</v>
      </c>
      <c r="AY274">
        <v>1088</v>
      </c>
      <c r="AZ274">
        <v>4</v>
      </c>
      <c r="BA274">
        <v>4.2</v>
      </c>
      <c r="BB274" s="55">
        <v>0.18402777777777801</v>
      </c>
    </row>
    <row r="275" spans="2:54" x14ac:dyDescent="0.25">
      <c r="B275" s="5">
        <v>3.7</v>
      </c>
      <c r="C275" s="5">
        <v>90</v>
      </c>
      <c r="D275" s="5">
        <v>2.2000000000000002</v>
      </c>
      <c r="E275" s="5">
        <v>3.7</v>
      </c>
      <c r="F275" s="5">
        <v>0</v>
      </c>
      <c r="G275" s="5">
        <v>2.9</v>
      </c>
      <c r="H275" s="5">
        <v>1029.4000000000001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232</v>
      </c>
      <c r="O275">
        <v>1088</v>
      </c>
      <c r="P275">
        <v>4</v>
      </c>
      <c r="Q275">
        <v>4.2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2"/>
      <c r="AD275" s="54">
        <v>0.18472222222222201</v>
      </c>
      <c r="AK275" s="306"/>
      <c r="AL275" s="5">
        <v>3.7</v>
      </c>
      <c r="AM275" s="5">
        <v>90</v>
      </c>
      <c r="AN275" s="5">
        <v>2.2000000000000002</v>
      </c>
      <c r="AO275" s="5">
        <v>3.7</v>
      </c>
      <c r="AP275" s="5">
        <v>0</v>
      </c>
      <c r="AQ275" s="5">
        <v>2.9</v>
      </c>
      <c r="AR275" s="5">
        <v>1029.4000000000001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232</v>
      </c>
      <c r="AY275">
        <v>1088</v>
      </c>
      <c r="AZ275">
        <v>4</v>
      </c>
      <c r="BA275">
        <v>4.2</v>
      </c>
      <c r="BB275" s="55">
        <v>0.18472222222222201</v>
      </c>
    </row>
    <row r="276" spans="2:54" x14ac:dyDescent="0.25">
      <c r="B276" s="5">
        <v>3.7</v>
      </c>
      <c r="C276" s="5">
        <v>90</v>
      </c>
      <c r="D276" s="5">
        <v>2.2000000000000002</v>
      </c>
      <c r="E276" s="5">
        <v>3.7</v>
      </c>
      <c r="F276" s="5">
        <v>2.2000000000000002</v>
      </c>
      <c r="G276" s="5">
        <v>4.7</v>
      </c>
      <c r="H276" s="5">
        <v>1029.3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232</v>
      </c>
      <c r="O276">
        <v>1088</v>
      </c>
      <c r="P276">
        <v>4</v>
      </c>
      <c r="Q276">
        <v>4.2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2"/>
      <c r="AD276" s="54">
        <v>0.18541666666666701</v>
      </c>
      <c r="AK276" s="306"/>
      <c r="AL276" s="5">
        <v>3.7</v>
      </c>
      <c r="AM276" s="5">
        <v>90</v>
      </c>
      <c r="AN276" s="5">
        <v>2.2000000000000002</v>
      </c>
      <c r="AO276" s="5">
        <v>3.7</v>
      </c>
      <c r="AP276" s="5">
        <v>2.2000000000000002</v>
      </c>
      <c r="AQ276" s="5">
        <v>4.7</v>
      </c>
      <c r="AR276" s="5">
        <v>1029.3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232</v>
      </c>
      <c r="AY276">
        <v>1088</v>
      </c>
      <c r="AZ276">
        <v>4</v>
      </c>
      <c r="BA276">
        <v>4.2</v>
      </c>
      <c r="BB276" s="55">
        <v>0.18541666666666701</v>
      </c>
    </row>
    <row r="277" spans="2:54" x14ac:dyDescent="0.25">
      <c r="B277" s="5">
        <v>3.7</v>
      </c>
      <c r="C277" s="5">
        <v>90</v>
      </c>
      <c r="D277" s="5">
        <v>2.2000000000000002</v>
      </c>
      <c r="E277" s="5">
        <v>3.7</v>
      </c>
      <c r="F277" s="5">
        <v>3.2</v>
      </c>
      <c r="G277" s="5">
        <v>3.2</v>
      </c>
      <c r="H277" s="5">
        <v>1029.3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232</v>
      </c>
      <c r="O277">
        <v>1088</v>
      </c>
      <c r="P277">
        <v>4</v>
      </c>
      <c r="Q277">
        <v>4.2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2"/>
      <c r="AD277" s="54">
        <v>0.18611111111111101</v>
      </c>
      <c r="AK277" s="306"/>
      <c r="AL277" s="5">
        <v>3.7</v>
      </c>
      <c r="AM277" s="5">
        <v>90</v>
      </c>
      <c r="AN277" s="5">
        <v>2.2000000000000002</v>
      </c>
      <c r="AO277" s="5">
        <v>3.7</v>
      </c>
      <c r="AP277" s="5">
        <v>3.2</v>
      </c>
      <c r="AQ277" s="5">
        <v>3.2</v>
      </c>
      <c r="AR277" s="5">
        <v>1029.3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232</v>
      </c>
      <c r="AY277">
        <v>1088</v>
      </c>
      <c r="AZ277">
        <v>4</v>
      </c>
      <c r="BA277">
        <v>4.2</v>
      </c>
      <c r="BB277" s="55">
        <v>0.18611111111111101</v>
      </c>
    </row>
    <row r="278" spans="2:54" x14ac:dyDescent="0.25">
      <c r="B278" s="5">
        <v>3.7</v>
      </c>
      <c r="C278" s="5">
        <v>90</v>
      </c>
      <c r="D278" s="5">
        <v>2.2000000000000002</v>
      </c>
      <c r="E278" s="5">
        <v>3.7</v>
      </c>
      <c r="F278" s="5">
        <v>4.3</v>
      </c>
      <c r="G278" s="5">
        <v>5.4</v>
      </c>
      <c r="H278" s="5">
        <v>1029.5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232</v>
      </c>
      <c r="O278">
        <v>1088</v>
      </c>
      <c r="P278">
        <v>4</v>
      </c>
      <c r="Q278">
        <v>4.2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2"/>
      <c r="AD278" s="54">
        <v>0.186805555555556</v>
      </c>
      <c r="AK278" s="306"/>
      <c r="AL278" s="5">
        <v>3.7</v>
      </c>
      <c r="AM278" s="5">
        <v>90</v>
      </c>
      <c r="AN278" s="5">
        <v>2.2000000000000002</v>
      </c>
      <c r="AO278" s="5">
        <v>3.7</v>
      </c>
      <c r="AP278" s="5">
        <v>4.3</v>
      </c>
      <c r="AQ278" s="5">
        <v>5.4</v>
      </c>
      <c r="AR278" s="5">
        <v>1029.5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232</v>
      </c>
      <c r="AY278">
        <v>1088</v>
      </c>
      <c r="AZ278">
        <v>4</v>
      </c>
      <c r="BA278">
        <v>4.2</v>
      </c>
      <c r="BB278" s="55">
        <v>0.186805555555556</v>
      </c>
    </row>
    <row r="279" spans="2:54" x14ac:dyDescent="0.25">
      <c r="B279" s="5">
        <v>3.7</v>
      </c>
      <c r="C279" s="5">
        <v>90</v>
      </c>
      <c r="D279" s="5">
        <v>2.2000000000000002</v>
      </c>
      <c r="E279" s="5">
        <v>3.7</v>
      </c>
      <c r="F279" s="5">
        <v>2.5</v>
      </c>
      <c r="G279" s="5">
        <v>3.2</v>
      </c>
      <c r="H279" s="5">
        <v>1029.5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232</v>
      </c>
      <c r="O279">
        <v>1088</v>
      </c>
      <c r="P279">
        <v>4</v>
      </c>
      <c r="Q279">
        <v>4.2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2"/>
      <c r="AD279" s="54">
        <v>0.1875</v>
      </c>
      <c r="AK279" s="306"/>
      <c r="AL279" s="5">
        <v>3.7</v>
      </c>
      <c r="AM279" s="5">
        <v>90</v>
      </c>
      <c r="AN279" s="5">
        <v>2.2000000000000002</v>
      </c>
      <c r="AO279" s="5">
        <v>3.7</v>
      </c>
      <c r="AP279" s="5">
        <v>2.5</v>
      </c>
      <c r="AQ279" s="5">
        <v>3.2</v>
      </c>
      <c r="AR279" s="5">
        <v>1029.5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232</v>
      </c>
      <c r="AY279">
        <v>1088</v>
      </c>
      <c r="AZ279">
        <v>4</v>
      </c>
      <c r="BA279">
        <v>4.2</v>
      </c>
      <c r="BB279" s="55">
        <v>0.1875</v>
      </c>
    </row>
    <row r="280" spans="2:54" x14ac:dyDescent="0.25">
      <c r="B280" s="5">
        <v>3.7</v>
      </c>
      <c r="C280" s="5">
        <v>90</v>
      </c>
      <c r="D280" s="5">
        <v>2.2000000000000002</v>
      </c>
      <c r="E280" s="5">
        <v>3.7</v>
      </c>
      <c r="F280" s="5">
        <v>2.5</v>
      </c>
      <c r="G280" s="5">
        <v>3.6</v>
      </c>
      <c r="H280" s="5">
        <v>1029.4000000000001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232</v>
      </c>
      <c r="O280">
        <v>1088</v>
      </c>
      <c r="P280">
        <v>4</v>
      </c>
      <c r="Q280">
        <v>4.2</v>
      </c>
      <c r="R280" s="54">
        <v>0.188194444444444</v>
      </c>
      <c r="T280" s="91"/>
      <c r="U280" s="94"/>
      <c r="V280" s="90" t="str">
        <f t="shared" si="6"/>
        <v/>
      </c>
      <c r="W280" s="94"/>
      <c r="X280" s="420"/>
      <c r="Z280" s="5"/>
      <c r="AA280"/>
      <c r="AC280" s="372"/>
      <c r="AD280" s="54">
        <v>0.188194444444444</v>
      </c>
      <c r="AK280" s="306"/>
      <c r="AL280" s="5">
        <v>3.7</v>
      </c>
      <c r="AM280" s="5">
        <v>90</v>
      </c>
      <c r="AN280" s="5">
        <v>2.2000000000000002</v>
      </c>
      <c r="AO280" s="5">
        <v>3.7</v>
      </c>
      <c r="AP280" s="5">
        <v>2.5</v>
      </c>
      <c r="AQ280" s="5">
        <v>3.6</v>
      </c>
      <c r="AR280" s="5">
        <v>1029.4000000000001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232</v>
      </c>
      <c r="AY280">
        <v>1088</v>
      </c>
      <c r="AZ280">
        <v>4</v>
      </c>
      <c r="BA280">
        <v>4.2</v>
      </c>
      <c r="BB280" s="55">
        <v>0.188194444444444</v>
      </c>
    </row>
    <row r="281" spans="2:54" x14ac:dyDescent="0.25">
      <c r="B281" s="5">
        <v>3.7</v>
      </c>
      <c r="C281" s="5">
        <v>90</v>
      </c>
      <c r="D281" s="5">
        <v>2.2000000000000002</v>
      </c>
      <c r="E281" s="5">
        <v>3.7</v>
      </c>
      <c r="F281" s="5">
        <v>2.5</v>
      </c>
      <c r="G281" s="5">
        <v>2.5</v>
      </c>
      <c r="H281" s="5">
        <v>1029.3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232</v>
      </c>
      <c r="O281">
        <v>1088</v>
      </c>
      <c r="P281">
        <v>4</v>
      </c>
      <c r="Q281">
        <v>4.2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1"/>
      <c r="Z281" s="5"/>
      <c r="AA281"/>
      <c r="AC281" s="372"/>
      <c r="AD281" s="54">
        <v>0.18888888888888899</v>
      </c>
      <c r="AK281" s="306"/>
      <c r="AL281" s="5">
        <v>3.7</v>
      </c>
      <c r="AM281" s="5">
        <v>90</v>
      </c>
      <c r="AN281" s="5">
        <v>2.2000000000000002</v>
      </c>
      <c r="AO281" s="5">
        <v>3.7</v>
      </c>
      <c r="AP281" s="5">
        <v>2.5</v>
      </c>
      <c r="AQ281" s="5">
        <v>2.5</v>
      </c>
      <c r="AR281" s="5">
        <v>1029.3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232</v>
      </c>
      <c r="AY281">
        <v>1088</v>
      </c>
      <c r="AZ281">
        <v>4</v>
      </c>
      <c r="BA281">
        <v>4.2</v>
      </c>
      <c r="BB281" s="55">
        <v>0.18888888888888899</v>
      </c>
    </row>
    <row r="282" spans="2:54" x14ac:dyDescent="0.25">
      <c r="B282" s="5">
        <v>3.7</v>
      </c>
      <c r="C282" s="5">
        <v>90</v>
      </c>
      <c r="D282" s="5">
        <v>2.2000000000000002</v>
      </c>
      <c r="E282" s="5">
        <v>3.7</v>
      </c>
      <c r="F282" s="5">
        <v>4.3</v>
      </c>
      <c r="G282" s="5">
        <v>4.3</v>
      </c>
      <c r="H282" s="5">
        <v>1029.3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232</v>
      </c>
      <c r="O282">
        <v>1088</v>
      </c>
      <c r="P282">
        <v>4</v>
      </c>
      <c r="Q282">
        <v>4.0999999999999996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2"/>
      <c r="AD282" s="54">
        <v>0.18958333333333299</v>
      </c>
      <c r="AK282" s="306"/>
      <c r="AL282" s="5">
        <v>3.7</v>
      </c>
      <c r="AM282" s="5">
        <v>90</v>
      </c>
      <c r="AN282" s="5">
        <v>2.2000000000000002</v>
      </c>
      <c r="AO282" s="5">
        <v>3.7</v>
      </c>
      <c r="AP282" s="5">
        <v>4.3</v>
      </c>
      <c r="AQ282" s="5">
        <v>4.3</v>
      </c>
      <c r="AR282" s="5">
        <v>1029.3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232</v>
      </c>
      <c r="AY282">
        <v>1088</v>
      </c>
      <c r="AZ282">
        <v>4</v>
      </c>
      <c r="BA282">
        <v>4.0999999999999996</v>
      </c>
      <c r="BB282" s="55">
        <v>0.18958333333333299</v>
      </c>
    </row>
    <row r="283" spans="2:54" x14ac:dyDescent="0.25">
      <c r="B283" s="5">
        <v>3.8</v>
      </c>
      <c r="C283" s="5">
        <v>90</v>
      </c>
      <c r="D283" s="5">
        <v>2.2999999999999998</v>
      </c>
      <c r="E283" s="5">
        <v>3.8</v>
      </c>
      <c r="F283" s="5">
        <v>2.5</v>
      </c>
      <c r="G283" s="5">
        <v>2.9</v>
      </c>
      <c r="H283" s="5">
        <v>1029.4000000000001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232</v>
      </c>
      <c r="O283">
        <v>1088</v>
      </c>
      <c r="P283">
        <v>4</v>
      </c>
      <c r="Q283">
        <v>4.2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2"/>
      <c r="AD283" s="54">
        <v>0.19027777777777799</v>
      </c>
      <c r="AK283" s="306"/>
      <c r="AL283" s="5">
        <v>3.8</v>
      </c>
      <c r="AM283" s="5">
        <v>90</v>
      </c>
      <c r="AN283" s="5">
        <v>2.2999999999999998</v>
      </c>
      <c r="AO283" s="5">
        <v>3.8</v>
      </c>
      <c r="AP283" s="5">
        <v>2.5</v>
      </c>
      <c r="AQ283" s="5">
        <v>2.9</v>
      </c>
      <c r="AR283" s="5">
        <v>1029.4000000000001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232</v>
      </c>
      <c r="AY283">
        <v>1088</v>
      </c>
      <c r="AZ283">
        <v>4</v>
      </c>
      <c r="BA283">
        <v>4.2</v>
      </c>
      <c r="BB283" s="55">
        <v>0.19027777777777799</v>
      </c>
    </row>
    <row r="284" spans="2:54" x14ac:dyDescent="0.25">
      <c r="B284" s="5">
        <v>3.8</v>
      </c>
      <c r="C284" s="5">
        <v>90</v>
      </c>
      <c r="D284" s="5">
        <v>2.2999999999999998</v>
      </c>
      <c r="E284" s="5">
        <v>3.8</v>
      </c>
      <c r="F284" s="5">
        <v>2.5</v>
      </c>
      <c r="G284" s="5">
        <v>2.5</v>
      </c>
      <c r="H284" s="5">
        <v>1029.2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232</v>
      </c>
      <c r="O284">
        <v>1088</v>
      </c>
      <c r="P284">
        <v>4</v>
      </c>
      <c r="Q284">
        <v>4.2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2"/>
      <c r="AD284" s="54">
        <v>0.19097222222222199</v>
      </c>
      <c r="AK284" s="306"/>
      <c r="AL284" s="5">
        <v>3.8</v>
      </c>
      <c r="AM284" s="5">
        <v>90</v>
      </c>
      <c r="AN284" s="5">
        <v>2.2999999999999998</v>
      </c>
      <c r="AO284" s="5">
        <v>3.8</v>
      </c>
      <c r="AP284" s="5">
        <v>2.5</v>
      </c>
      <c r="AQ284" s="5">
        <v>2.5</v>
      </c>
      <c r="AR284" s="5">
        <v>1029.2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232</v>
      </c>
      <c r="AY284">
        <v>1088</v>
      </c>
      <c r="AZ284">
        <v>4</v>
      </c>
      <c r="BA284">
        <v>4.2</v>
      </c>
      <c r="BB284" s="55">
        <v>0.19097222222222199</v>
      </c>
    </row>
    <row r="285" spans="2:54" x14ac:dyDescent="0.25">
      <c r="B285" s="5">
        <v>3.8</v>
      </c>
      <c r="C285" s="5">
        <v>90</v>
      </c>
      <c r="D285" s="5">
        <v>2.2999999999999998</v>
      </c>
      <c r="E285" s="5">
        <v>3.8</v>
      </c>
      <c r="F285" s="5">
        <v>1.8</v>
      </c>
      <c r="G285" s="5">
        <v>3.6</v>
      </c>
      <c r="H285" s="5">
        <v>1029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232</v>
      </c>
      <c r="O285">
        <v>1088</v>
      </c>
      <c r="P285">
        <v>4</v>
      </c>
      <c r="Q285">
        <v>4.2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2"/>
      <c r="AD285" s="54">
        <v>0.19166666666666701</v>
      </c>
      <c r="AK285" s="306"/>
      <c r="AL285" s="5">
        <v>3.8</v>
      </c>
      <c r="AM285" s="5">
        <v>90</v>
      </c>
      <c r="AN285" s="5">
        <v>2.2999999999999998</v>
      </c>
      <c r="AO285" s="5">
        <v>3.8</v>
      </c>
      <c r="AP285" s="5">
        <v>1.8</v>
      </c>
      <c r="AQ285" s="5">
        <v>3.6</v>
      </c>
      <c r="AR285" s="5">
        <v>1029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232</v>
      </c>
      <c r="AY285">
        <v>1088</v>
      </c>
      <c r="AZ285">
        <v>4</v>
      </c>
      <c r="BA285">
        <v>4.2</v>
      </c>
      <c r="BB285" s="55">
        <v>0.19166666666666701</v>
      </c>
    </row>
    <row r="286" spans="2:54" x14ac:dyDescent="0.25">
      <c r="B286" s="5">
        <v>3.8</v>
      </c>
      <c r="C286" s="5">
        <v>90</v>
      </c>
      <c r="D286" s="5">
        <v>2.2999999999999998</v>
      </c>
      <c r="E286" s="5">
        <v>3.8</v>
      </c>
      <c r="F286" s="5">
        <v>1.8</v>
      </c>
      <c r="G286" s="5">
        <v>2.2000000000000002</v>
      </c>
      <c r="H286" s="5">
        <v>1029.2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232</v>
      </c>
      <c r="O286">
        <v>1088</v>
      </c>
      <c r="P286">
        <v>4</v>
      </c>
      <c r="Q286">
        <v>4.2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2"/>
      <c r="AD286" s="54">
        <v>0.19236111111111101</v>
      </c>
      <c r="AK286" s="306"/>
      <c r="AL286" s="5">
        <v>3.8</v>
      </c>
      <c r="AM286" s="5">
        <v>90</v>
      </c>
      <c r="AN286" s="5">
        <v>2.2999999999999998</v>
      </c>
      <c r="AO286" s="5">
        <v>3.8</v>
      </c>
      <c r="AP286" s="5">
        <v>1.8</v>
      </c>
      <c r="AQ286" s="5">
        <v>2.2000000000000002</v>
      </c>
      <c r="AR286" s="5">
        <v>1029.2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232</v>
      </c>
      <c r="AY286">
        <v>1088</v>
      </c>
      <c r="AZ286">
        <v>4</v>
      </c>
      <c r="BA286">
        <v>4.2</v>
      </c>
      <c r="BB286" s="55">
        <v>0.19236111111111101</v>
      </c>
    </row>
    <row r="287" spans="2:54" x14ac:dyDescent="0.25">
      <c r="B287" s="5">
        <v>3.8</v>
      </c>
      <c r="C287" s="5">
        <v>90</v>
      </c>
      <c r="D287" s="5">
        <v>2.2999999999999998</v>
      </c>
      <c r="E287" s="5">
        <v>3.8</v>
      </c>
      <c r="F287" s="5">
        <v>3.6</v>
      </c>
      <c r="G287" s="5">
        <v>4.3</v>
      </c>
      <c r="H287" s="5">
        <v>1029.2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232</v>
      </c>
      <c r="O287">
        <v>1088</v>
      </c>
      <c r="P287">
        <v>4</v>
      </c>
      <c r="Q287">
        <v>4.2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2"/>
      <c r="AD287" s="54">
        <v>0.19305555555555601</v>
      </c>
      <c r="AK287" s="306"/>
      <c r="AL287" s="5">
        <v>3.8</v>
      </c>
      <c r="AM287" s="5">
        <v>90</v>
      </c>
      <c r="AN287" s="5">
        <v>2.2999999999999998</v>
      </c>
      <c r="AO287" s="5">
        <v>3.8</v>
      </c>
      <c r="AP287" s="5">
        <v>3.6</v>
      </c>
      <c r="AQ287" s="5">
        <v>4.3</v>
      </c>
      <c r="AR287" s="5">
        <v>1029.2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232</v>
      </c>
      <c r="AY287">
        <v>1088</v>
      </c>
      <c r="AZ287">
        <v>4</v>
      </c>
      <c r="BA287">
        <v>4.2</v>
      </c>
      <c r="BB287" s="55">
        <v>0.19305555555555601</v>
      </c>
    </row>
    <row r="288" spans="2:54" x14ac:dyDescent="0.25">
      <c r="B288" s="5">
        <v>3.8</v>
      </c>
      <c r="C288" s="5">
        <v>90</v>
      </c>
      <c r="D288" s="5">
        <v>2.2999999999999998</v>
      </c>
      <c r="E288" s="5">
        <v>3.8</v>
      </c>
      <c r="F288" s="5">
        <v>3.2</v>
      </c>
      <c r="G288" s="5">
        <v>3.6</v>
      </c>
      <c r="H288" s="5">
        <v>1029.2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232</v>
      </c>
      <c r="O288">
        <v>1088</v>
      </c>
      <c r="P288">
        <v>4</v>
      </c>
      <c r="Q288">
        <v>4.2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2"/>
      <c r="AD288" s="54">
        <v>0.19375000000000001</v>
      </c>
      <c r="AK288" s="306"/>
      <c r="AL288" s="5">
        <v>3.8</v>
      </c>
      <c r="AM288" s="5">
        <v>90</v>
      </c>
      <c r="AN288" s="5">
        <v>2.2999999999999998</v>
      </c>
      <c r="AO288" s="5">
        <v>3.8</v>
      </c>
      <c r="AP288" s="5">
        <v>3.2</v>
      </c>
      <c r="AQ288" s="5">
        <v>3.6</v>
      </c>
      <c r="AR288" s="5">
        <v>1029.2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232</v>
      </c>
      <c r="AY288">
        <v>1088</v>
      </c>
      <c r="AZ288">
        <v>4</v>
      </c>
      <c r="BA288">
        <v>4.2</v>
      </c>
      <c r="BB288" s="55">
        <v>0.19375000000000001</v>
      </c>
    </row>
    <row r="289" spans="2:54" x14ac:dyDescent="0.25">
      <c r="B289" s="5">
        <v>3.8</v>
      </c>
      <c r="C289" s="5">
        <v>90</v>
      </c>
      <c r="D289" s="5">
        <v>2.2999999999999998</v>
      </c>
      <c r="E289" s="5">
        <v>3.8</v>
      </c>
      <c r="F289" s="5">
        <v>2.5</v>
      </c>
      <c r="G289" s="5">
        <v>3.2</v>
      </c>
      <c r="H289" s="5">
        <v>1029.3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232</v>
      </c>
      <c r="O289">
        <v>1088</v>
      </c>
      <c r="P289">
        <v>4</v>
      </c>
      <c r="Q289">
        <v>4.2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2"/>
      <c r="AD289" s="54">
        <v>0.194444444444444</v>
      </c>
      <c r="AK289" s="306"/>
      <c r="AL289" s="5">
        <v>3.8</v>
      </c>
      <c r="AM289" s="5">
        <v>90</v>
      </c>
      <c r="AN289" s="5">
        <v>2.2999999999999998</v>
      </c>
      <c r="AO289" s="5">
        <v>3.8</v>
      </c>
      <c r="AP289" s="5">
        <v>2.5</v>
      </c>
      <c r="AQ289" s="5">
        <v>3.2</v>
      </c>
      <c r="AR289" s="5">
        <v>1029.3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232</v>
      </c>
      <c r="AY289">
        <v>1088</v>
      </c>
      <c r="AZ289">
        <v>4</v>
      </c>
      <c r="BA289">
        <v>4.2</v>
      </c>
      <c r="BB289" s="55">
        <v>0.194444444444444</v>
      </c>
    </row>
    <row r="290" spans="2:54" x14ac:dyDescent="0.25">
      <c r="B290" s="5">
        <v>3.8</v>
      </c>
      <c r="C290" s="5">
        <v>90</v>
      </c>
      <c r="D290" s="5">
        <v>2.2999999999999998</v>
      </c>
      <c r="E290" s="5">
        <v>3.8</v>
      </c>
      <c r="F290" s="5">
        <v>4.3</v>
      </c>
      <c r="G290" s="5">
        <v>4.7</v>
      </c>
      <c r="H290" s="5">
        <v>1029.2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232</v>
      </c>
      <c r="O290">
        <v>1088</v>
      </c>
      <c r="P290">
        <v>4.0999999999999996</v>
      </c>
      <c r="Q290">
        <v>4.2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2"/>
      <c r="AD290" s="54">
        <v>0.195138888888889</v>
      </c>
      <c r="AK290" s="306"/>
      <c r="AL290" s="5">
        <v>3.8</v>
      </c>
      <c r="AM290" s="5">
        <v>90</v>
      </c>
      <c r="AN290" s="5">
        <v>2.2999999999999998</v>
      </c>
      <c r="AO290" s="5">
        <v>3.8</v>
      </c>
      <c r="AP290" s="5">
        <v>4.3</v>
      </c>
      <c r="AQ290" s="5">
        <v>4.7</v>
      </c>
      <c r="AR290" s="5">
        <v>1029.2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232</v>
      </c>
      <c r="AY290">
        <v>1088</v>
      </c>
      <c r="AZ290">
        <v>4.0999999999999996</v>
      </c>
      <c r="BA290">
        <v>4.2</v>
      </c>
      <c r="BB290" s="55">
        <v>0.195138888888889</v>
      </c>
    </row>
    <row r="291" spans="2:54" x14ac:dyDescent="0.25">
      <c r="B291" s="5">
        <v>3.8</v>
      </c>
      <c r="C291" s="5">
        <v>90</v>
      </c>
      <c r="D291" s="5">
        <v>2.2999999999999998</v>
      </c>
      <c r="E291" s="5">
        <v>3.8</v>
      </c>
      <c r="F291" s="5">
        <v>0</v>
      </c>
      <c r="G291" s="5">
        <v>2.9</v>
      </c>
      <c r="H291" s="5">
        <v>1029.2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232</v>
      </c>
      <c r="O291">
        <v>1088</v>
      </c>
      <c r="P291">
        <v>4.0999999999999996</v>
      </c>
      <c r="Q291">
        <v>4.2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2"/>
      <c r="AD291" s="54">
        <v>0.195833333333333</v>
      </c>
      <c r="AK291" s="306"/>
      <c r="AL291" s="5">
        <v>3.8</v>
      </c>
      <c r="AM291" s="5">
        <v>90</v>
      </c>
      <c r="AN291" s="5">
        <v>2.2999999999999998</v>
      </c>
      <c r="AO291" s="5">
        <v>3.8</v>
      </c>
      <c r="AP291" s="5">
        <v>0</v>
      </c>
      <c r="AQ291" s="5">
        <v>2.9</v>
      </c>
      <c r="AR291" s="5">
        <v>1029.2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232</v>
      </c>
      <c r="AY291">
        <v>1088</v>
      </c>
      <c r="AZ291">
        <v>4.0999999999999996</v>
      </c>
      <c r="BA291">
        <v>4.2</v>
      </c>
      <c r="BB291" s="55">
        <v>0.195833333333333</v>
      </c>
    </row>
    <row r="292" spans="2:54" x14ac:dyDescent="0.25">
      <c r="B292" s="5">
        <v>3.8</v>
      </c>
      <c r="C292" s="5">
        <v>90</v>
      </c>
      <c r="D292" s="5">
        <v>2.2999999999999998</v>
      </c>
      <c r="E292" s="5">
        <v>3.8</v>
      </c>
      <c r="F292" s="5">
        <v>2.2000000000000002</v>
      </c>
      <c r="G292" s="5">
        <v>3.6</v>
      </c>
      <c r="H292" s="5">
        <v>1029.2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232</v>
      </c>
      <c r="O292">
        <v>1088</v>
      </c>
      <c r="P292">
        <v>4.0999999999999996</v>
      </c>
      <c r="Q292">
        <v>4.2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2"/>
      <c r="AD292" s="54">
        <v>0.196527777777778</v>
      </c>
      <c r="AK292" s="306"/>
      <c r="AL292" s="5">
        <v>3.8</v>
      </c>
      <c r="AM292" s="5">
        <v>90</v>
      </c>
      <c r="AN292" s="5">
        <v>2.2999999999999998</v>
      </c>
      <c r="AO292" s="5">
        <v>3.8</v>
      </c>
      <c r="AP292" s="5">
        <v>2.2000000000000002</v>
      </c>
      <c r="AQ292" s="5">
        <v>3.6</v>
      </c>
      <c r="AR292" s="5">
        <v>1029.2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232</v>
      </c>
      <c r="AY292">
        <v>1088</v>
      </c>
      <c r="AZ292">
        <v>4.0999999999999996</v>
      </c>
      <c r="BA292">
        <v>4.2</v>
      </c>
      <c r="BB292" s="55">
        <v>0.196527777777778</v>
      </c>
    </row>
    <row r="293" spans="2:54" x14ac:dyDescent="0.25">
      <c r="B293" s="5">
        <v>3.8</v>
      </c>
      <c r="C293" s="5">
        <v>90</v>
      </c>
      <c r="D293" s="5">
        <v>2.2999999999999998</v>
      </c>
      <c r="E293" s="5">
        <v>3.8</v>
      </c>
      <c r="F293" s="5">
        <v>3.2</v>
      </c>
      <c r="G293" s="5">
        <v>4</v>
      </c>
      <c r="H293" s="5">
        <v>1029.4000000000001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232</v>
      </c>
      <c r="O293">
        <v>1088</v>
      </c>
      <c r="P293">
        <v>4.0999999999999996</v>
      </c>
      <c r="Q293">
        <v>4.2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2"/>
      <c r="AD293" s="54">
        <v>0.19722222222222199</v>
      </c>
      <c r="AK293" s="306"/>
      <c r="AL293" s="5">
        <v>3.8</v>
      </c>
      <c r="AM293" s="5">
        <v>90</v>
      </c>
      <c r="AN293" s="5">
        <v>2.2999999999999998</v>
      </c>
      <c r="AO293" s="5">
        <v>3.8</v>
      </c>
      <c r="AP293" s="5">
        <v>3.2</v>
      </c>
      <c r="AQ293" s="5">
        <v>4</v>
      </c>
      <c r="AR293" s="5">
        <v>1029.4000000000001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232</v>
      </c>
      <c r="AY293">
        <v>1088</v>
      </c>
      <c r="AZ293">
        <v>4.0999999999999996</v>
      </c>
      <c r="BA293">
        <v>4.2</v>
      </c>
      <c r="BB293" s="55">
        <v>0.19722222222222199</v>
      </c>
    </row>
    <row r="294" spans="2:54" x14ac:dyDescent="0.25">
      <c r="B294" s="5">
        <v>3.8</v>
      </c>
      <c r="C294" s="5">
        <v>90</v>
      </c>
      <c r="D294" s="5">
        <v>2.2999999999999998</v>
      </c>
      <c r="E294" s="5">
        <v>3.8</v>
      </c>
      <c r="F294" s="5">
        <v>4.3</v>
      </c>
      <c r="G294" s="5">
        <v>5</v>
      </c>
      <c r="H294" s="5">
        <v>1029.2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232</v>
      </c>
      <c r="O294">
        <v>1088</v>
      </c>
      <c r="P294">
        <v>4.0999999999999996</v>
      </c>
      <c r="Q294">
        <v>4.2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2"/>
      <c r="AD294" s="54">
        <v>0.19791666666666699</v>
      </c>
      <c r="AK294" s="306"/>
      <c r="AL294" s="5">
        <v>3.8</v>
      </c>
      <c r="AM294" s="5">
        <v>90</v>
      </c>
      <c r="AN294" s="5">
        <v>2.2999999999999998</v>
      </c>
      <c r="AO294" s="5">
        <v>3.8</v>
      </c>
      <c r="AP294" s="5">
        <v>4.3</v>
      </c>
      <c r="AQ294" s="5">
        <v>5</v>
      </c>
      <c r="AR294" s="5">
        <v>1029.2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232</v>
      </c>
      <c r="AY294">
        <v>1088</v>
      </c>
      <c r="AZ294">
        <v>4.0999999999999996</v>
      </c>
      <c r="BA294">
        <v>4.2</v>
      </c>
      <c r="BB294" s="55">
        <v>0.19791666666666699</v>
      </c>
    </row>
    <row r="295" spans="2:54" x14ac:dyDescent="0.25">
      <c r="B295" s="5">
        <v>3.8</v>
      </c>
      <c r="C295" s="5">
        <v>90</v>
      </c>
      <c r="D295" s="5">
        <v>2.2999999999999998</v>
      </c>
      <c r="E295" s="5">
        <v>3.8</v>
      </c>
      <c r="F295" s="5">
        <v>2.5</v>
      </c>
      <c r="G295" s="5">
        <v>3.6</v>
      </c>
      <c r="H295" s="5">
        <v>1029.0999999999999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232</v>
      </c>
      <c r="O295">
        <v>1088</v>
      </c>
      <c r="P295">
        <v>4.0999999999999996</v>
      </c>
      <c r="Q295">
        <v>4.2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2"/>
      <c r="AD295" s="54">
        <v>0.19861111111111099</v>
      </c>
      <c r="AK295" s="306"/>
      <c r="AL295" s="5">
        <v>3.8</v>
      </c>
      <c r="AM295" s="5">
        <v>90</v>
      </c>
      <c r="AN295" s="5">
        <v>2.2999999999999998</v>
      </c>
      <c r="AO295" s="5">
        <v>3.8</v>
      </c>
      <c r="AP295" s="5">
        <v>2.5</v>
      </c>
      <c r="AQ295" s="5">
        <v>3.6</v>
      </c>
      <c r="AR295" s="5">
        <v>1029.0999999999999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232</v>
      </c>
      <c r="AY295">
        <v>1088</v>
      </c>
      <c r="AZ295">
        <v>4.0999999999999996</v>
      </c>
      <c r="BA295">
        <v>4.2</v>
      </c>
      <c r="BB295" s="55">
        <v>0.19861111111111099</v>
      </c>
    </row>
    <row r="296" spans="2:54" x14ac:dyDescent="0.25">
      <c r="B296" s="5">
        <v>3.8</v>
      </c>
      <c r="C296" s="5">
        <v>90</v>
      </c>
      <c r="D296" s="5">
        <v>2.2999999999999998</v>
      </c>
      <c r="E296" s="5">
        <v>3.8</v>
      </c>
      <c r="F296" s="5">
        <v>4.7</v>
      </c>
      <c r="G296" s="5">
        <v>5</v>
      </c>
      <c r="H296" s="5">
        <v>1029.2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232</v>
      </c>
      <c r="O296">
        <v>1088</v>
      </c>
      <c r="P296">
        <v>4.0999999999999996</v>
      </c>
      <c r="Q296">
        <v>4.2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2"/>
      <c r="AD296" s="54">
        <v>0.19930555555555601</v>
      </c>
      <c r="AK296" s="306"/>
      <c r="AL296" s="5">
        <v>3.8</v>
      </c>
      <c r="AM296" s="5">
        <v>90</v>
      </c>
      <c r="AN296" s="5">
        <v>2.2999999999999998</v>
      </c>
      <c r="AO296" s="5">
        <v>3.8</v>
      </c>
      <c r="AP296" s="5">
        <v>4.7</v>
      </c>
      <c r="AQ296" s="5">
        <v>5</v>
      </c>
      <c r="AR296" s="5">
        <v>1029.2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232</v>
      </c>
      <c r="AY296">
        <v>1088</v>
      </c>
      <c r="AZ296">
        <v>4.0999999999999996</v>
      </c>
      <c r="BA296">
        <v>4.2</v>
      </c>
      <c r="BB296" s="55">
        <v>0.19930555555555601</v>
      </c>
    </row>
    <row r="297" spans="2:54" x14ac:dyDescent="0.25">
      <c r="B297" s="5">
        <v>3.8</v>
      </c>
      <c r="C297" s="5">
        <v>90</v>
      </c>
      <c r="D297" s="5">
        <v>2.2999999999999998</v>
      </c>
      <c r="E297" s="5">
        <v>3.8</v>
      </c>
      <c r="F297" s="5">
        <v>3.2</v>
      </c>
      <c r="G297" s="5">
        <v>4</v>
      </c>
      <c r="H297" s="5">
        <v>1029.2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232</v>
      </c>
      <c r="O297">
        <v>1088</v>
      </c>
      <c r="P297">
        <v>4.0999999999999996</v>
      </c>
      <c r="Q297">
        <v>4.2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2"/>
      <c r="AD297" s="54">
        <v>0.2</v>
      </c>
      <c r="AK297" s="306"/>
      <c r="AL297" s="5">
        <v>3.8</v>
      </c>
      <c r="AM297" s="5">
        <v>90</v>
      </c>
      <c r="AN297" s="5">
        <v>2.2999999999999998</v>
      </c>
      <c r="AO297" s="5">
        <v>3.8</v>
      </c>
      <c r="AP297" s="5">
        <v>3.2</v>
      </c>
      <c r="AQ297" s="5">
        <v>4</v>
      </c>
      <c r="AR297" s="5">
        <v>1029.2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232</v>
      </c>
      <c r="AY297">
        <v>1088</v>
      </c>
      <c r="AZ297">
        <v>4.0999999999999996</v>
      </c>
      <c r="BA297">
        <v>4.2</v>
      </c>
      <c r="BB297" s="55">
        <v>0.2</v>
      </c>
    </row>
    <row r="298" spans="2:54" x14ac:dyDescent="0.25">
      <c r="B298" s="5">
        <v>3.8</v>
      </c>
      <c r="C298" s="5">
        <v>90</v>
      </c>
      <c r="D298" s="5">
        <v>2.2999999999999998</v>
      </c>
      <c r="E298" s="5">
        <v>3.8</v>
      </c>
      <c r="F298" s="5">
        <v>2.5</v>
      </c>
      <c r="G298" s="5">
        <v>4.7</v>
      </c>
      <c r="H298" s="5">
        <v>1029.2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232</v>
      </c>
      <c r="O298">
        <v>1088</v>
      </c>
      <c r="P298">
        <v>4.0999999999999996</v>
      </c>
      <c r="Q298">
        <v>4.2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2"/>
      <c r="AD298" s="54">
        <v>0.20069444444444401</v>
      </c>
      <c r="AK298" s="306"/>
      <c r="AL298" s="5">
        <v>3.8</v>
      </c>
      <c r="AM298" s="5">
        <v>90</v>
      </c>
      <c r="AN298" s="5">
        <v>2.2999999999999998</v>
      </c>
      <c r="AO298" s="5">
        <v>3.8</v>
      </c>
      <c r="AP298" s="5">
        <v>2.5</v>
      </c>
      <c r="AQ298" s="5">
        <v>4.7</v>
      </c>
      <c r="AR298" s="5">
        <v>1029.2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232</v>
      </c>
      <c r="AY298">
        <v>1088</v>
      </c>
      <c r="AZ298">
        <v>4.0999999999999996</v>
      </c>
      <c r="BA298">
        <v>4.2</v>
      </c>
      <c r="BB298" s="55">
        <v>0.20069444444444401</v>
      </c>
    </row>
    <row r="299" spans="2:54" x14ac:dyDescent="0.25">
      <c r="B299" s="5">
        <v>3.8</v>
      </c>
      <c r="C299" s="5">
        <v>90</v>
      </c>
      <c r="D299" s="5">
        <v>2.2999999999999998</v>
      </c>
      <c r="E299" s="5">
        <v>3.8</v>
      </c>
      <c r="F299" s="5">
        <v>2.5</v>
      </c>
      <c r="G299" s="5">
        <v>4.7</v>
      </c>
      <c r="H299" s="5">
        <v>1029.3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232</v>
      </c>
      <c r="O299">
        <v>1088</v>
      </c>
      <c r="P299">
        <v>4.0999999999999996</v>
      </c>
      <c r="Q299">
        <v>4.2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2"/>
      <c r="AD299" s="54">
        <v>0.20138888888888901</v>
      </c>
      <c r="AK299" s="306"/>
      <c r="AL299" s="5">
        <v>3.8</v>
      </c>
      <c r="AM299" s="5">
        <v>90</v>
      </c>
      <c r="AN299" s="5">
        <v>2.2999999999999998</v>
      </c>
      <c r="AO299" s="5">
        <v>3.8</v>
      </c>
      <c r="AP299" s="5">
        <v>2.5</v>
      </c>
      <c r="AQ299" s="5">
        <v>4.7</v>
      </c>
      <c r="AR299" s="5">
        <v>1029.3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232</v>
      </c>
      <c r="AY299">
        <v>1088</v>
      </c>
      <c r="AZ299">
        <v>4.0999999999999996</v>
      </c>
      <c r="BA299">
        <v>4.2</v>
      </c>
      <c r="BB299" s="55">
        <v>0.20138888888888901</v>
      </c>
    </row>
    <row r="300" spans="2:54" x14ac:dyDescent="0.25">
      <c r="B300" s="5">
        <v>3.8</v>
      </c>
      <c r="C300" s="5">
        <v>90</v>
      </c>
      <c r="D300" s="5">
        <v>2.2999999999999998</v>
      </c>
      <c r="E300" s="5">
        <v>2.6</v>
      </c>
      <c r="F300" s="5">
        <v>5.4</v>
      </c>
      <c r="G300" s="5">
        <v>5.8</v>
      </c>
      <c r="H300" s="5">
        <v>1029.0999999999999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232</v>
      </c>
      <c r="O300">
        <v>1088</v>
      </c>
      <c r="P300">
        <v>4.0999999999999996</v>
      </c>
      <c r="Q300">
        <v>4.2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2"/>
      <c r="AD300" s="54">
        <v>0.202083333333333</v>
      </c>
      <c r="AK300" s="306"/>
      <c r="AL300" s="5">
        <v>3.8</v>
      </c>
      <c r="AM300" s="5">
        <v>90</v>
      </c>
      <c r="AN300" s="5">
        <v>2.2999999999999998</v>
      </c>
      <c r="AO300" s="5">
        <v>2.6</v>
      </c>
      <c r="AP300" s="5">
        <v>5.4</v>
      </c>
      <c r="AQ300" s="5">
        <v>5.8</v>
      </c>
      <c r="AR300" s="5">
        <v>1029.0999999999999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232</v>
      </c>
      <c r="AY300">
        <v>1088</v>
      </c>
      <c r="AZ300">
        <v>4.0999999999999996</v>
      </c>
      <c r="BA300">
        <v>4.2</v>
      </c>
      <c r="BB300" s="55">
        <v>0.202083333333333</v>
      </c>
    </row>
    <row r="301" spans="2:54" x14ac:dyDescent="0.25">
      <c r="B301" s="5">
        <v>3.8</v>
      </c>
      <c r="C301" s="5">
        <v>90</v>
      </c>
      <c r="D301" s="5">
        <v>2.2999999999999998</v>
      </c>
      <c r="E301" s="5">
        <v>3.8</v>
      </c>
      <c r="F301" s="5">
        <v>3.2</v>
      </c>
      <c r="G301" s="5">
        <v>5</v>
      </c>
      <c r="H301" s="5">
        <v>1029.2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232</v>
      </c>
      <c r="O301">
        <v>1088</v>
      </c>
      <c r="P301">
        <v>4.0999999999999996</v>
      </c>
      <c r="Q301">
        <v>4.2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2"/>
      <c r="AD301" s="54">
        <v>0.202777777777778</v>
      </c>
      <c r="AK301" s="306"/>
      <c r="AL301" s="5">
        <v>3.8</v>
      </c>
      <c r="AM301" s="5">
        <v>90</v>
      </c>
      <c r="AN301" s="5">
        <v>2.2999999999999998</v>
      </c>
      <c r="AO301" s="5">
        <v>3.8</v>
      </c>
      <c r="AP301" s="5">
        <v>3.2</v>
      </c>
      <c r="AQ301" s="5">
        <v>5</v>
      </c>
      <c r="AR301" s="5">
        <v>1029.2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232</v>
      </c>
      <c r="AY301">
        <v>1088</v>
      </c>
      <c r="AZ301">
        <v>4.0999999999999996</v>
      </c>
      <c r="BA301">
        <v>4.2</v>
      </c>
      <c r="BB301" s="55">
        <v>0.202777777777778</v>
      </c>
    </row>
    <row r="302" spans="2:54" x14ac:dyDescent="0.25">
      <c r="B302" s="5">
        <v>3.8</v>
      </c>
      <c r="C302" s="5">
        <v>90</v>
      </c>
      <c r="D302" s="5">
        <v>2.2999999999999998</v>
      </c>
      <c r="E302" s="5">
        <v>2.6</v>
      </c>
      <c r="F302" s="5">
        <v>5.4</v>
      </c>
      <c r="G302" s="5">
        <v>5.8</v>
      </c>
      <c r="H302" s="5">
        <v>1029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232</v>
      </c>
      <c r="O302">
        <v>1088</v>
      </c>
      <c r="P302">
        <v>4.0999999999999996</v>
      </c>
      <c r="Q302">
        <v>4.2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2"/>
      <c r="AD302" s="54">
        <v>0.203472222222222</v>
      </c>
      <c r="AK302" s="306"/>
      <c r="AL302" s="5">
        <v>3.8</v>
      </c>
      <c r="AM302" s="5">
        <v>90</v>
      </c>
      <c r="AN302" s="5">
        <v>2.2999999999999998</v>
      </c>
      <c r="AO302" s="5">
        <v>2.6</v>
      </c>
      <c r="AP302" s="5">
        <v>5.4</v>
      </c>
      <c r="AQ302" s="5">
        <v>5.8</v>
      </c>
      <c r="AR302" s="5">
        <v>1029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232</v>
      </c>
      <c r="AY302">
        <v>1088</v>
      </c>
      <c r="AZ302">
        <v>4.0999999999999996</v>
      </c>
      <c r="BA302">
        <v>4.2</v>
      </c>
      <c r="BB302" s="55">
        <v>0.203472222222222</v>
      </c>
    </row>
    <row r="303" spans="2:54" x14ac:dyDescent="0.25">
      <c r="B303" s="5">
        <v>3.8</v>
      </c>
      <c r="C303" s="5">
        <v>90</v>
      </c>
      <c r="D303" s="5">
        <v>2.2999999999999998</v>
      </c>
      <c r="E303" s="5">
        <v>3.8</v>
      </c>
      <c r="F303" s="5">
        <v>2.2000000000000002</v>
      </c>
      <c r="G303" s="5">
        <v>2.5</v>
      </c>
      <c r="H303" s="5">
        <v>1029.0999999999999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232</v>
      </c>
      <c r="O303">
        <v>1088</v>
      </c>
      <c r="P303">
        <v>4.0999999999999996</v>
      </c>
      <c r="Q303">
        <v>4.2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2"/>
      <c r="AD303" s="54">
        <v>0.204166666666667</v>
      </c>
      <c r="AK303" s="306"/>
      <c r="AL303" s="5">
        <v>3.8</v>
      </c>
      <c r="AM303" s="5">
        <v>90</v>
      </c>
      <c r="AN303" s="5">
        <v>2.2999999999999998</v>
      </c>
      <c r="AO303" s="5">
        <v>3.8</v>
      </c>
      <c r="AP303" s="5">
        <v>2.2000000000000002</v>
      </c>
      <c r="AQ303" s="5">
        <v>2.5</v>
      </c>
      <c r="AR303" s="5">
        <v>1029.0999999999999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232</v>
      </c>
      <c r="AY303">
        <v>1088</v>
      </c>
      <c r="AZ303">
        <v>4.0999999999999996</v>
      </c>
      <c r="BA303">
        <v>4.2</v>
      </c>
      <c r="BB303" s="55">
        <v>0.204166666666667</v>
      </c>
    </row>
    <row r="304" spans="2:54" ht="12.75" customHeight="1" x14ac:dyDescent="0.25">
      <c r="B304" s="5">
        <v>3.8</v>
      </c>
      <c r="C304" s="5">
        <v>90</v>
      </c>
      <c r="D304" s="5">
        <v>2.2999999999999998</v>
      </c>
      <c r="E304" s="5">
        <v>3.8</v>
      </c>
      <c r="F304" s="5">
        <v>0</v>
      </c>
      <c r="G304" s="5">
        <v>0</v>
      </c>
      <c r="H304" s="5">
        <v>1029.2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232</v>
      </c>
      <c r="O304">
        <v>1088</v>
      </c>
      <c r="P304">
        <v>4.0999999999999996</v>
      </c>
      <c r="Q304">
        <v>4.2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2"/>
      <c r="AD304" s="54">
        <v>0.20486111111111099</v>
      </c>
      <c r="AK304" s="306"/>
      <c r="AL304" s="5">
        <v>3.8</v>
      </c>
      <c r="AM304" s="5">
        <v>90</v>
      </c>
      <c r="AN304" s="5">
        <v>2.2999999999999998</v>
      </c>
      <c r="AO304" s="5">
        <v>3.8</v>
      </c>
      <c r="AP304" s="5">
        <v>0</v>
      </c>
      <c r="AQ304" s="5">
        <v>0</v>
      </c>
      <c r="AR304" s="5">
        <v>1029.2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232</v>
      </c>
      <c r="AY304">
        <v>1088</v>
      </c>
      <c r="AZ304">
        <v>4.0999999999999996</v>
      </c>
      <c r="BA304">
        <v>4.2</v>
      </c>
      <c r="BB304" s="55">
        <v>0.20486111111111099</v>
      </c>
    </row>
    <row r="305" spans="2:54" x14ac:dyDescent="0.25">
      <c r="B305" s="5">
        <v>3.8</v>
      </c>
      <c r="C305" s="5">
        <v>90</v>
      </c>
      <c r="D305" s="5">
        <v>2.2999999999999998</v>
      </c>
      <c r="E305" s="5">
        <v>3.8</v>
      </c>
      <c r="F305" s="5">
        <v>2.5</v>
      </c>
      <c r="G305" s="5">
        <v>2.5</v>
      </c>
      <c r="H305" s="5">
        <v>1029.0999999999999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232</v>
      </c>
      <c r="O305">
        <v>1088</v>
      </c>
      <c r="P305">
        <v>4.0999999999999996</v>
      </c>
      <c r="Q305">
        <v>4.2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2"/>
      <c r="AD305" s="54">
        <v>0.20555555555555599</v>
      </c>
      <c r="AK305" s="306"/>
      <c r="AL305" s="5">
        <v>3.8</v>
      </c>
      <c r="AM305" s="5">
        <v>90</v>
      </c>
      <c r="AN305" s="5">
        <v>2.2999999999999998</v>
      </c>
      <c r="AO305" s="5">
        <v>3.8</v>
      </c>
      <c r="AP305" s="5">
        <v>2.5</v>
      </c>
      <c r="AQ305" s="5">
        <v>2.5</v>
      </c>
      <c r="AR305" s="5">
        <v>1029.0999999999999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232</v>
      </c>
      <c r="AY305">
        <v>1088</v>
      </c>
      <c r="AZ305">
        <v>4.0999999999999996</v>
      </c>
      <c r="BA305">
        <v>4.2</v>
      </c>
      <c r="BB305" s="55">
        <v>0.20555555555555599</v>
      </c>
    </row>
    <row r="306" spans="2:54" x14ac:dyDescent="0.25">
      <c r="B306" s="5">
        <v>3.9</v>
      </c>
      <c r="C306" s="5">
        <v>90</v>
      </c>
      <c r="D306" s="5">
        <v>2.4</v>
      </c>
      <c r="E306" s="5">
        <v>3.9</v>
      </c>
      <c r="F306" s="5">
        <v>2.2000000000000002</v>
      </c>
      <c r="G306" s="5">
        <v>2.5</v>
      </c>
      <c r="H306" s="5">
        <v>1029.2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232</v>
      </c>
      <c r="O306">
        <v>1088</v>
      </c>
      <c r="P306">
        <v>4.0999999999999996</v>
      </c>
      <c r="Q306">
        <v>4.2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2"/>
      <c r="AD306" s="54">
        <v>0.20624999999999999</v>
      </c>
      <c r="AK306" s="306"/>
      <c r="AL306" s="5">
        <v>3.9</v>
      </c>
      <c r="AM306" s="5">
        <v>90</v>
      </c>
      <c r="AN306" s="5">
        <v>2.4</v>
      </c>
      <c r="AO306" s="5">
        <v>3.9</v>
      </c>
      <c r="AP306" s="5">
        <v>2.2000000000000002</v>
      </c>
      <c r="AQ306" s="5">
        <v>2.5</v>
      </c>
      <c r="AR306" s="5">
        <v>1029.2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232</v>
      </c>
      <c r="AY306">
        <v>1088</v>
      </c>
      <c r="AZ306">
        <v>4.0999999999999996</v>
      </c>
      <c r="BA306">
        <v>4.2</v>
      </c>
      <c r="BB306" s="55">
        <v>0.20624999999999999</v>
      </c>
    </row>
    <row r="307" spans="2:54" x14ac:dyDescent="0.25">
      <c r="B307" s="5">
        <v>3.9</v>
      </c>
      <c r="C307" s="5">
        <v>90</v>
      </c>
      <c r="D307" s="5">
        <v>2.4</v>
      </c>
      <c r="E307" s="5">
        <v>3.9</v>
      </c>
      <c r="F307" s="5">
        <v>0</v>
      </c>
      <c r="G307" s="5">
        <v>0</v>
      </c>
      <c r="H307" s="5">
        <v>1028.9000000000001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232</v>
      </c>
      <c r="O307">
        <v>1088</v>
      </c>
      <c r="P307">
        <v>4.0999999999999996</v>
      </c>
      <c r="Q307">
        <v>4.3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2"/>
      <c r="AD307" s="54">
        <v>0.20694444444444399</v>
      </c>
      <c r="AK307" s="306"/>
      <c r="AL307" s="5">
        <v>3.9</v>
      </c>
      <c r="AM307" s="5">
        <v>90</v>
      </c>
      <c r="AN307" s="5">
        <v>2.4</v>
      </c>
      <c r="AO307" s="5">
        <v>3.9</v>
      </c>
      <c r="AP307" s="5">
        <v>0</v>
      </c>
      <c r="AQ307" s="5">
        <v>0</v>
      </c>
      <c r="AR307" s="5">
        <v>1028.9000000000001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232</v>
      </c>
      <c r="AY307">
        <v>1088</v>
      </c>
      <c r="AZ307">
        <v>4.0999999999999996</v>
      </c>
      <c r="BA307">
        <v>4.3</v>
      </c>
      <c r="BB307" s="55">
        <v>0.20694444444444399</v>
      </c>
    </row>
    <row r="308" spans="2:54" x14ac:dyDescent="0.25">
      <c r="B308" s="5">
        <v>3.9</v>
      </c>
      <c r="C308" s="5">
        <v>90</v>
      </c>
      <c r="D308" s="5">
        <v>2.4</v>
      </c>
      <c r="E308" s="5">
        <v>3.9</v>
      </c>
      <c r="F308" s="5">
        <v>2.5</v>
      </c>
      <c r="G308" s="5">
        <v>3.6</v>
      </c>
      <c r="H308" s="5">
        <v>1029.2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232</v>
      </c>
      <c r="O308">
        <v>1088</v>
      </c>
      <c r="P308">
        <v>4.2</v>
      </c>
      <c r="Q308">
        <v>4.2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2"/>
      <c r="AD308" s="54">
        <v>0.20763888888888901</v>
      </c>
      <c r="AK308" s="306"/>
      <c r="AL308" s="5">
        <v>3.9</v>
      </c>
      <c r="AM308" s="5">
        <v>90</v>
      </c>
      <c r="AN308" s="5">
        <v>2.4</v>
      </c>
      <c r="AO308" s="5">
        <v>3.9</v>
      </c>
      <c r="AP308" s="5">
        <v>2.5</v>
      </c>
      <c r="AQ308" s="5">
        <v>3.6</v>
      </c>
      <c r="AR308" s="5">
        <v>1029.2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232</v>
      </c>
      <c r="AY308">
        <v>1088</v>
      </c>
      <c r="AZ308">
        <v>4.2</v>
      </c>
      <c r="BA308">
        <v>4.2</v>
      </c>
      <c r="BB308" s="55">
        <v>0.20763888888888901</v>
      </c>
    </row>
    <row r="309" spans="2:54" x14ac:dyDescent="0.25">
      <c r="B309" s="5">
        <v>3.9</v>
      </c>
      <c r="C309" s="5">
        <v>91</v>
      </c>
      <c r="D309" s="5">
        <v>2.6</v>
      </c>
      <c r="E309" s="5">
        <v>3.9</v>
      </c>
      <c r="F309" s="5">
        <v>4</v>
      </c>
      <c r="G309" s="5">
        <v>4.7</v>
      </c>
      <c r="H309" s="5">
        <v>1029.2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232</v>
      </c>
      <c r="O309">
        <v>1088</v>
      </c>
      <c r="P309">
        <v>4.0999999999999996</v>
      </c>
      <c r="Q309">
        <v>4.3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2"/>
      <c r="AD309" s="54">
        <v>0.20833333333333301</v>
      </c>
      <c r="AK309" s="306"/>
      <c r="AL309" s="5">
        <v>3.9</v>
      </c>
      <c r="AM309" s="5">
        <v>91</v>
      </c>
      <c r="AN309" s="5">
        <v>2.6</v>
      </c>
      <c r="AO309" s="5">
        <v>3.9</v>
      </c>
      <c r="AP309" s="5">
        <v>4</v>
      </c>
      <c r="AQ309" s="5">
        <v>4.7</v>
      </c>
      <c r="AR309" s="5">
        <v>1029.2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232</v>
      </c>
      <c r="AY309">
        <v>1088</v>
      </c>
      <c r="AZ309">
        <v>4.0999999999999996</v>
      </c>
      <c r="BA309">
        <v>4.3</v>
      </c>
      <c r="BB309" s="55">
        <v>0.20833333333333301</v>
      </c>
    </row>
    <row r="310" spans="2:54" x14ac:dyDescent="0.25">
      <c r="B310" s="5">
        <v>3.9</v>
      </c>
      <c r="C310" s="5">
        <v>90</v>
      </c>
      <c r="D310" s="5">
        <v>2.4</v>
      </c>
      <c r="E310" s="5">
        <v>3.9</v>
      </c>
      <c r="F310" s="5">
        <v>2.2000000000000002</v>
      </c>
      <c r="G310" s="5">
        <v>4</v>
      </c>
      <c r="H310" s="5">
        <v>1028.9000000000001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232</v>
      </c>
      <c r="O310">
        <v>1088</v>
      </c>
      <c r="P310">
        <v>4.0999999999999996</v>
      </c>
      <c r="Q310">
        <v>4.3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2"/>
      <c r="AD310" s="54">
        <v>0.20902777777777801</v>
      </c>
      <c r="AK310" s="306"/>
      <c r="AL310" s="5">
        <v>3.9</v>
      </c>
      <c r="AM310" s="5">
        <v>90</v>
      </c>
      <c r="AN310" s="5">
        <v>2.4</v>
      </c>
      <c r="AO310" s="5">
        <v>3.9</v>
      </c>
      <c r="AP310" s="5">
        <v>2.2000000000000002</v>
      </c>
      <c r="AQ310" s="5">
        <v>4</v>
      </c>
      <c r="AR310" s="5">
        <v>1028.9000000000001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232</v>
      </c>
      <c r="AY310">
        <v>1088</v>
      </c>
      <c r="AZ310">
        <v>4.0999999999999996</v>
      </c>
      <c r="BA310">
        <v>4.3</v>
      </c>
      <c r="BB310" s="55">
        <v>0.20902777777777801</v>
      </c>
    </row>
    <row r="311" spans="2:54" x14ac:dyDescent="0.25">
      <c r="B311" s="5">
        <v>3.9</v>
      </c>
      <c r="C311" s="5">
        <v>90</v>
      </c>
      <c r="D311" s="5">
        <v>2.4</v>
      </c>
      <c r="E311" s="5">
        <v>3.9</v>
      </c>
      <c r="F311" s="5">
        <v>3.6</v>
      </c>
      <c r="G311" s="5">
        <v>4</v>
      </c>
      <c r="H311" s="5">
        <v>1029.2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232</v>
      </c>
      <c r="O311">
        <v>1088</v>
      </c>
      <c r="P311">
        <v>4.2</v>
      </c>
      <c r="Q311">
        <v>4.3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2"/>
      <c r="AD311" s="54">
        <v>0.209722222222222</v>
      </c>
      <c r="AK311" s="306"/>
      <c r="AL311" s="5">
        <v>3.9</v>
      </c>
      <c r="AM311" s="5">
        <v>90</v>
      </c>
      <c r="AN311" s="5">
        <v>2.4</v>
      </c>
      <c r="AO311" s="5">
        <v>3.9</v>
      </c>
      <c r="AP311" s="5">
        <v>3.6</v>
      </c>
      <c r="AQ311" s="5">
        <v>4</v>
      </c>
      <c r="AR311" s="5">
        <v>1029.2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232</v>
      </c>
      <c r="AY311">
        <v>1088</v>
      </c>
      <c r="AZ311">
        <v>4.2</v>
      </c>
      <c r="BA311">
        <v>4.3</v>
      </c>
      <c r="BB311" s="55">
        <v>0.209722222222222</v>
      </c>
    </row>
    <row r="312" spans="2:54" x14ac:dyDescent="0.25">
      <c r="B312" s="5">
        <v>3.9</v>
      </c>
      <c r="C312" s="5">
        <v>90</v>
      </c>
      <c r="D312" s="5">
        <v>2.4</v>
      </c>
      <c r="E312" s="5">
        <v>3.9</v>
      </c>
      <c r="F312" s="5">
        <v>3.6</v>
      </c>
      <c r="G312" s="5">
        <v>4</v>
      </c>
      <c r="H312" s="5">
        <v>1029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232</v>
      </c>
      <c r="O312">
        <v>1088</v>
      </c>
      <c r="P312">
        <v>4.2</v>
      </c>
      <c r="Q312">
        <v>4.3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2"/>
      <c r="AD312" s="54">
        <v>0.210416666666667</v>
      </c>
      <c r="AK312" s="306"/>
      <c r="AL312" s="5">
        <v>3.9</v>
      </c>
      <c r="AM312" s="5">
        <v>90</v>
      </c>
      <c r="AN312" s="5">
        <v>2.4</v>
      </c>
      <c r="AO312" s="5">
        <v>3.9</v>
      </c>
      <c r="AP312" s="5">
        <v>3.6</v>
      </c>
      <c r="AQ312" s="5">
        <v>4</v>
      </c>
      <c r="AR312" s="5">
        <v>1029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232</v>
      </c>
      <c r="AY312">
        <v>1088</v>
      </c>
      <c r="AZ312">
        <v>4.2</v>
      </c>
      <c r="BA312">
        <v>4.3</v>
      </c>
      <c r="BB312" s="55">
        <v>0.210416666666667</v>
      </c>
    </row>
    <row r="313" spans="2:54" x14ac:dyDescent="0.25">
      <c r="B313" s="5">
        <v>3.9</v>
      </c>
      <c r="C313" s="5">
        <v>90</v>
      </c>
      <c r="D313" s="5">
        <v>2.4</v>
      </c>
      <c r="E313" s="5">
        <v>3.9</v>
      </c>
      <c r="F313" s="5">
        <v>3.6</v>
      </c>
      <c r="G313" s="5">
        <v>5.8</v>
      </c>
      <c r="H313" s="5">
        <v>1028.9000000000001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232</v>
      </c>
      <c r="O313">
        <v>1088</v>
      </c>
      <c r="P313">
        <v>4.2</v>
      </c>
      <c r="Q313">
        <v>4.3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2"/>
      <c r="AD313" s="54">
        <v>0.211111111111111</v>
      </c>
      <c r="AK313" s="306"/>
      <c r="AL313" s="5">
        <v>3.9</v>
      </c>
      <c r="AM313" s="5">
        <v>90</v>
      </c>
      <c r="AN313" s="5">
        <v>2.4</v>
      </c>
      <c r="AO313" s="5">
        <v>3.9</v>
      </c>
      <c r="AP313" s="5">
        <v>3.6</v>
      </c>
      <c r="AQ313" s="5">
        <v>5.8</v>
      </c>
      <c r="AR313" s="5">
        <v>1028.9000000000001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232</v>
      </c>
      <c r="AY313">
        <v>1088</v>
      </c>
      <c r="AZ313">
        <v>4.2</v>
      </c>
      <c r="BA313">
        <v>4.3</v>
      </c>
      <c r="BB313" s="55">
        <v>0.211111111111111</v>
      </c>
    </row>
    <row r="314" spans="2:54" x14ac:dyDescent="0.25">
      <c r="B314" s="5">
        <v>3.9</v>
      </c>
      <c r="C314" s="5">
        <v>90</v>
      </c>
      <c r="D314" s="5">
        <v>2.4</v>
      </c>
      <c r="E314" s="5">
        <v>3.9</v>
      </c>
      <c r="F314" s="5">
        <v>0</v>
      </c>
      <c r="G314" s="5">
        <v>2.9</v>
      </c>
      <c r="H314" s="5">
        <v>1029.0999999999999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232</v>
      </c>
      <c r="O314">
        <v>1088</v>
      </c>
      <c r="P314">
        <v>4.2</v>
      </c>
      <c r="Q314">
        <v>4.3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2"/>
      <c r="AD314" s="54">
        <v>0.211805555555556</v>
      </c>
      <c r="AK314" s="306"/>
      <c r="AL314" s="5">
        <v>3.9</v>
      </c>
      <c r="AM314" s="5">
        <v>90</v>
      </c>
      <c r="AN314" s="5">
        <v>2.4</v>
      </c>
      <c r="AO314" s="5">
        <v>3.9</v>
      </c>
      <c r="AP314" s="5">
        <v>0</v>
      </c>
      <c r="AQ314" s="5">
        <v>2.9</v>
      </c>
      <c r="AR314" s="5">
        <v>1029.0999999999999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232</v>
      </c>
      <c r="AY314">
        <v>1088</v>
      </c>
      <c r="AZ314">
        <v>4.2</v>
      </c>
      <c r="BA314">
        <v>4.3</v>
      </c>
      <c r="BB314" s="55">
        <v>0.211805555555556</v>
      </c>
    </row>
    <row r="315" spans="2:54" x14ac:dyDescent="0.25">
      <c r="B315" s="5">
        <v>3.9</v>
      </c>
      <c r="C315" s="5">
        <v>90</v>
      </c>
      <c r="D315" s="5">
        <v>2.4</v>
      </c>
      <c r="E315" s="5">
        <v>3.9</v>
      </c>
      <c r="F315" s="5">
        <v>1.8</v>
      </c>
      <c r="G315" s="5">
        <v>2.5</v>
      </c>
      <c r="H315" s="5">
        <v>1029.0999999999999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232</v>
      </c>
      <c r="O315">
        <v>1088</v>
      </c>
      <c r="P315">
        <v>4.2</v>
      </c>
      <c r="Q315">
        <v>4.3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2"/>
      <c r="AD315" s="54">
        <v>0.21249999999999999</v>
      </c>
      <c r="AK315" s="306"/>
      <c r="AL315" s="5">
        <v>3.9</v>
      </c>
      <c r="AM315" s="5">
        <v>90</v>
      </c>
      <c r="AN315" s="5">
        <v>2.4</v>
      </c>
      <c r="AO315" s="5">
        <v>3.9</v>
      </c>
      <c r="AP315" s="5">
        <v>1.8</v>
      </c>
      <c r="AQ315" s="5">
        <v>2.5</v>
      </c>
      <c r="AR315" s="5">
        <v>1029.0999999999999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232</v>
      </c>
      <c r="AY315">
        <v>1088</v>
      </c>
      <c r="AZ315">
        <v>4.2</v>
      </c>
      <c r="BA315">
        <v>4.3</v>
      </c>
      <c r="BB315" s="55">
        <v>0.21249999999999999</v>
      </c>
    </row>
    <row r="316" spans="2:54" x14ac:dyDescent="0.25">
      <c r="B316" s="5">
        <v>3.9</v>
      </c>
      <c r="C316" s="5">
        <v>90</v>
      </c>
      <c r="D316" s="5">
        <v>2.4</v>
      </c>
      <c r="E316" s="5">
        <v>3.9</v>
      </c>
      <c r="F316" s="5">
        <v>0</v>
      </c>
      <c r="G316" s="5">
        <v>1.8</v>
      </c>
      <c r="H316" s="5">
        <v>1029.0999999999999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232</v>
      </c>
      <c r="O316">
        <v>1088</v>
      </c>
      <c r="P316">
        <v>4.2</v>
      </c>
      <c r="Q316">
        <v>4.3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2"/>
      <c r="AD316" s="54">
        <v>0.21319444444444399</v>
      </c>
      <c r="AK316" s="306"/>
      <c r="AL316" s="5">
        <v>3.9</v>
      </c>
      <c r="AM316" s="5">
        <v>90</v>
      </c>
      <c r="AN316" s="5">
        <v>2.4</v>
      </c>
      <c r="AO316" s="5">
        <v>3.9</v>
      </c>
      <c r="AP316" s="5">
        <v>0</v>
      </c>
      <c r="AQ316" s="5">
        <v>1.8</v>
      </c>
      <c r="AR316" s="5">
        <v>1029.0999999999999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232</v>
      </c>
      <c r="AY316">
        <v>1088</v>
      </c>
      <c r="AZ316">
        <v>4.2</v>
      </c>
      <c r="BA316">
        <v>4.3</v>
      </c>
      <c r="BB316" s="55">
        <v>0.21319444444444399</v>
      </c>
    </row>
    <row r="317" spans="2:54" x14ac:dyDescent="0.25">
      <c r="B317" s="5">
        <v>3.9</v>
      </c>
      <c r="C317" s="5">
        <v>90</v>
      </c>
      <c r="D317" s="5">
        <v>2.4</v>
      </c>
      <c r="E317" s="5">
        <v>3.9</v>
      </c>
      <c r="F317" s="5">
        <v>2.9</v>
      </c>
      <c r="G317" s="5">
        <v>2.9</v>
      </c>
      <c r="H317" s="5">
        <v>1029.0999999999999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232</v>
      </c>
      <c r="O317">
        <v>1088</v>
      </c>
      <c r="P317">
        <v>4.2</v>
      </c>
      <c r="Q317">
        <v>4.3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2"/>
      <c r="AD317" s="54">
        <v>0.21388888888888899</v>
      </c>
      <c r="AK317" s="306"/>
      <c r="AL317" s="5">
        <v>3.9</v>
      </c>
      <c r="AM317" s="5">
        <v>90</v>
      </c>
      <c r="AN317" s="5">
        <v>2.4</v>
      </c>
      <c r="AO317" s="5">
        <v>3.9</v>
      </c>
      <c r="AP317" s="5">
        <v>2.9</v>
      </c>
      <c r="AQ317" s="5">
        <v>2.9</v>
      </c>
      <c r="AR317" s="5">
        <v>1029.0999999999999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232</v>
      </c>
      <c r="AY317">
        <v>1088</v>
      </c>
      <c r="AZ317">
        <v>4.2</v>
      </c>
      <c r="BA317">
        <v>4.3</v>
      </c>
      <c r="BB317" s="55">
        <v>0.21388888888888899</v>
      </c>
    </row>
    <row r="318" spans="2:54" x14ac:dyDescent="0.25">
      <c r="B318" s="5">
        <v>3.9</v>
      </c>
      <c r="C318" s="5">
        <v>90</v>
      </c>
      <c r="D318" s="5">
        <v>2.4</v>
      </c>
      <c r="E318" s="5">
        <v>3.9</v>
      </c>
      <c r="F318" s="5">
        <v>2.2000000000000002</v>
      </c>
      <c r="G318" s="5">
        <v>3.6</v>
      </c>
      <c r="H318" s="5">
        <v>1029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232</v>
      </c>
      <c r="O318">
        <v>1088</v>
      </c>
      <c r="P318">
        <v>4.2</v>
      </c>
      <c r="Q318">
        <v>4.3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2"/>
      <c r="AD318" s="54">
        <v>0.21458333333333299</v>
      </c>
      <c r="AK318" s="306"/>
      <c r="AL318" s="5">
        <v>3.9</v>
      </c>
      <c r="AM318" s="5">
        <v>90</v>
      </c>
      <c r="AN318" s="5">
        <v>2.4</v>
      </c>
      <c r="AO318" s="5">
        <v>3.9</v>
      </c>
      <c r="AP318" s="5">
        <v>2.2000000000000002</v>
      </c>
      <c r="AQ318" s="5">
        <v>3.6</v>
      </c>
      <c r="AR318" s="5">
        <v>1029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232</v>
      </c>
      <c r="AY318">
        <v>1088</v>
      </c>
      <c r="AZ318">
        <v>4.2</v>
      </c>
      <c r="BA318">
        <v>4.3</v>
      </c>
      <c r="BB318" s="55">
        <v>0.21458333333333299</v>
      </c>
    </row>
    <row r="319" spans="2:54" x14ac:dyDescent="0.25">
      <c r="B319" s="5">
        <v>3.9</v>
      </c>
      <c r="C319" s="5">
        <v>90</v>
      </c>
      <c r="D319" s="5">
        <v>2.4</v>
      </c>
      <c r="E319" s="5">
        <v>3.9</v>
      </c>
      <c r="F319" s="5">
        <v>2.5</v>
      </c>
      <c r="G319" s="5">
        <v>2.9</v>
      </c>
      <c r="H319" s="5">
        <v>1029.0999999999999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232</v>
      </c>
      <c r="O319">
        <v>1088</v>
      </c>
      <c r="P319">
        <v>4.2</v>
      </c>
      <c r="Q319">
        <v>4.3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2"/>
      <c r="AD319" s="54">
        <v>0.21527777777777801</v>
      </c>
      <c r="AK319" s="306"/>
      <c r="AL319" s="5">
        <v>3.9</v>
      </c>
      <c r="AM319" s="5">
        <v>90</v>
      </c>
      <c r="AN319" s="5">
        <v>2.4</v>
      </c>
      <c r="AO319" s="5">
        <v>3.9</v>
      </c>
      <c r="AP319" s="5">
        <v>2.5</v>
      </c>
      <c r="AQ319" s="5">
        <v>2.9</v>
      </c>
      <c r="AR319" s="5">
        <v>1029.0999999999999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232</v>
      </c>
      <c r="AY319">
        <v>1088</v>
      </c>
      <c r="AZ319">
        <v>4.2</v>
      </c>
      <c r="BA319">
        <v>4.3</v>
      </c>
      <c r="BB319" s="55">
        <v>0.21527777777777801</v>
      </c>
    </row>
    <row r="320" spans="2:54" x14ac:dyDescent="0.25">
      <c r="B320" s="5">
        <v>3.9</v>
      </c>
      <c r="C320" s="5">
        <v>90</v>
      </c>
      <c r="D320" s="5">
        <v>2.4</v>
      </c>
      <c r="E320" s="5">
        <v>3.9</v>
      </c>
      <c r="F320" s="5">
        <v>4</v>
      </c>
      <c r="G320" s="5">
        <v>5.8</v>
      </c>
      <c r="H320" s="5">
        <v>1029.0999999999999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232</v>
      </c>
      <c r="O320">
        <v>1088</v>
      </c>
      <c r="P320">
        <v>4.2</v>
      </c>
      <c r="Q320">
        <v>4.3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2"/>
      <c r="AD320" s="54">
        <v>0.21597222222222201</v>
      </c>
      <c r="AK320" s="306"/>
      <c r="AL320" s="5">
        <v>3.9</v>
      </c>
      <c r="AM320" s="5">
        <v>90</v>
      </c>
      <c r="AN320" s="5">
        <v>2.4</v>
      </c>
      <c r="AO320" s="5">
        <v>3.9</v>
      </c>
      <c r="AP320" s="5">
        <v>4</v>
      </c>
      <c r="AQ320" s="5">
        <v>5.8</v>
      </c>
      <c r="AR320" s="5">
        <v>1029.0999999999999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232</v>
      </c>
      <c r="AY320">
        <v>1088</v>
      </c>
      <c r="AZ320">
        <v>4.2</v>
      </c>
      <c r="BA320">
        <v>4.3</v>
      </c>
      <c r="BB320" s="55">
        <v>0.21597222222222201</v>
      </c>
    </row>
    <row r="321" spans="2:54" x14ac:dyDescent="0.25">
      <c r="B321" s="5">
        <v>3.9</v>
      </c>
      <c r="C321" s="5">
        <v>90</v>
      </c>
      <c r="D321" s="5">
        <v>2.4</v>
      </c>
      <c r="E321" s="5">
        <v>2.7</v>
      </c>
      <c r="F321" s="5">
        <v>5.4</v>
      </c>
      <c r="G321" s="5">
        <v>5.4</v>
      </c>
      <c r="H321" s="5">
        <v>1029.0999999999999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232</v>
      </c>
      <c r="O321">
        <v>1088</v>
      </c>
      <c r="P321">
        <v>4.2</v>
      </c>
      <c r="Q321">
        <v>4.3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2"/>
      <c r="AD321" s="54">
        <v>0.21666666666666701</v>
      </c>
      <c r="AK321" s="306"/>
      <c r="AL321" s="5">
        <v>3.9</v>
      </c>
      <c r="AM321" s="5">
        <v>90</v>
      </c>
      <c r="AN321" s="5">
        <v>2.4</v>
      </c>
      <c r="AO321" s="5">
        <v>2.7</v>
      </c>
      <c r="AP321" s="5">
        <v>5.4</v>
      </c>
      <c r="AQ321" s="5">
        <v>5.4</v>
      </c>
      <c r="AR321" s="5">
        <v>1029.0999999999999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232</v>
      </c>
      <c r="AY321">
        <v>1088</v>
      </c>
      <c r="AZ321">
        <v>4.2</v>
      </c>
      <c r="BA321">
        <v>4.3</v>
      </c>
      <c r="BB321" s="55">
        <v>0.21666666666666701</v>
      </c>
    </row>
    <row r="322" spans="2:54" x14ac:dyDescent="0.25">
      <c r="B322" s="5">
        <v>3.9</v>
      </c>
      <c r="C322" s="5">
        <v>90</v>
      </c>
      <c r="D322" s="5">
        <v>2.4</v>
      </c>
      <c r="E322" s="5">
        <v>3.9</v>
      </c>
      <c r="F322" s="5">
        <v>3.6</v>
      </c>
      <c r="G322" s="5">
        <v>6.1</v>
      </c>
      <c r="H322" s="5">
        <v>1028.9000000000001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232</v>
      </c>
      <c r="O322">
        <v>1088</v>
      </c>
      <c r="P322">
        <v>4.2</v>
      </c>
      <c r="Q322">
        <v>4.3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2"/>
      <c r="AD322" s="54">
        <v>0.21736111111111101</v>
      </c>
      <c r="AK322" s="306"/>
      <c r="AL322" s="5">
        <v>3.9</v>
      </c>
      <c r="AM322" s="5">
        <v>90</v>
      </c>
      <c r="AN322" s="5">
        <v>2.4</v>
      </c>
      <c r="AO322" s="5">
        <v>3.9</v>
      </c>
      <c r="AP322" s="5">
        <v>3.6</v>
      </c>
      <c r="AQ322" s="5">
        <v>6.1</v>
      </c>
      <c r="AR322" s="5">
        <v>1028.9000000000001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232</v>
      </c>
      <c r="AY322">
        <v>1088</v>
      </c>
      <c r="AZ322">
        <v>4.2</v>
      </c>
      <c r="BA322">
        <v>4.3</v>
      </c>
      <c r="BB322" s="55">
        <v>0.21736111111111101</v>
      </c>
    </row>
    <row r="323" spans="2:54" x14ac:dyDescent="0.25">
      <c r="B323" s="5">
        <v>3.9</v>
      </c>
      <c r="C323" s="5">
        <v>90</v>
      </c>
      <c r="D323" s="5">
        <v>2.4</v>
      </c>
      <c r="E323" s="5">
        <v>3.9</v>
      </c>
      <c r="F323" s="5">
        <v>0</v>
      </c>
      <c r="G323" s="5">
        <v>2.9</v>
      </c>
      <c r="H323" s="5">
        <v>1029.0999999999999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232</v>
      </c>
      <c r="O323">
        <v>1088</v>
      </c>
      <c r="P323">
        <v>4.2</v>
      </c>
      <c r="Q323">
        <v>4.3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2"/>
      <c r="AD323" s="54">
        <v>0.218055555555556</v>
      </c>
      <c r="AK323" s="306"/>
      <c r="AL323" s="5">
        <v>3.9</v>
      </c>
      <c r="AM323" s="5">
        <v>90</v>
      </c>
      <c r="AN323" s="5">
        <v>2.4</v>
      </c>
      <c r="AO323" s="5">
        <v>3.9</v>
      </c>
      <c r="AP323" s="5">
        <v>0</v>
      </c>
      <c r="AQ323" s="5">
        <v>2.9</v>
      </c>
      <c r="AR323" s="5">
        <v>1029.0999999999999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232</v>
      </c>
      <c r="AY323">
        <v>1088</v>
      </c>
      <c r="AZ323">
        <v>4.2</v>
      </c>
      <c r="BA323">
        <v>4.3</v>
      </c>
      <c r="BB323" s="55">
        <v>0.218055555555556</v>
      </c>
    </row>
    <row r="324" spans="2:54" x14ac:dyDescent="0.25">
      <c r="B324" s="5">
        <v>3.9</v>
      </c>
      <c r="C324" s="5">
        <v>90</v>
      </c>
      <c r="D324" s="5">
        <v>2.4</v>
      </c>
      <c r="E324" s="5">
        <v>3.9</v>
      </c>
      <c r="F324" s="5">
        <v>0</v>
      </c>
      <c r="G324" s="5">
        <v>1.8</v>
      </c>
      <c r="H324" s="5">
        <v>1029.0999999999999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232</v>
      </c>
      <c r="O324">
        <v>1088</v>
      </c>
      <c r="P324">
        <v>4.2</v>
      </c>
      <c r="Q324">
        <v>4.3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2"/>
      <c r="AD324" s="54">
        <v>0.21875</v>
      </c>
      <c r="AK324" s="306"/>
      <c r="AL324" s="5">
        <v>3.9</v>
      </c>
      <c r="AM324" s="5">
        <v>90</v>
      </c>
      <c r="AN324" s="5">
        <v>2.4</v>
      </c>
      <c r="AO324" s="5">
        <v>3.9</v>
      </c>
      <c r="AP324" s="5">
        <v>0</v>
      </c>
      <c r="AQ324" s="5">
        <v>1.8</v>
      </c>
      <c r="AR324" s="5">
        <v>1029.0999999999999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232</v>
      </c>
      <c r="AY324">
        <v>1088</v>
      </c>
      <c r="AZ324">
        <v>4.2</v>
      </c>
      <c r="BA324">
        <v>4.3</v>
      </c>
      <c r="BB324" s="55">
        <v>0.21875</v>
      </c>
    </row>
    <row r="325" spans="2:54" x14ac:dyDescent="0.25">
      <c r="B325" s="5">
        <v>3.9</v>
      </c>
      <c r="C325" s="5">
        <v>90</v>
      </c>
      <c r="D325" s="5">
        <v>2.4</v>
      </c>
      <c r="E325" s="5">
        <v>3.9</v>
      </c>
      <c r="F325" s="5">
        <v>0</v>
      </c>
      <c r="G325" s="5">
        <v>0</v>
      </c>
      <c r="H325" s="5">
        <v>1029.0999999999999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232</v>
      </c>
      <c r="O325">
        <v>1088</v>
      </c>
      <c r="P325">
        <v>4.2</v>
      </c>
      <c r="Q325">
        <v>4.3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2"/>
      <c r="AD325" s="54">
        <v>0.219444444444444</v>
      </c>
      <c r="AK325" s="306"/>
      <c r="AL325" s="5">
        <v>3.9</v>
      </c>
      <c r="AM325" s="5">
        <v>90</v>
      </c>
      <c r="AN325" s="5">
        <v>2.4</v>
      </c>
      <c r="AO325" s="5">
        <v>3.9</v>
      </c>
      <c r="AP325" s="5">
        <v>0</v>
      </c>
      <c r="AQ325" s="5">
        <v>0</v>
      </c>
      <c r="AR325" s="5">
        <v>1029.0999999999999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232</v>
      </c>
      <c r="AY325">
        <v>1088</v>
      </c>
      <c r="AZ325">
        <v>4.2</v>
      </c>
      <c r="BA325">
        <v>4.3</v>
      </c>
      <c r="BB325" s="55">
        <v>0.219444444444444</v>
      </c>
    </row>
    <row r="326" spans="2:54" x14ac:dyDescent="0.25">
      <c r="B326" s="5">
        <v>4</v>
      </c>
      <c r="C326" s="5">
        <v>90</v>
      </c>
      <c r="D326" s="5">
        <v>2.5</v>
      </c>
      <c r="E326" s="5">
        <v>4</v>
      </c>
      <c r="F326" s="5">
        <v>1.8</v>
      </c>
      <c r="G326" s="5">
        <v>1.8</v>
      </c>
      <c r="H326" s="5">
        <v>1028.9000000000001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232</v>
      </c>
      <c r="O326">
        <v>1088</v>
      </c>
      <c r="P326">
        <v>4.2</v>
      </c>
      <c r="Q326">
        <v>4.3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2"/>
      <c r="AD326" s="54">
        <v>0.22013888888888899</v>
      </c>
      <c r="AK326" s="306"/>
      <c r="AL326" s="5">
        <v>4</v>
      </c>
      <c r="AM326" s="5">
        <v>90</v>
      </c>
      <c r="AN326" s="5">
        <v>2.5</v>
      </c>
      <c r="AO326" s="5">
        <v>4</v>
      </c>
      <c r="AP326" s="5">
        <v>1.8</v>
      </c>
      <c r="AQ326" s="5">
        <v>1.8</v>
      </c>
      <c r="AR326" s="5">
        <v>1028.9000000000001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232</v>
      </c>
      <c r="AY326">
        <v>1088</v>
      </c>
      <c r="AZ326">
        <v>4.2</v>
      </c>
      <c r="BA326">
        <v>4.3</v>
      </c>
      <c r="BB326" s="55">
        <v>0.22013888888888899</v>
      </c>
    </row>
    <row r="327" spans="2:54" x14ac:dyDescent="0.25">
      <c r="B327" s="5">
        <v>4</v>
      </c>
      <c r="C327" s="5">
        <v>90</v>
      </c>
      <c r="D327" s="5">
        <v>2.5</v>
      </c>
      <c r="E327" s="5">
        <v>4</v>
      </c>
      <c r="F327" s="5">
        <v>3.2</v>
      </c>
      <c r="G327" s="5">
        <v>3.6</v>
      </c>
      <c r="H327" s="5">
        <v>1029.0999999999999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232</v>
      </c>
      <c r="O327">
        <v>1088</v>
      </c>
      <c r="P327">
        <v>4.2</v>
      </c>
      <c r="Q327">
        <v>4.3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2"/>
      <c r="AD327" s="54">
        <v>0.22083333333333299</v>
      </c>
      <c r="AK327" s="306"/>
      <c r="AL327" s="5">
        <v>4</v>
      </c>
      <c r="AM327" s="5">
        <v>90</v>
      </c>
      <c r="AN327" s="5">
        <v>2.5</v>
      </c>
      <c r="AO327" s="5">
        <v>4</v>
      </c>
      <c r="AP327" s="5">
        <v>3.2</v>
      </c>
      <c r="AQ327" s="5">
        <v>3.6</v>
      </c>
      <c r="AR327" s="5">
        <v>1029.0999999999999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232</v>
      </c>
      <c r="AY327">
        <v>1088</v>
      </c>
      <c r="AZ327">
        <v>4.2</v>
      </c>
      <c r="BA327">
        <v>4.3</v>
      </c>
      <c r="BB327" s="55">
        <v>0.22083333333333299</v>
      </c>
    </row>
    <row r="328" spans="2:54" x14ac:dyDescent="0.25">
      <c r="B328" s="5">
        <v>4</v>
      </c>
      <c r="C328" s="5">
        <v>90</v>
      </c>
      <c r="D328" s="5">
        <v>2.5</v>
      </c>
      <c r="E328" s="5">
        <v>4</v>
      </c>
      <c r="F328" s="5">
        <v>0</v>
      </c>
      <c r="G328" s="5">
        <v>2.9</v>
      </c>
      <c r="H328" s="5">
        <v>1028.9000000000001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232</v>
      </c>
      <c r="O328">
        <v>1088</v>
      </c>
      <c r="P328">
        <v>4.2</v>
      </c>
      <c r="Q328">
        <v>4.3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2"/>
      <c r="AD328" s="54">
        <v>0.22152777777777799</v>
      </c>
      <c r="AK328" s="306"/>
      <c r="AL328" s="5">
        <v>4</v>
      </c>
      <c r="AM328" s="5">
        <v>90</v>
      </c>
      <c r="AN328" s="5">
        <v>2.5</v>
      </c>
      <c r="AO328" s="5">
        <v>4</v>
      </c>
      <c r="AP328" s="5">
        <v>0</v>
      </c>
      <c r="AQ328" s="5">
        <v>2.9</v>
      </c>
      <c r="AR328" s="5">
        <v>1028.9000000000001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232</v>
      </c>
      <c r="AY328">
        <v>1088</v>
      </c>
      <c r="AZ328">
        <v>4.2</v>
      </c>
      <c r="BA328">
        <v>4.3</v>
      </c>
      <c r="BB328" s="55">
        <v>0.22152777777777799</v>
      </c>
    </row>
    <row r="329" spans="2:54" x14ac:dyDescent="0.25">
      <c r="B329" s="5">
        <v>4</v>
      </c>
      <c r="C329" s="5">
        <v>91</v>
      </c>
      <c r="D329" s="5">
        <v>2.7</v>
      </c>
      <c r="E329" s="5">
        <v>4</v>
      </c>
      <c r="F329" s="5">
        <v>1.8</v>
      </c>
      <c r="G329" s="5">
        <v>2.2000000000000002</v>
      </c>
      <c r="H329" s="5">
        <v>1029.0999999999999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232</v>
      </c>
      <c r="O329">
        <v>1088</v>
      </c>
      <c r="P329">
        <v>4.2</v>
      </c>
      <c r="Q329">
        <v>4.4000000000000004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2"/>
      <c r="AD329" s="54">
        <v>0.22222222222222199</v>
      </c>
      <c r="AK329" s="306"/>
      <c r="AL329" s="5">
        <v>4</v>
      </c>
      <c r="AM329" s="5">
        <v>91</v>
      </c>
      <c r="AN329" s="5">
        <v>2.7</v>
      </c>
      <c r="AO329" s="5">
        <v>4</v>
      </c>
      <c r="AP329" s="5">
        <v>1.8</v>
      </c>
      <c r="AQ329" s="5">
        <v>2.2000000000000002</v>
      </c>
      <c r="AR329" s="5">
        <v>1029.0999999999999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232</v>
      </c>
      <c r="AY329">
        <v>1088</v>
      </c>
      <c r="AZ329">
        <v>4.2</v>
      </c>
      <c r="BA329">
        <v>4.4000000000000004</v>
      </c>
      <c r="BB329" s="55">
        <v>0.22222222222222199</v>
      </c>
    </row>
    <row r="330" spans="2:54" x14ac:dyDescent="0.25">
      <c r="B330" s="5">
        <v>4</v>
      </c>
      <c r="C330" s="5">
        <v>91</v>
      </c>
      <c r="D330" s="5">
        <v>2.7</v>
      </c>
      <c r="E330" s="5">
        <v>4</v>
      </c>
      <c r="F330" s="5">
        <v>2.2000000000000002</v>
      </c>
      <c r="G330" s="5">
        <v>2.5</v>
      </c>
      <c r="H330" s="5">
        <v>1028.9000000000001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232</v>
      </c>
      <c r="O330">
        <v>1088</v>
      </c>
      <c r="P330">
        <v>4.2</v>
      </c>
      <c r="Q330">
        <v>4.4000000000000004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2"/>
      <c r="AD330" s="54">
        <v>0.22291666666666701</v>
      </c>
      <c r="AK330" s="306"/>
      <c r="AL330" s="5">
        <v>4</v>
      </c>
      <c r="AM330" s="5">
        <v>91</v>
      </c>
      <c r="AN330" s="5">
        <v>2.7</v>
      </c>
      <c r="AO330" s="5">
        <v>4</v>
      </c>
      <c r="AP330" s="5">
        <v>2.2000000000000002</v>
      </c>
      <c r="AQ330" s="5">
        <v>2.5</v>
      </c>
      <c r="AR330" s="5">
        <v>1028.9000000000001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232</v>
      </c>
      <c r="AY330">
        <v>1088</v>
      </c>
      <c r="AZ330">
        <v>4.2</v>
      </c>
      <c r="BA330">
        <v>4.4000000000000004</v>
      </c>
      <c r="BB330" s="55">
        <v>0.22291666666666701</v>
      </c>
    </row>
    <row r="331" spans="2:54" x14ac:dyDescent="0.25">
      <c r="B331" s="5">
        <v>4</v>
      </c>
      <c r="C331" s="5">
        <v>91</v>
      </c>
      <c r="D331" s="5">
        <v>2.7</v>
      </c>
      <c r="E331" s="5">
        <v>4</v>
      </c>
      <c r="F331" s="5">
        <v>2.2000000000000002</v>
      </c>
      <c r="G331" s="5">
        <v>4</v>
      </c>
      <c r="H331" s="5">
        <v>1028.9000000000001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232</v>
      </c>
      <c r="O331">
        <v>1088</v>
      </c>
      <c r="P331">
        <v>4.2</v>
      </c>
      <c r="Q331">
        <v>4.4000000000000004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2"/>
      <c r="AD331" s="54">
        <v>0.22361111111111101</v>
      </c>
      <c r="AK331" s="306"/>
      <c r="AL331" s="5">
        <v>4</v>
      </c>
      <c r="AM331" s="5">
        <v>91</v>
      </c>
      <c r="AN331" s="5">
        <v>2.7</v>
      </c>
      <c r="AO331" s="5">
        <v>4</v>
      </c>
      <c r="AP331" s="5">
        <v>2.2000000000000002</v>
      </c>
      <c r="AQ331" s="5">
        <v>4</v>
      </c>
      <c r="AR331" s="5">
        <v>1028.9000000000001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232</v>
      </c>
      <c r="AY331">
        <v>1088</v>
      </c>
      <c r="AZ331">
        <v>4.2</v>
      </c>
      <c r="BA331">
        <v>4.4000000000000004</v>
      </c>
      <c r="BB331" s="55">
        <v>0.22361111111111101</v>
      </c>
    </row>
    <row r="332" spans="2:54" x14ac:dyDescent="0.25">
      <c r="B332" s="5">
        <v>4</v>
      </c>
      <c r="C332" s="5">
        <v>90</v>
      </c>
      <c r="D332" s="5">
        <v>2.5</v>
      </c>
      <c r="E332" s="5">
        <v>4</v>
      </c>
      <c r="F332" s="5">
        <v>1.8</v>
      </c>
      <c r="G332" s="5">
        <v>3.2</v>
      </c>
      <c r="H332" s="5">
        <v>1028.8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232</v>
      </c>
      <c r="O332">
        <v>1088</v>
      </c>
      <c r="P332">
        <v>4.2</v>
      </c>
      <c r="Q332">
        <v>4.4000000000000004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2"/>
      <c r="AD332" s="54">
        <v>0.22430555555555601</v>
      </c>
      <c r="AK332" s="306"/>
      <c r="AL332" s="5">
        <v>4</v>
      </c>
      <c r="AM332" s="5">
        <v>90</v>
      </c>
      <c r="AN332" s="5">
        <v>2.5</v>
      </c>
      <c r="AO332" s="5">
        <v>4</v>
      </c>
      <c r="AP332" s="5">
        <v>1.8</v>
      </c>
      <c r="AQ332" s="5">
        <v>3.2</v>
      </c>
      <c r="AR332" s="5">
        <v>1028.8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232</v>
      </c>
      <c r="AY332">
        <v>1088</v>
      </c>
      <c r="AZ332">
        <v>4.2</v>
      </c>
      <c r="BA332">
        <v>4.4000000000000004</v>
      </c>
      <c r="BB332" s="55">
        <v>0.22430555555555601</v>
      </c>
    </row>
    <row r="333" spans="2:54" x14ac:dyDescent="0.25">
      <c r="B333" s="5">
        <v>4</v>
      </c>
      <c r="C333" s="5">
        <v>91</v>
      </c>
      <c r="D333" s="5">
        <v>2.7</v>
      </c>
      <c r="E333" s="5">
        <v>4</v>
      </c>
      <c r="F333" s="5">
        <v>3.6</v>
      </c>
      <c r="G333" s="5">
        <v>5.4</v>
      </c>
      <c r="H333" s="5">
        <v>1029.0999999999999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232</v>
      </c>
      <c r="O333">
        <v>1088</v>
      </c>
      <c r="P333">
        <v>4.3</v>
      </c>
      <c r="Q333">
        <v>4.4000000000000004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2"/>
      <c r="AD333" s="54">
        <v>0.22500000000000001</v>
      </c>
      <c r="AK333" s="306"/>
      <c r="AL333" s="5">
        <v>4</v>
      </c>
      <c r="AM333" s="5">
        <v>91</v>
      </c>
      <c r="AN333" s="5">
        <v>2.7</v>
      </c>
      <c r="AO333" s="5">
        <v>4</v>
      </c>
      <c r="AP333" s="5">
        <v>3.6</v>
      </c>
      <c r="AQ333" s="5">
        <v>5.4</v>
      </c>
      <c r="AR333" s="5">
        <v>1029.0999999999999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232</v>
      </c>
      <c r="AY333">
        <v>1088</v>
      </c>
      <c r="AZ333">
        <v>4.3</v>
      </c>
      <c r="BA333">
        <v>4.4000000000000004</v>
      </c>
      <c r="BB333" s="55">
        <v>0.22500000000000001</v>
      </c>
    </row>
    <row r="334" spans="2:54" x14ac:dyDescent="0.25">
      <c r="B334" s="5">
        <v>4</v>
      </c>
      <c r="C334" s="5">
        <v>91</v>
      </c>
      <c r="D334" s="5">
        <v>2.7</v>
      </c>
      <c r="E334" s="5">
        <v>4</v>
      </c>
      <c r="F334" s="5">
        <v>2.5</v>
      </c>
      <c r="G334" s="5">
        <v>3.6</v>
      </c>
      <c r="H334" s="5">
        <v>1029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232</v>
      </c>
      <c r="O334">
        <v>1088</v>
      </c>
      <c r="P334">
        <v>4.3</v>
      </c>
      <c r="Q334">
        <v>4.4000000000000004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2"/>
      <c r="AD334" s="54">
        <v>0.225694444444444</v>
      </c>
      <c r="AK334" s="306"/>
      <c r="AL334" s="5">
        <v>4</v>
      </c>
      <c r="AM334" s="5">
        <v>91</v>
      </c>
      <c r="AN334" s="5">
        <v>2.7</v>
      </c>
      <c r="AO334" s="5">
        <v>4</v>
      </c>
      <c r="AP334" s="5">
        <v>2.5</v>
      </c>
      <c r="AQ334" s="5">
        <v>3.6</v>
      </c>
      <c r="AR334" s="5">
        <v>1029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232</v>
      </c>
      <c r="AY334">
        <v>1088</v>
      </c>
      <c r="AZ334">
        <v>4.3</v>
      </c>
      <c r="BA334">
        <v>4.4000000000000004</v>
      </c>
      <c r="BB334" s="55">
        <v>0.225694444444444</v>
      </c>
    </row>
    <row r="335" spans="2:54" x14ac:dyDescent="0.25">
      <c r="B335" s="5">
        <v>4</v>
      </c>
      <c r="C335" s="5">
        <v>91</v>
      </c>
      <c r="D335" s="5">
        <v>2.7</v>
      </c>
      <c r="E335" s="5">
        <v>4</v>
      </c>
      <c r="F335" s="5">
        <v>2.5</v>
      </c>
      <c r="G335" s="5">
        <v>4</v>
      </c>
      <c r="H335" s="5">
        <v>1029.0999999999999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232</v>
      </c>
      <c r="O335">
        <v>1088</v>
      </c>
      <c r="P335">
        <v>4.3</v>
      </c>
      <c r="Q335">
        <v>4.4000000000000004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2"/>
      <c r="AD335" s="54">
        <v>0.226388888888889</v>
      </c>
      <c r="AK335" s="306"/>
      <c r="AL335" s="5">
        <v>4</v>
      </c>
      <c r="AM335" s="5">
        <v>91</v>
      </c>
      <c r="AN335" s="5">
        <v>2.7</v>
      </c>
      <c r="AO335" s="5">
        <v>4</v>
      </c>
      <c r="AP335" s="5">
        <v>2.5</v>
      </c>
      <c r="AQ335" s="5">
        <v>4</v>
      </c>
      <c r="AR335" s="5">
        <v>1029.0999999999999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232</v>
      </c>
      <c r="AY335">
        <v>1088</v>
      </c>
      <c r="AZ335">
        <v>4.3</v>
      </c>
      <c r="BA335">
        <v>4.4000000000000004</v>
      </c>
      <c r="BB335" s="55">
        <v>0.226388888888889</v>
      </c>
    </row>
    <row r="336" spans="2:54" x14ac:dyDescent="0.25">
      <c r="B336" s="5">
        <v>4</v>
      </c>
      <c r="C336" s="5">
        <v>91</v>
      </c>
      <c r="D336" s="5">
        <v>2.7</v>
      </c>
      <c r="E336" s="5">
        <v>4</v>
      </c>
      <c r="F336" s="5">
        <v>0</v>
      </c>
      <c r="G336" s="5">
        <v>2.2000000000000002</v>
      </c>
      <c r="H336" s="5">
        <v>1029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232</v>
      </c>
      <c r="O336">
        <v>1088</v>
      </c>
      <c r="P336">
        <v>4.3</v>
      </c>
      <c r="Q336">
        <v>4.4000000000000004</v>
      </c>
      <c r="R336" s="55"/>
      <c r="T336" s="91"/>
      <c r="U336" s="94"/>
      <c r="V336" s="90" t="str">
        <f t="shared" si="7"/>
        <v/>
      </c>
      <c r="W336" s="94"/>
      <c r="X336" s="91"/>
      <c r="Z336" s="5"/>
      <c r="AA336"/>
      <c r="AC336" s="372"/>
      <c r="AD336" s="54">
        <v>0.227083333333333</v>
      </c>
      <c r="AK336" s="306"/>
      <c r="AL336" s="5">
        <v>4</v>
      </c>
      <c r="AM336" s="5">
        <v>91</v>
      </c>
      <c r="AN336" s="5">
        <v>2.7</v>
      </c>
      <c r="AO336" s="5">
        <v>4</v>
      </c>
      <c r="AP336" s="5">
        <v>0</v>
      </c>
      <c r="AQ336" s="5">
        <v>2.2000000000000002</v>
      </c>
      <c r="AR336" s="5">
        <v>1029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232</v>
      </c>
      <c r="AY336">
        <v>1088</v>
      </c>
      <c r="AZ336">
        <v>4.3</v>
      </c>
      <c r="BA336">
        <v>4.4000000000000004</v>
      </c>
      <c r="BB336" s="55">
        <v>0.227083333333333</v>
      </c>
    </row>
    <row r="337" spans="2:54" x14ac:dyDescent="0.25">
      <c r="B337" s="5">
        <v>4</v>
      </c>
      <c r="C337" s="5">
        <v>91</v>
      </c>
      <c r="D337" s="5">
        <v>2.7</v>
      </c>
      <c r="E337" s="5">
        <v>4</v>
      </c>
      <c r="F337" s="5">
        <v>2.5</v>
      </c>
      <c r="G337" s="5">
        <v>3.2</v>
      </c>
      <c r="H337" s="5">
        <v>1028.9000000000001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232</v>
      </c>
      <c r="O337">
        <v>1088</v>
      </c>
      <c r="P337">
        <v>4.3</v>
      </c>
      <c r="Q337">
        <v>4.4000000000000004</v>
      </c>
      <c r="R337" s="55"/>
      <c r="T337" s="91"/>
      <c r="U337" s="94"/>
      <c r="V337" s="90" t="str">
        <f t="shared" si="7"/>
        <v/>
      </c>
      <c r="W337" s="94"/>
      <c r="X337" s="91"/>
      <c r="Z337" s="5"/>
      <c r="AA337"/>
      <c r="AC337" s="372"/>
      <c r="AD337" s="54">
        <v>0.227777777777778</v>
      </c>
      <c r="AK337" s="306"/>
      <c r="AL337" s="5">
        <v>4</v>
      </c>
      <c r="AM337" s="5">
        <v>91</v>
      </c>
      <c r="AN337" s="5">
        <v>2.7</v>
      </c>
      <c r="AO337" s="5">
        <v>4</v>
      </c>
      <c r="AP337" s="5">
        <v>2.5</v>
      </c>
      <c r="AQ337" s="5">
        <v>3.2</v>
      </c>
      <c r="AR337" s="5">
        <v>1028.9000000000001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232</v>
      </c>
      <c r="AY337">
        <v>1088</v>
      </c>
      <c r="AZ337">
        <v>4.3</v>
      </c>
      <c r="BA337">
        <v>4.4000000000000004</v>
      </c>
      <c r="BB337" s="55">
        <v>0.227777777777778</v>
      </c>
    </row>
    <row r="338" spans="2:54" x14ac:dyDescent="0.25">
      <c r="B338" s="5">
        <v>4</v>
      </c>
      <c r="C338" s="5">
        <v>91</v>
      </c>
      <c r="D338" s="5">
        <v>2.7</v>
      </c>
      <c r="E338" s="5">
        <v>4</v>
      </c>
      <c r="F338" s="5">
        <v>0</v>
      </c>
      <c r="G338" s="5">
        <v>4</v>
      </c>
      <c r="H338" s="5">
        <v>1029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232</v>
      </c>
      <c r="O338">
        <v>1088</v>
      </c>
      <c r="P338">
        <v>4.3</v>
      </c>
      <c r="Q338">
        <v>4.4000000000000004</v>
      </c>
      <c r="R338" s="55"/>
      <c r="T338" s="91"/>
      <c r="U338" s="94"/>
      <c r="V338" s="90" t="str">
        <f t="shared" si="7"/>
        <v/>
      </c>
      <c r="W338" s="94"/>
      <c r="X338" s="91"/>
      <c r="Z338" s="5"/>
      <c r="AA338"/>
      <c r="AC338" s="372"/>
      <c r="AD338" s="54">
        <v>0.22847222222222199</v>
      </c>
      <c r="AK338" s="306"/>
      <c r="AL338" s="5">
        <v>4</v>
      </c>
      <c r="AM338" s="5">
        <v>91</v>
      </c>
      <c r="AN338" s="5">
        <v>2.7</v>
      </c>
      <c r="AO338" s="5">
        <v>4</v>
      </c>
      <c r="AP338" s="5">
        <v>0</v>
      </c>
      <c r="AQ338" s="5">
        <v>4</v>
      </c>
      <c r="AR338" s="5">
        <v>1029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232</v>
      </c>
      <c r="AY338">
        <v>1088</v>
      </c>
      <c r="AZ338">
        <v>4.3</v>
      </c>
      <c r="BA338">
        <v>4.4000000000000004</v>
      </c>
      <c r="BB338" s="55">
        <v>0.22847222222222199</v>
      </c>
    </row>
    <row r="339" spans="2:54" x14ac:dyDescent="0.25">
      <c r="B339" s="5">
        <v>4</v>
      </c>
      <c r="C339" s="5">
        <v>91</v>
      </c>
      <c r="D339" s="5">
        <v>2.7</v>
      </c>
      <c r="E339" s="5">
        <v>4</v>
      </c>
      <c r="F339" s="5">
        <v>2.9</v>
      </c>
      <c r="G339" s="5">
        <v>4</v>
      </c>
      <c r="H339" s="5">
        <v>1028.7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232</v>
      </c>
      <c r="O339">
        <v>1088</v>
      </c>
      <c r="P339">
        <v>4.3</v>
      </c>
      <c r="Q339">
        <v>4.4000000000000004</v>
      </c>
      <c r="R339" s="55"/>
      <c r="T339" s="91"/>
      <c r="U339" s="94"/>
      <c r="V339" s="90" t="str">
        <f t="shared" si="7"/>
        <v/>
      </c>
      <c r="W339" s="94"/>
      <c r="X339" s="91"/>
      <c r="Z339" s="5"/>
      <c r="AA339"/>
      <c r="AC339" s="372"/>
      <c r="AD339" s="54">
        <v>0.22916666666666699</v>
      </c>
      <c r="AK339" s="306"/>
      <c r="AL339" s="5">
        <v>4</v>
      </c>
      <c r="AM339" s="5">
        <v>91</v>
      </c>
      <c r="AN339" s="5">
        <v>2.7</v>
      </c>
      <c r="AO339" s="5">
        <v>4</v>
      </c>
      <c r="AP339" s="5">
        <v>2.9</v>
      </c>
      <c r="AQ339" s="5">
        <v>4</v>
      </c>
      <c r="AR339" s="5">
        <v>1028.7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232</v>
      </c>
      <c r="AY339">
        <v>1088</v>
      </c>
      <c r="AZ339">
        <v>4.3</v>
      </c>
      <c r="BA339">
        <v>4.4000000000000004</v>
      </c>
      <c r="BB339" s="55">
        <v>0.22916666666666699</v>
      </c>
    </row>
    <row r="340" spans="2:54" x14ac:dyDescent="0.25">
      <c r="B340" s="5">
        <v>4</v>
      </c>
      <c r="C340" s="5">
        <v>91</v>
      </c>
      <c r="D340" s="5">
        <v>2.7</v>
      </c>
      <c r="E340" s="5">
        <v>4</v>
      </c>
      <c r="F340" s="5">
        <v>3.2</v>
      </c>
      <c r="G340" s="5">
        <v>3.2</v>
      </c>
      <c r="H340" s="5">
        <v>1028.8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232</v>
      </c>
      <c r="O340">
        <v>1088</v>
      </c>
      <c r="P340">
        <v>4.3</v>
      </c>
      <c r="Q340">
        <v>4.4000000000000004</v>
      </c>
      <c r="R340" s="55"/>
      <c r="T340" s="91"/>
      <c r="U340" s="94"/>
      <c r="V340" s="90" t="str">
        <f t="shared" si="7"/>
        <v/>
      </c>
      <c r="W340" s="94"/>
      <c r="X340" s="91"/>
      <c r="Z340" s="5"/>
      <c r="AA340"/>
      <c r="AC340" s="372"/>
      <c r="AD340" s="54">
        <v>0.22986111111111099</v>
      </c>
      <c r="AK340" s="306"/>
      <c r="AL340" s="5">
        <v>4</v>
      </c>
      <c r="AM340" s="5">
        <v>91</v>
      </c>
      <c r="AN340" s="5">
        <v>2.7</v>
      </c>
      <c r="AO340" s="5">
        <v>4</v>
      </c>
      <c r="AP340" s="5">
        <v>3.2</v>
      </c>
      <c r="AQ340" s="5">
        <v>3.2</v>
      </c>
      <c r="AR340" s="5">
        <v>1028.8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232</v>
      </c>
      <c r="AY340">
        <v>1088</v>
      </c>
      <c r="AZ340">
        <v>4.3</v>
      </c>
      <c r="BA340">
        <v>4.4000000000000004</v>
      </c>
      <c r="BB340" s="55">
        <v>0.22986111111111099</v>
      </c>
    </row>
    <row r="341" spans="2:54" x14ac:dyDescent="0.25">
      <c r="B341" s="5">
        <v>4</v>
      </c>
      <c r="C341" s="5">
        <v>91</v>
      </c>
      <c r="D341" s="5">
        <v>2.7</v>
      </c>
      <c r="E341" s="5">
        <v>4</v>
      </c>
      <c r="F341" s="5">
        <v>4</v>
      </c>
      <c r="G341" s="5">
        <v>6.1</v>
      </c>
      <c r="H341" s="5">
        <v>1029.0999999999999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232</v>
      </c>
      <c r="O341">
        <v>1088</v>
      </c>
      <c r="P341">
        <v>4.3</v>
      </c>
      <c r="Q341">
        <v>4.4000000000000004</v>
      </c>
      <c r="R341" s="55"/>
      <c r="T341" s="91"/>
      <c r="U341" s="94"/>
      <c r="V341" s="90" t="str">
        <f t="shared" si="7"/>
        <v/>
      </c>
      <c r="W341" s="94"/>
      <c r="X341" s="91"/>
      <c r="Z341" s="5"/>
      <c r="AA341"/>
      <c r="AC341" s="372"/>
      <c r="AD341" s="54">
        <v>0.23055555555555601</v>
      </c>
      <c r="AK341" s="306"/>
      <c r="AL341" s="5">
        <v>4</v>
      </c>
      <c r="AM341" s="5">
        <v>91</v>
      </c>
      <c r="AN341" s="5">
        <v>2.7</v>
      </c>
      <c r="AO341" s="5">
        <v>4</v>
      </c>
      <c r="AP341" s="5">
        <v>4</v>
      </c>
      <c r="AQ341" s="5">
        <v>6.1</v>
      </c>
      <c r="AR341" s="5">
        <v>1029.0999999999999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232</v>
      </c>
      <c r="AY341">
        <v>1088</v>
      </c>
      <c r="AZ341">
        <v>4.3</v>
      </c>
      <c r="BA341">
        <v>4.4000000000000004</v>
      </c>
      <c r="BB341" s="55">
        <v>0.23055555555555601</v>
      </c>
    </row>
    <row r="342" spans="2:54" x14ac:dyDescent="0.25">
      <c r="B342" s="5">
        <v>4</v>
      </c>
      <c r="C342" s="5">
        <v>91</v>
      </c>
      <c r="D342" s="5">
        <v>2.7</v>
      </c>
      <c r="E342" s="5">
        <v>4</v>
      </c>
      <c r="F342" s="5">
        <v>3.6</v>
      </c>
      <c r="G342" s="5">
        <v>5</v>
      </c>
      <c r="H342" s="5">
        <v>1028.8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232</v>
      </c>
      <c r="O342">
        <v>1088</v>
      </c>
      <c r="P342">
        <v>4.3</v>
      </c>
      <c r="Q342">
        <v>4.4000000000000004</v>
      </c>
      <c r="R342" s="55"/>
      <c r="T342" s="91"/>
      <c r="U342" s="94"/>
      <c r="V342" s="90" t="str">
        <f t="shared" si="7"/>
        <v/>
      </c>
      <c r="W342" s="94"/>
      <c r="X342" s="91"/>
      <c r="Z342" s="5"/>
      <c r="AA342"/>
      <c r="AC342" s="372"/>
      <c r="AD342" s="54">
        <v>0.23125000000000001</v>
      </c>
      <c r="AK342" s="306"/>
      <c r="AL342" s="5">
        <v>4</v>
      </c>
      <c r="AM342" s="5">
        <v>91</v>
      </c>
      <c r="AN342" s="5">
        <v>2.7</v>
      </c>
      <c r="AO342" s="5">
        <v>4</v>
      </c>
      <c r="AP342" s="5">
        <v>3.6</v>
      </c>
      <c r="AQ342" s="5">
        <v>5</v>
      </c>
      <c r="AR342" s="5">
        <v>1028.8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232</v>
      </c>
      <c r="AY342">
        <v>1088</v>
      </c>
      <c r="AZ342">
        <v>4.3</v>
      </c>
      <c r="BA342">
        <v>4.4000000000000004</v>
      </c>
      <c r="BB342" s="55">
        <v>0.23125000000000001</v>
      </c>
    </row>
    <row r="343" spans="2:54" x14ac:dyDescent="0.25">
      <c r="B343" s="5">
        <v>4</v>
      </c>
      <c r="C343" s="5">
        <v>91</v>
      </c>
      <c r="D343" s="5">
        <v>2.7</v>
      </c>
      <c r="E343" s="5">
        <v>4</v>
      </c>
      <c r="F343" s="5">
        <v>2.2000000000000002</v>
      </c>
      <c r="G343" s="5">
        <v>2.9</v>
      </c>
      <c r="H343" s="5">
        <v>1028.9000000000001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232</v>
      </c>
      <c r="O343">
        <v>1088</v>
      </c>
      <c r="P343">
        <v>4.3</v>
      </c>
      <c r="Q343">
        <v>4.4000000000000004</v>
      </c>
      <c r="R343" s="55"/>
      <c r="T343" s="91"/>
      <c r="U343" s="94"/>
      <c r="V343" s="90" t="str">
        <f t="shared" si="7"/>
        <v/>
      </c>
      <c r="W343" s="94"/>
      <c r="X343" s="91"/>
      <c r="Z343" s="5"/>
      <c r="AA343"/>
      <c r="AC343" s="372"/>
      <c r="AD343" s="54">
        <v>0.23194444444444401</v>
      </c>
      <c r="AK343" s="306"/>
      <c r="AL343" s="5">
        <v>4</v>
      </c>
      <c r="AM343" s="5">
        <v>91</v>
      </c>
      <c r="AN343" s="5">
        <v>2.7</v>
      </c>
      <c r="AO343" s="5">
        <v>4</v>
      </c>
      <c r="AP343" s="5">
        <v>2.2000000000000002</v>
      </c>
      <c r="AQ343" s="5">
        <v>2.9</v>
      </c>
      <c r="AR343" s="5">
        <v>1028.9000000000001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232</v>
      </c>
      <c r="AY343">
        <v>1088</v>
      </c>
      <c r="AZ343">
        <v>4.3</v>
      </c>
      <c r="BA343">
        <v>4.4000000000000004</v>
      </c>
      <c r="BB343" s="55">
        <v>0.23194444444444401</v>
      </c>
    </row>
    <row r="344" spans="2:54" x14ac:dyDescent="0.25">
      <c r="B344" s="5">
        <v>4</v>
      </c>
      <c r="C344" s="5">
        <v>91</v>
      </c>
      <c r="D344" s="5">
        <v>2.7</v>
      </c>
      <c r="E344" s="5">
        <v>4</v>
      </c>
      <c r="F344" s="5">
        <v>2.9</v>
      </c>
      <c r="G344" s="5">
        <v>4.3</v>
      </c>
      <c r="H344" s="5">
        <v>1028.9000000000001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232</v>
      </c>
      <c r="O344">
        <v>1088</v>
      </c>
      <c r="P344">
        <v>4.3</v>
      </c>
      <c r="Q344">
        <v>4.4000000000000004</v>
      </c>
      <c r="R344" s="55"/>
      <c r="T344" s="91"/>
      <c r="U344" s="94"/>
      <c r="V344" s="90" t="str">
        <f t="shared" si="7"/>
        <v/>
      </c>
      <c r="W344" s="94"/>
      <c r="X344" s="91"/>
      <c r="Z344" s="5"/>
      <c r="AA344"/>
      <c r="AC344" s="372"/>
      <c r="AD344" s="54">
        <v>0.23263888888888901</v>
      </c>
      <c r="AK344" s="306"/>
      <c r="AL344" s="5">
        <v>4</v>
      </c>
      <c r="AM344" s="5">
        <v>91</v>
      </c>
      <c r="AN344" s="5">
        <v>2.7</v>
      </c>
      <c r="AO344" s="5">
        <v>4</v>
      </c>
      <c r="AP344" s="5">
        <v>2.9</v>
      </c>
      <c r="AQ344" s="5">
        <v>4.3</v>
      </c>
      <c r="AR344" s="5">
        <v>1028.9000000000001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232</v>
      </c>
      <c r="AY344">
        <v>1088</v>
      </c>
      <c r="AZ344">
        <v>4.3</v>
      </c>
      <c r="BA344">
        <v>4.4000000000000004</v>
      </c>
      <c r="BB344" s="55">
        <v>0.23263888888888901</v>
      </c>
    </row>
    <row r="345" spans="2:54" x14ac:dyDescent="0.25">
      <c r="B345" s="5">
        <v>4</v>
      </c>
      <c r="C345" s="5">
        <v>91</v>
      </c>
      <c r="D345" s="5">
        <v>2.7</v>
      </c>
      <c r="E345" s="5">
        <v>4</v>
      </c>
      <c r="F345" s="5">
        <v>3.2</v>
      </c>
      <c r="G345" s="5">
        <v>4.3</v>
      </c>
      <c r="H345" s="5">
        <v>1029.0999999999999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232</v>
      </c>
      <c r="O345">
        <v>1088</v>
      </c>
      <c r="P345">
        <v>4.3</v>
      </c>
      <c r="Q345">
        <v>4.4000000000000004</v>
      </c>
      <c r="R345" s="55"/>
      <c r="T345" s="91"/>
      <c r="U345" s="94"/>
      <c r="V345" s="90" t="str">
        <f t="shared" si="7"/>
        <v/>
      </c>
      <c r="W345" s="94"/>
      <c r="X345" s="91"/>
      <c r="Z345" s="5"/>
      <c r="AA345"/>
      <c r="AC345" s="372"/>
      <c r="AD345" s="54">
        <v>0.233333333333333</v>
      </c>
      <c r="AK345" s="306"/>
      <c r="AL345" s="5">
        <v>4</v>
      </c>
      <c r="AM345" s="5">
        <v>91</v>
      </c>
      <c r="AN345" s="5">
        <v>2.7</v>
      </c>
      <c r="AO345" s="5">
        <v>4</v>
      </c>
      <c r="AP345" s="5">
        <v>3.2</v>
      </c>
      <c r="AQ345" s="5">
        <v>4.3</v>
      </c>
      <c r="AR345" s="5">
        <v>1029.0999999999999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232</v>
      </c>
      <c r="AY345">
        <v>1088</v>
      </c>
      <c r="AZ345">
        <v>4.3</v>
      </c>
      <c r="BA345">
        <v>4.4000000000000004</v>
      </c>
      <c r="BB345" s="55">
        <v>0.233333333333333</v>
      </c>
    </row>
    <row r="346" spans="2:54" x14ac:dyDescent="0.25">
      <c r="B346" s="5">
        <v>4</v>
      </c>
      <c r="C346" s="5">
        <v>91</v>
      </c>
      <c r="D346" s="5">
        <v>2.7</v>
      </c>
      <c r="E346" s="5">
        <v>4</v>
      </c>
      <c r="F346" s="5">
        <v>2.2000000000000002</v>
      </c>
      <c r="G346" s="5">
        <v>2.9</v>
      </c>
      <c r="H346" s="5">
        <v>1029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232</v>
      </c>
      <c r="O346">
        <v>1088</v>
      </c>
      <c r="P346">
        <v>4.3</v>
      </c>
      <c r="Q346">
        <v>4.4000000000000004</v>
      </c>
      <c r="R346" s="55"/>
      <c r="T346" s="91"/>
      <c r="U346" s="94"/>
      <c r="V346" s="90" t="str">
        <f t="shared" si="7"/>
        <v/>
      </c>
      <c r="W346" s="94"/>
      <c r="X346" s="91"/>
      <c r="Z346" s="5"/>
      <c r="AA346"/>
      <c r="AC346" s="372"/>
      <c r="AD346" s="54">
        <v>0.234027777777778</v>
      </c>
      <c r="AK346" s="306"/>
      <c r="AL346" s="5">
        <v>4</v>
      </c>
      <c r="AM346" s="5">
        <v>91</v>
      </c>
      <c r="AN346" s="5">
        <v>2.7</v>
      </c>
      <c r="AO346" s="5">
        <v>4</v>
      </c>
      <c r="AP346" s="5">
        <v>2.2000000000000002</v>
      </c>
      <c r="AQ346" s="5">
        <v>2.9</v>
      </c>
      <c r="AR346" s="5">
        <v>1029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232</v>
      </c>
      <c r="AY346">
        <v>1088</v>
      </c>
      <c r="AZ346">
        <v>4.3</v>
      </c>
      <c r="BA346">
        <v>4.4000000000000004</v>
      </c>
      <c r="BB346" s="55">
        <v>0.234027777777778</v>
      </c>
    </row>
    <row r="347" spans="2:54" x14ac:dyDescent="0.25">
      <c r="B347" s="5">
        <v>4</v>
      </c>
      <c r="C347" s="5">
        <v>91</v>
      </c>
      <c r="D347" s="5">
        <v>2.7</v>
      </c>
      <c r="E347" s="5">
        <v>4</v>
      </c>
      <c r="F347" s="5">
        <v>0</v>
      </c>
      <c r="G347" s="5">
        <v>2.5</v>
      </c>
      <c r="H347" s="5">
        <v>1028.9000000000001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232</v>
      </c>
      <c r="O347">
        <v>1088</v>
      </c>
      <c r="P347">
        <v>4.3</v>
      </c>
      <c r="Q347">
        <v>4.4000000000000004</v>
      </c>
      <c r="R347" s="55"/>
      <c r="T347" s="91"/>
      <c r="U347" s="94"/>
      <c r="V347" s="90" t="str">
        <f t="shared" si="7"/>
        <v/>
      </c>
      <c r="W347" s="94"/>
      <c r="X347" s="91"/>
      <c r="Z347" s="5"/>
      <c r="AA347"/>
      <c r="AC347" s="372"/>
      <c r="AD347" s="54">
        <v>0.234722222222222</v>
      </c>
      <c r="AK347" s="306"/>
      <c r="AL347" s="5">
        <v>4</v>
      </c>
      <c r="AM347" s="5">
        <v>91</v>
      </c>
      <c r="AN347" s="5">
        <v>2.7</v>
      </c>
      <c r="AO347" s="5">
        <v>4</v>
      </c>
      <c r="AP347" s="5">
        <v>0</v>
      </c>
      <c r="AQ347" s="5">
        <v>2.5</v>
      </c>
      <c r="AR347" s="5">
        <v>1028.9000000000001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232</v>
      </c>
      <c r="AY347">
        <v>1088</v>
      </c>
      <c r="AZ347">
        <v>4.3</v>
      </c>
      <c r="BA347">
        <v>4.4000000000000004</v>
      </c>
      <c r="BB347" s="55">
        <v>0.234722222222222</v>
      </c>
    </row>
    <row r="348" spans="2:54" x14ac:dyDescent="0.25">
      <c r="B348" s="5">
        <v>4</v>
      </c>
      <c r="C348" s="5">
        <v>91</v>
      </c>
      <c r="D348" s="5">
        <v>2.7</v>
      </c>
      <c r="E348" s="5">
        <v>4</v>
      </c>
      <c r="F348" s="5">
        <v>2.5</v>
      </c>
      <c r="G348" s="5">
        <v>4</v>
      </c>
      <c r="H348" s="5">
        <v>1028.9000000000001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232</v>
      </c>
      <c r="O348">
        <v>1088</v>
      </c>
      <c r="P348">
        <v>4.3</v>
      </c>
      <c r="Q348">
        <v>4.4000000000000004</v>
      </c>
      <c r="R348" s="55"/>
      <c r="T348" s="91"/>
      <c r="U348" s="94"/>
      <c r="V348" s="90" t="str">
        <f t="shared" si="7"/>
        <v/>
      </c>
      <c r="W348" s="94"/>
      <c r="X348" s="91"/>
      <c r="Z348" s="5"/>
      <c r="AA348"/>
      <c r="AC348" s="372"/>
      <c r="AD348" s="54">
        <v>0.235416666666667</v>
      </c>
      <c r="AK348" s="306"/>
      <c r="AL348" s="5">
        <v>4</v>
      </c>
      <c r="AM348" s="5">
        <v>91</v>
      </c>
      <c r="AN348" s="5">
        <v>2.7</v>
      </c>
      <c r="AO348" s="5">
        <v>4</v>
      </c>
      <c r="AP348" s="5">
        <v>2.5</v>
      </c>
      <c r="AQ348" s="5">
        <v>4</v>
      </c>
      <c r="AR348" s="5">
        <v>1028.9000000000001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232</v>
      </c>
      <c r="AY348">
        <v>1088</v>
      </c>
      <c r="AZ348">
        <v>4.3</v>
      </c>
      <c r="BA348">
        <v>4.4000000000000004</v>
      </c>
      <c r="BB348" s="55">
        <v>0.235416666666667</v>
      </c>
    </row>
    <row r="349" spans="2:54" x14ac:dyDescent="0.25">
      <c r="B349" s="5">
        <v>4</v>
      </c>
      <c r="C349" s="5">
        <v>91</v>
      </c>
      <c r="D349" s="5">
        <v>2.7</v>
      </c>
      <c r="E349" s="5">
        <v>4</v>
      </c>
      <c r="F349" s="5">
        <v>2.9</v>
      </c>
      <c r="G349" s="5">
        <v>3.2</v>
      </c>
      <c r="H349" s="5">
        <v>1028.7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232</v>
      </c>
      <c r="O349">
        <v>1088</v>
      </c>
      <c r="P349">
        <v>4.3</v>
      </c>
      <c r="Q349">
        <v>4.4000000000000004</v>
      </c>
      <c r="R349" s="55"/>
      <c r="T349" s="91"/>
      <c r="U349" s="94"/>
      <c r="V349" s="90" t="str">
        <f t="shared" si="7"/>
        <v/>
      </c>
      <c r="W349" s="94"/>
      <c r="X349" s="91"/>
      <c r="Z349" s="5"/>
      <c r="AA349"/>
      <c r="AC349" s="372"/>
      <c r="AD349" s="54">
        <v>0.23611111111111099</v>
      </c>
      <c r="AK349" s="306"/>
      <c r="AL349" s="5">
        <v>4</v>
      </c>
      <c r="AM349" s="5">
        <v>91</v>
      </c>
      <c r="AN349" s="5">
        <v>2.7</v>
      </c>
      <c r="AO349" s="5">
        <v>4</v>
      </c>
      <c r="AP349" s="5">
        <v>2.9</v>
      </c>
      <c r="AQ349" s="5">
        <v>3.2</v>
      </c>
      <c r="AR349" s="5">
        <v>1028.7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232</v>
      </c>
      <c r="AY349">
        <v>1088</v>
      </c>
      <c r="AZ349">
        <v>4.3</v>
      </c>
      <c r="BA349">
        <v>4.4000000000000004</v>
      </c>
      <c r="BB349" s="55">
        <v>0.23611111111111099</v>
      </c>
    </row>
    <row r="350" spans="2:54" x14ac:dyDescent="0.25">
      <c r="B350" s="5">
        <v>4.0999999999999996</v>
      </c>
      <c r="C350" s="5">
        <v>91</v>
      </c>
      <c r="D350" s="5">
        <v>2.8</v>
      </c>
      <c r="E350" s="5">
        <v>4.0999999999999996</v>
      </c>
      <c r="F350" s="5">
        <v>2.5</v>
      </c>
      <c r="G350" s="5">
        <v>2.5</v>
      </c>
      <c r="H350" s="5">
        <v>1029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232</v>
      </c>
      <c r="O350">
        <v>1088</v>
      </c>
      <c r="P350">
        <v>4.3</v>
      </c>
      <c r="Q350">
        <v>4.5</v>
      </c>
      <c r="R350" s="55"/>
      <c r="T350" s="91"/>
      <c r="U350" s="94"/>
      <c r="V350" s="90" t="str">
        <f t="shared" si="7"/>
        <v/>
      </c>
      <c r="W350" s="94"/>
      <c r="X350" s="91"/>
      <c r="Z350" s="5"/>
      <c r="AA350"/>
      <c r="AC350" s="372"/>
      <c r="AD350" s="54">
        <v>0.23680555555555599</v>
      </c>
      <c r="AK350" s="306"/>
      <c r="AL350" s="5">
        <v>4.0999999999999996</v>
      </c>
      <c r="AM350" s="5">
        <v>91</v>
      </c>
      <c r="AN350" s="5">
        <v>2.8</v>
      </c>
      <c r="AO350" s="5">
        <v>4.0999999999999996</v>
      </c>
      <c r="AP350" s="5">
        <v>2.5</v>
      </c>
      <c r="AQ350" s="5">
        <v>2.5</v>
      </c>
      <c r="AR350" s="5">
        <v>1029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232</v>
      </c>
      <c r="AY350">
        <v>1088</v>
      </c>
      <c r="AZ350">
        <v>4.3</v>
      </c>
      <c r="BA350">
        <v>4.5</v>
      </c>
      <c r="BB350" s="55">
        <v>0.23680555555555599</v>
      </c>
    </row>
    <row r="351" spans="2:54" x14ac:dyDescent="0.25">
      <c r="B351" s="5">
        <v>4.0999999999999996</v>
      </c>
      <c r="C351" s="5">
        <v>91</v>
      </c>
      <c r="D351" s="5">
        <v>2.8</v>
      </c>
      <c r="E351" s="5">
        <v>4.0999999999999996</v>
      </c>
      <c r="F351" s="5">
        <v>3.6</v>
      </c>
      <c r="G351" s="5">
        <v>3.6</v>
      </c>
      <c r="H351" s="5">
        <v>1028.9000000000001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232</v>
      </c>
      <c r="O351">
        <v>1088</v>
      </c>
      <c r="P351">
        <v>4.3</v>
      </c>
      <c r="Q351">
        <v>4.5</v>
      </c>
      <c r="R351" s="55"/>
      <c r="T351" s="91"/>
      <c r="U351" s="94"/>
      <c r="V351" s="90" t="str">
        <f t="shared" si="7"/>
        <v/>
      </c>
      <c r="W351" s="94"/>
      <c r="X351" s="91"/>
      <c r="Z351" s="5"/>
      <c r="AA351"/>
      <c r="AC351" s="372"/>
      <c r="AD351" s="54">
        <v>0.23749999999999999</v>
      </c>
      <c r="AK351" s="306"/>
      <c r="AL351" s="5">
        <v>4.0999999999999996</v>
      </c>
      <c r="AM351" s="5">
        <v>91</v>
      </c>
      <c r="AN351" s="5">
        <v>2.8</v>
      </c>
      <c r="AO351" s="5">
        <v>4.0999999999999996</v>
      </c>
      <c r="AP351" s="5">
        <v>3.6</v>
      </c>
      <c r="AQ351" s="5">
        <v>3.6</v>
      </c>
      <c r="AR351" s="5">
        <v>1028.9000000000001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232</v>
      </c>
      <c r="AY351">
        <v>1088</v>
      </c>
      <c r="AZ351">
        <v>4.3</v>
      </c>
      <c r="BA351">
        <v>4.5</v>
      </c>
      <c r="BB351" s="55">
        <v>0.23749999999999999</v>
      </c>
    </row>
    <row r="352" spans="2:54" x14ac:dyDescent="0.25">
      <c r="B352" s="5">
        <v>4.0999999999999996</v>
      </c>
      <c r="C352" s="5">
        <v>91</v>
      </c>
      <c r="D352" s="5">
        <v>2.8</v>
      </c>
      <c r="E352" s="5">
        <v>4.0999999999999996</v>
      </c>
      <c r="F352" s="5">
        <v>4</v>
      </c>
      <c r="G352" s="5">
        <v>4</v>
      </c>
      <c r="H352" s="5">
        <v>1028.8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232</v>
      </c>
      <c r="O352">
        <v>1088</v>
      </c>
      <c r="P352">
        <v>4.3</v>
      </c>
      <c r="Q352">
        <v>4.5</v>
      </c>
      <c r="R352" s="55"/>
      <c r="T352" s="91"/>
      <c r="U352" s="94"/>
      <c r="V352" s="90" t="str">
        <f t="shared" si="7"/>
        <v/>
      </c>
      <c r="W352" s="94"/>
      <c r="X352" s="91"/>
      <c r="Z352" s="5"/>
      <c r="AA352"/>
      <c r="AC352" s="372"/>
      <c r="AD352" s="54">
        <v>0.23819444444444399</v>
      </c>
      <c r="AK352" s="306"/>
      <c r="AL352" s="5">
        <v>4.0999999999999996</v>
      </c>
      <c r="AM352" s="5">
        <v>91</v>
      </c>
      <c r="AN352" s="5">
        <v>2.8</v>
      </c>
      <c r="AO352" s="5">
        <v>4.0999999999999996</v>
      </c>
      <c r="AP352" s="5">
        <v>4</v>
      </c>
      <c r="AQ352" s="5">
        <v>4</v>
      </c>
      <c r="AR352" s="5">
        <v>1028.8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232</v>
      </c>
      <c r="AY352">
        <v>1088</v>
      </c>
      <c r="AZ352">
        <v>4.3</v>
      </c>
      <c r="BA352">
        <v>4.5</v>
      </c>
      <c r="BB352" s="55">
        <v>0.23819444444444399</v>
      </c>
    </row>
    <row r="353" spans="2:54" x14ac:dyDescent="0.25">
      <c r="B353" s="5">
        <v>4.0999999999999996</v>
      </c>
      <c r="C353" s="5">
        <v>91</v>
      </c>
      <c r="D353" s="5">
        <v>2.8</v>
      </c>
      <c r="E353" s="5">
        <v>4.0999999999999996</v>
      </c>
      <c r="F353" s="5">
        <v>4.3</v>
      </c>
      <c r="G353" s="5">
        <v>4.3</v>
      </c>
      <c r="H353" s="5">
        <v>1029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232</v>
      </c>
      <c r="O353">
        <v>1088</v>
      </c>
      <c r="P353">
        <v>4.3</v>
      </c>
      <c r="Q353">
        <v>4.5</v>
      </c>
      <c r="R353" s="55"/>
      <c r="T353" s="91"/>
      <c r="U353" s="94"/>
      <c r="V353" s="90" t="str">
        <f t="shared" si="7"/>
        <v/>
      </c>
      <c r="W353" s="94"/>
      <c r="X353" s="91"/>
      <c r="Z353" s="5"/>
      <c r="AA353"/>
      <c r="AC353" s="372"/>
      <c r="AD353" s="54">
        <v>0.23888888888888901</v>
      </c>
      <c r="AK353" s="306"/>
      <c r="AL353" s="5">
        <v>4.0999999999999996</v>
      </c>
      <c r="AM353" s="5">
        <v>91</v>
      </c>
      <c r="AN353" s="5">
        <v>2.8</v>
      </c>
      <c r="AO353" s="5">
        <v>4.0999999999999996</v>
      </c>
      <c r="AP353" s="5">
        <v>4.3</v>
      </c>
      <c r="AQ353" s="5">
        <v>4.3</v>
      </c>
      <c r="AR353" s="5">
        <v>1029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232</v>
      </c>
      <c r="AY353">
        <v>1088</v>
      </c>
      <c r="AZ353">
        <v>4.3</v>
      </c>
      <c r="BA353">
        <v>4.5</v>
      </c>
      <c r="BB353" s="55">
        <v>0.23888888888888901</v>
      </c>
    </row>
    <row r="354" spans="2:54" x14ac:dyDescent="0.25">
      <c r="B354" s="5">
        <v>4.0999999999999996</v>
      </c>
      <c r="C354" s="5">
        <v>91</v>
      </c>
      <c r="D354" s="5">
        <v>2.8</v>
      </c>
      <c r="E354" s="5">
        <v>4.0999999999999996</v>
      </c>
      <c r="F354" s="5">
        <v>3.2</v>
      </c>
      <c r="G354" s="5">
        <v>3.6</v>
      </c>
      <c r="H354" s="5">
        <v>1028.8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232</v>
      </c>
      <c r="O354">
        <v>1088</v>
      </c>
      <c r="P354">
        <v>4.3</v>
      </c>
      <c r="Q354">
        <v>4.5</v>
      </c>
      <c r="R354" s="55"/>
      <c r="T354" s="91"/>
      <c r="U354" s="94"/>
      <c r="V354" s="90" t="str">
        <f t="shared" si="7"/>
        <v/>
      </c>
      <c r="W354" s="94"/>
      <c r="X354" s="91"/>
      <c r="Z354" s="5"/>
      <c r="AA354"/>
      <c r="AC354" s="372"/>
      <c r="AD354" s="54">
        <v>0.23958333333333301</v>
      </c>
      <c r="AK354" s="306"/>
      <c r="AL354" s="5">
        <v>4.0999999999999996</v>
      </c>
      <c r="AM354" s="5">
        <v>91</v>
      </c>
      <c r="AN354" s="5">
        <v>2.8</v>
      </c>
      <c r="AO354" s="5">
        <v>4.0999999999999996</v>
      </c>
      <c r="AP354" s="5">
        <v>3.2</v>
      </c>
      <c r="AQ354" s="5">
        <v>3.6</v>
      </c>
      <c r="AR354" s="5">
        <v>1028.8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232</v>
      </c>
      <c r="AY354">
        <v>1088</v>
      </c>
      <c r="AZ354">
        <v>4.3</v>
      </c>
      <c r="BA354">
        <v>4.5</v>
      </c>
      <c r="BB354" s="55">
        <v>0.23958333333333301</v>
      </c>
    </row>
    <row r="355" spans="2:54" x14ac:dyDescent="0.25">
      <c r="B355" s="5">
        <v>4.0999999999999996</v>
      </c>
      <c r="C355" s="5">
        <v>91</v>
      </c>
      <c r="D355" s="5">
        <v>2.8</v>
      </c>
      <c r="E355" s="5">
        <v>4.0999999999999996</v>
      </c>
      <c r="F355" s="5">
        <v>2.9</v>
      </c>
      <c r="G355" s="5">
        <v>4</v>
      </c>
      <c r="H355" s="5">
        <v>1028.9000000000001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232</v>
      </c>
      <c r="O355">
        <v>1088</v>
      </c>
      <c r="P355">
        <v>4.3</v>
      </c>
      <c r="Q355">
        <v>4.4000000000000004</v>
      </c>
      <c r="R355" s="55"/>
      <c r="T355" s="91"/>
      <c r="U355" s="94"/>
      <c r="V355" s="90" t="str">
        <f t="shared" si="7"/>
        <v/>
      </c>
      <c r="W355" s="94"/>
      <c r="X355" s="91"/>
      <c r="Z355" s="5"/>
      <c r="AA355"/>
      <c r="AC355" s="372"/>
      <c r="AD355" s="54">
        <v>0.24027777777777801</v>
      </c>
      <c r="AK355" s="306"/>
      <c r="AL355" s="5">
        <v>4.0999999999999996</v>
      </c>
      <c r="AM355" s="5">
        <v>91</v>
      </c>
      <c r="AN355" s="5">
        <v>2.8</v>
      </c>
      <c r="AO355" s="5">
        <v>4.0999999999999996</v>
      </c>
      <c r="AP355" s="5">
        <v>2.9</v>
      </c>
      <c r="AQ355" s="5">
        <v>4</v>
      </c>
      <c r="AR355" s="5">
        <v>1028.9000000000001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232</v>
      </c>
      <c r="AY355">
        <v>1088</v>
      </c>
      <c r="AZ355">
        <v>4.3</v>
      </c>
      <c r="BA355">
        <v>4.4000000000000004</v>
      </c>
      <c r="BB355" s="55">
        <v>0.24027777777777801</v>
      </c>
    </row>
    <row r="356" spans="2:54" x14ac:dyDescent="0.25">
      <c r="B356" s="5">
        <v>4.0999999999999996</v>
      </c>
      <c r="C356" s="5">
        <v>91</v>
      </c>
      <c r="D356" s="5">
        <v>2.8</v>
      </c>
      <c r="E356" s="5">
        <v>4.0999999999999996</v>
      </c>
      <c r="F356" s="5">
        <v>2.9</v>
      </c>
      <c r="G356" s="5">
        <v>4.3</v>
      </c>
      <c r="H356" s="5">
        <v>1029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232</v>
      </c>
      <c r="O356">
        <v>1088</v>
      </c>
      <c r="P356">
        <v>4.3</v>
      </c>
      <c r="Q356">
        <v>4.5</v>
      </c>
      <c r="R356" s="55"/>
      <c r="T356" s="91"/>
      <c r="U356" s="94"/>
      <c r="V356" s="90" t="str">
        <f t="shared" si="7"/>
        <v/>
      </c>
      <c r="W356" s="94"/>
      <c r="X356" s="91"/>
      <c r="Z356" s="5"/>
      <c r="AA356"/>
      <c r="AC356" s="372"/>
      <c r="AD356" s="54">
        <v>0.240972222222222</v>
      </c>
      <c r="AK356" s="306"/>
      <c r="AL356" s="5">
        <v>4.0999999999999996</v>
      </c>
      <c r="AM356" s="5">
        <v>91</v>
      </c>
      <c r="AN356" s="5">
        <v>2.8</v>
      </c>
      <c r="AO356" s="5">
        <v>4.0999999999999996</v>
      </c>
      <c r="AP356" s="5">
        <v>2.9</v>
      </c>
      <c r="AQ356" s="5">
        <v>4.3</v>
      </c>
      <c r="AR356" s="5">
        <v>1029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232</v>
      </c>
      <c r="AY356">
        <v>1088</v>
      </c>
      <c r="AZ356">
        <v>4.3</v>
      </c>
      <c r="BA356">
        <v>4.5</v>
      </c>
      <c r="BB356" s="55">
        <v>0.240972222222222</v>
      </c>
    </row>
    <row r="357" spans="2:54" x14ac:dyDescent="0.25">
      <c r="B357" s="5">
        <v>4.0999999999999996</v>
      </c>
      <c r="C357" s="5">
        <v>91</v>
      </c>
      <c r="D357" s="5">
        <v>2.8</v>
      </c>
      <c r="E357" s="5">
        <v>4.0999999999999996</v>
      </c>
      <c r="F357" s="5">
        <v>4</v>
      </c>
      <c r="G357" s="5">
        <v>5.4</v>
      </c>
      <c r="H357" s="5">
        <v>1028.7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232</v>
      </c>
      <c r="O357">
        <v>1088</v>
      </c>
      <c r="P357">
        <v>4.3</v>
      </c>
      <c r="Q357">
        <v>4.5</v>
      </c>
      <c r="R357" s="55"/>
      <c r="T357" s="91"/>
      <c r="U357" s="94"/>
      <c r="V357" s="90" t="str">
        <f t="shared" si="7"/>
        <v/>
      </c>
      <c r="W357" s="94"/>
      <c r="X357" s="91"/>
      <c r="Z357" s="5"/>
      <c r="AA357"/>
      <c r="AC357" s="372"/>
      <c r="AD357" s="54">
        <v>0.241666666666667</v>
      </c>
      <c r="AK357" s="306"/>
      <c r="AL357" s="5">
        <v>4.0999999999999996</v>
      </c>
      <c r="AM357" s="5">
        <v>91</v>
      </c>
      <c r="AN357" s="5">
        <v>2.8</v>
      </c>
      <c r="AO357" s="5">
        <v>4.0999999999999996</v>
      </c>
      <c r="AP357" s="5">
        <v>4</v>
      </c>
      <c r="AQ357" s="5">
        <v>5.4</v>
      </c>
      <c r="AR357" s="5">
        <v>1028.7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232</v>
      </c>
      <c r="AY357">
        <v>1088</v>
      </c>
      <c r="AZ357">
        <v>4.3</v>
      </c>
      <c r="BA357">
        <v>4.5</v>
      </c>
      <c r="BB357" s="55">
        <v>0.241666666666667</v>
      </c>
    </row>
    <row r="358" spans="2:54" x14ac:dyDescent="0.25">
      <c r="B358" s="5">
        <v>4.0999999999999996</v>
      </c>
      <c r="C358" s="5">
        <v>91</v>
      </c>
      <c r="D358" s="5">
        <v>2.8</v>
      </c>
      <c r="E358" s="5">
        <v>4.0999999999999996</v>
      </c>
      <c r="F358" s="5">
        <v>4.7</v>
      </c>
      <c r="G358" s="5">
        <v>6.1</v>
      </c>
      <c r="H358" s="5">
        <v>1028.9000000000001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232</v>
      </c>
      <c r="O358">
        <v>1088</v>
      </c>
      <c r="P358">
        <v>4.3</v>
      </c>
      <c r="Q358">
        <v>4.5</v>
      </c>
      <c r="R358" s="55"/>
      <c r="T358" s="91"/>
      <c r="U358" s="94"/>
      <c r="V358" s="90" t="str">
        <f t="shared" si="7"/>
        <v/>
      </c>
      <c r="W358" s="94"/>
      <c r="X358" s="91"/>
      <c r="Z358" s="5"/>
      <c r="AA358"/>
      <c r="AC358" s="372"/>
      <c r="AD358" s="54">
        <v>0.242361111111111</v>
      </c>
      <c r="AK358" s="306"/>
      <c r="AL358" s="5">
        <v>4.0999999999999996</v>
      </c>
      <c r="AM358" s="5">
        <v>91</v>
      </c>
      <c r="AN358" s="5">
        <v>2.8</v>
      </c>
      <c r="AO358" s="5">
        <v>4.0999999999999996</v>
      </c>
      <c r="AP358" s="5">
        <v>4.7</v>
      </c>
      <c r="AQ358" s="5">
        <v>6.1</v>
      </c>
      <c r="AR358" s="5">
        <v>1028.9000000000001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232</v>
      </c>
      <c r="AY358">
        <v>1088</v>
      </c>
      <c r="AZ358">
        <v>4.3</v>
      </c>
      <c r="BA358">
        <v>4.5</v>
      </c>
      <c r="BB358" s="55">
        <v>0.242361111111111</v>
      </c>
    </row>
    <row r="359" spans="2:54" x14ac:dyDescent="0.25">
      <c r="B359" s="5">
        <v>4.0999999999999996</v>
      </c>
      <c r="C359" s="5">
        <v>91</v>
      </c>
      <c r="D359" s="5">
        <v>2.8</v>
      </c>
      <c r="E359" s="5">
        <v>4.0999999999999996</v>
      </c>
      <c r="F359" s="5">
        <v>3.2</v>
      </c>
      <c r="G359" s="5">
        <v>4.7</v>
      </c>
      <c r="H359" s="5">
        <v>1028.9000000000001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232</v>
      </c>
      <c r="O359">
        <v>1088</v>
      </c>
      <c r="P359">
        <v>4.4000000000000004</v>
      </c>
      <c r="Q359">
        <v>4.5</v>
      </c>
      <c r="R359" s="55"/>
      <c r="T359" s="91"/>
      <c r="U359" s="94"/>
      <c r="V359" s="90" t="str">
        <f t="shared" si="7"/>
        <v/>
      </c>
      <c r="W359" s="94"/>
      <c r="X359" s="91"/>
      <c r="Z359" s="5"/>
      <c r="AA359"/>
      <c r="AC359" s="372"/>
      <c r="AD359" s="54">
        <v>0.243055555555556</v>
      </c>
      <c r="AK359" s="306"/>
      <c r="AL359" s="5">
        <v>4.0999999999999996</v>
      </c>
      <c r="AM359" s="5">
        <v>91</v>
      </c>
      <c r="AN359" s="5">
        <v>2.8</v>
      </c>
      <c r="AO359" s="5">
        <v>4.0999999999999996</v>
      </c>
      <c r="AP359" s="5">
        <v>3.2</v>
      </c>
      <c r="AQ359" s="5">
        <v>4.7</v>
      </c>
      <c r="AR359" s="5">
        <v>1028.9000000000001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232</v>
      </c>
      <c r="AY359">
        <v>1088</v>
      </c>
      <c r="AZ359">
        <v>4.4000000000000004</v>
      </c>
      <c r="BA359">
        <v>4.5</v>
      </c>
      <c r="BB359" s="55">
        <v>0.243055555555556</v>
      </c>
    </row>
    <row r="360" spans="2:54" x14ac:dyDescent="0.25">
      <c r="B360" s="5">
        <v>4.0999999999999996</v>
      </c>
      <c r="C360" s="5">
        <v>91</v>
      </c>
      <c r="D360" s="5">
        <v>2.8</v>
      </c>
      <c r="E360" s="5">
        <v>4.0999999999999996</v>
      </c>
      <c r="F360" s="5">
        <v>2.2000000000000002</v>
      </c>
      <c r="G360" s="5">
        <v>2.9</v>
      </c>
      <c r="H360" s="5">
        <v>1028.5999999999999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232</v>
      </c>
      <c r="O360">
        <v>1088</v>
      </c>
      <c r="P360">
        <v>4.4000000000000004</v>
      </c>
      <c r="Q360">
        <v>4.5</v>
      </c>
      <c r="R360" s="55"/>
      <c r="T360" s="91"/>
      <c r="U360" s="94"/>
      <c r="V360" s="90" t="str">
        <f t="shared" si="7"/>
        <v/>
      </c>
      <c r="W360" s="94"/>
      <c r="X360" s="91"/>
      <c r="Z360" s="5"/>
      <c r="AA360"/>
      <c r="AC360" s="372"/>
      <c r="AD360" s="54">
        <v>0.24374999999999999</v>
      </c>
      <c r="AK360" s="306"/>
      <c r="AL360" s="5">
        <v>4.0999999999999996</v>
      </c>
      <c r="AM360" s="5">
        <v>91</v>
      </c>
      <c r="AN360" s="5">
        <v>2.8</v>
      </c>
      <c r="AO360" s="5">
        <v>4.0999999999999996</v>
      </c>
      <c r="AP360" s="5">
        <v>2.2000000000000002</v>
      </c>
      <c r="AQ360" s="5">
        <v>2.9</v>
      </c>
      <c r="AR360" s="5">
        <v>1028.5999999999999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232</v>
      </c>
      <c r="AY360">
        <v>1088</v>
      </c>
      <c r="AZ360">
        <v>4.4000000000000004</v>
      </c>
      <c r="BA360">
        <v>4.5</v>
      </c>
      <c r="BB360" s="55">
        <v>0.24374999999999999</v>
      </c>
    </row>
    <row r="361" spans="2:54" x14ac:dyDescent="0.25">
      <c r="B361" s="5">
        <v>4.0999999999999996</v>
      </c>
      <c r="C361" s="5">
        <v>91</v>
      </c>
      <c r="D361" s="5">
        <v>2.8</v>
      </c>
      <c r="E361" s="5">
        <v>4.0999999999999996</v>
      </c>
      <c r="F361" s="5">
        <v>2.5</v>
      </c>
      <c r="G361" s="5">
        <v>3.6</v>
      </c>
      <c r="H361" s="5">
        <v>1028.8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232</v>
      </c>
      <c r="O361">
        <v>1088</v>
      </c>
      <c r="P361">
        <v>4.4000000000000004</v>
      </c>
      <c r="Q361">
        <v>4.5</v>
      </c>
      <c r="R361" s="55"/>
      <c r="T361" s="91"/>
      <c r="U361" s="94"/>
      <c r="V361" s="90" t="str">
        <f t="shared" si="7"/>
        <v/>
      </c>
      <c r="W361" s="94"/>
      <c r="X361" s="91"/>
      <c r="Z361" s="5"/>
      <c r="AA361"/>
      <c r="AC361" s="372"/>
      <c r="AD361" s="54">
        <v>0.24444444444444399</v>
      </c>
      <c r="AK361" s="306"/>
      <c r="AL361" s="5">
        <v>4.0999999999999996</v>
      </c>
      <c r="AM361" s="5">
        <v>91</v>
      </c>
      <c r="AN361" s="5">
        <v>2.8</v>
      </c>
      <c r="AO361" s="5">
        <v>4.0999999999999996</v>
      </c>
      <c r="AP361" s="5">
        <v>2.5</v>
      </c>
      <c r="AQ361" s="5">
        <v>3.6</v>
      </c>
      <c r="AR361" s="5">
        <v>1028.8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232</v>
      </c>
      <c r="AY361">
        <v>1088</v>
      </c>
      <c r="AZ361">
        <v>4.4000000000000004</v>
      </c>
      <c r="BA361">
        <v>4.5</v>
      </c>
      <c r="BB361" s="55">
        <v>0.24444444444444399</v>
      </c>
    </row>
    <row r="362" spans="2:54" x14ac:dyDescent="0.25">
      <c r="B362" s="5">
        <v>4.0999999999999996</v>
      </c>
      <c r="C362" s="5">
        <v>91</v>
      </c>
      <c r="D362" s="5">
        <v>2.8</v>
      </c>
      <c r="E362" s="5">
        <v>4.0999999999999996</v>
      </c>
      <c r="F362" s="5">
        <v>1.8</v>
      </c>
      <c r="G362" s="5">
        <v>2.5</v>
      </c>
      <c r="H362" s="5">
        <v>1029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232</v>
      </c>
      <c r="O362">
        <v>1088</v>
      </c>
      <c r="P362">
        <v>4.4000000000000004</v>
      </c>
      <c r="Q362">
        <v>4.5</v>
      </c>
      <c r="R362" s="55"/>
      <c r="T362" s="91"/>
      <c r="U362" s="94"/>
      <c r="V362" s="90" t="str">
        <f t="shared" si="7"/>
        <v/>
      </c>
      <c r="W362" s="94"/>
      <c r="X362" s="91"/>
      <c r="Z362" s="5"/>
      <c r="AA362"/>
      <c r="AC362" s="372"/>
      <c r="AD362" s="54">
        <v>0.24513888888888899</v>
      </c>
      <c r="AK362" s="306"/>
      <c r="AL362" s="5">
        <v>4.0999999999999996</v>
      </c>
      <c r="AM362" s="5">
        <v>91</v>
      </c>
      <c r="AN362" s="5">
        <v>2.8</v>
      </c>
      <c r="AO362" s="5">
        <v>4.0999999999999996</v>
      </c>
      <c r="AP362" s="5">
        <v>1.8</v>
      </c>
      <c r="AQ362" s="5">
        <v>2.5</v>
      </c>
      <c r="AR362" s="5">
        <v>1029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232</v>
      </c>
      <c r="AY362">
        <v>1088</v>
      </c>
      <c r="AZ362">
        <v>4.4000000000000004</v>
      </c>
      <c r="BA362">
        <v>4.5</v>
      </c>
      <c r="BB362" s="55">
        <v>0.24513888888888899</v>
      </c>
    </row>
    <row r="363" spans="2:54" x14ac:dyDescent="0.25">
      <c r="B363" s="5">
        <v>4.0999999999999996</v>
      </c>
      <c r="C363" s="5">
        <v>91</v>
      </c>
      <c r="D363" s="5">
        <v>2.8</v>
      </c>
      <c r="E363" s="5">
        <v>4.0999999999999996</v>
      </c>
      <c r="F363" s="5">
        <v>3.2</v>
      </c>
      <c r="G363" s="5">
        <v>3.6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232</v>
      </c>
      <c r="O363">
        <v>1088</v>
      </c>
      <c r="P363">
        <v>4.4000000000000004</v>
      </c>
      <c r="Q363">
        <v>4.5</v>
      </c>
      <c r="R363" s="55"/>
      <c r="T363" s="91"/>
      <c r="U363" s="94"/>
      <c r="V363" s="90" t="str">
        <f t="shared" si="7"/>
        <v/>
      </c>
      <c r="W363" s="94"/>
      <c r="X363" s="91"/>
      <c r="Z363" s="5"/>
      <c r="AA363"/>
      <c r="AC363" s="372"/>
      <c r="AD363" s="54">
        <v>0.24583333333333299</v>
      </c>
      <c r="AK363" s="306"/>
      <c r="AL363" s="5">
        <v>4.0999999999999996</v>
      </c>
      <c r="AM363" s="5">
        <v>91</v>
      </c>
      <c r="AN363" s="5">
        <v>2.8</v>
      </c>
      <c r="AO363" s="5">
        <v>4.0999999999999996</v>
      </c>
      <c r="AP363" s="5">
        <v>3.2</v>
      </c>
      <c r="AQ363" s="5">
        <v>3.6</v>
      </c>
      <c r="AR363" s="5">
        <v>1028.9000000000001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232</v>
      </c>
      <c r="AY363">
        <v>1088</v>
      </c>
      <c r="AZ363">
        <v>4.4000000000000004</v>
      </c>
      <c r="BA363">
        <v>4.5</v>
      </c>
      <c r="BB363" s="55">
        <v>0.24583333333333299</v>
      </c>
    </row>
    <row r="364" spans="2:54" x14ac:dyDescent="0.25">
      <c r="B364" s="5">
        <v>4.0999999999999996</v>
      </c>
      <c r="C364" s="5">
        <v>91</v>
      </c>
      <c r="D364" s="5">
        <v>2.8</v>
      </c>
      <c r="E364" s="5">
        <v>4.0999999999999996</v>
      </c>
      <c r="F364" s="5">
        <v>2.9</v>
      </c>
      <c r="G364" s="5">
        <v>5.4</v>
      </c>
      <c r="H364" s="5">
        <v>1028.8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232</v>
      </c>
      <c r="O364">
        <v>1088</v>
      </c>
      <c r="P364">
        <v>4.4000000000000004</v>
      </c>
      <c r="Q364">
        <v>4.5</v>
      </c>
      <c r="R364" s="55"/>
      <c r="T364" s="91"/>
      <c r="U364" s="94"/>
      <c r="V364" s="90" t="str">
        <f t="shared" si="7"/>
        <v/>
      </c>
      <c r="W364" s="94"/>
      <c r="X364" s="91"/>
      <c r="Z364" s="5"/>
      <c r="AA364"/>
      <c r="AC364" s="372"/>
      <c r="AD364" s="54">
        <v>0.24652777777777801</v>
      </c>
      <c r="AK364" s="306"/>
      <c r="AL364" s="5">
        <v>4.0999999999999996</v>
      </c>
      <c r="AM364" s="5">
        <v>91</v>
      </c>
      <c r="AN364" s="5">
        <v>2.8</v>
      </c>
      <c r="AO364" s="5">
        <v>4.0999999999999996</v>
      </c>
      <c r="AP364" s="5">
        <v>2.9</v>
      </c>
      <c r="AQ364" s="5">
        <v>5.4</v>
      </c>
      <c r="AR364" s="5">
        <v>1028.8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232</v>
      </c>
      <c r="AY364">
        <v>1088</v>
      </c>
      <c r="AZ364">
        <v>4.4000000000000004</v>
      </c>
      <c r="BA364">
        <v>4.5</v>
      </c>
      <c r="BB364" s="55">
        <v>0.24652777777777801</v>
      </c>
    </row>
    <row r="365" spans="2:54" x14ac:dyDescent="0.25">
      <c r="B365" s="5">
        <v>4.0999999999999996</v>
      </c>
      <c r="C365" s="5">
        <v>91</v>
      </c>
      <c r="D365" s="5">
        <v>2.8</v>
      </c>
      <c r="E365" s="5">
        <v>4.0999999999999996</v>
      </c>
      <c r="F365" s="5">
        <v>3.6</v>
      </c>
      <c r="G365" s="5">
        <v>4.7</v>
      </c>
      <c r="H365" s="5">
        <v>1028.8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232</v>
      </c>
      <c r="O365">
        <v>1088</v>
      </c>
      <c r="P365">
        <v>4.4000000000000004</v>
      </c>
      <c r="Q365">
        <v>4.5</v>
      </c>
      <c r="R365" s="55"/>
      <c r="T365" s="91"/>
      <c r="U365" s="94"/>
      <c r="V365" s="90" t="str">
        <f t="shared" si="7"/>
        <v/>
      </c>
      <c r="W365" s="94"/>
      <c r="X365" s="91"/>
      <c r="Z365" s="5"/>
      <c r="AA365"/>
      <c r="AC365" s="372"/>
      <c r="AD365" s="54">
        <v>0.24722222222222201</v>
      </c>
      <c r="AK365" s="306"/>
      <c r="AL365" s="5">
        <v>4.0999999999999996</v>
      </c>
      <c r="AM365" s="5">
        <v>91</v>
      </c>
      <c r="AN365" s="5">
        <v>2.8</v>
      </c>
      <c r="AO365" s="5">
        <v>4.0999999999999996</v>
      </c>
      <c r="AP365" s="5">
        <v>3.6</v>
      </c>
      <c r="AQ365" s="5">
        <v>4.7</v>
      </c>
      <c r="AR365" s="5">
        <v>1028.8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232</v>
      </c>
      <c r="AY365">
        <v>1088</v>
      </c>
      <c r="AZ365">
        <v>4.4000000000000004</v>
      </c>
      <c r="BA365">
        <v>4.5</v>
      </c>
      <c r="BB365" s="55">
        <v>0.24722222222222201</v>
      </c>
    </row>
    <row r="366" spans="2:54" x14ac:dyDescent="0.25">
      <c r="B366" s="5">
        <v>4.0999999999999996</v>
      </c>
      <c r="C366" s="5">
        <v>91</v>
      </c>
      <c r="D366" s="5">
        <v>2.8</v>
      </c>
      <c r="E366" s="5">
        <v>4.0999999999999996</v>
      </c>
      <c r="F366" s="5">
        <v>2.5</v>
      </c>
      <c r="G366" s="5">
        <v>5.4</v>
      </c>
      <c r="H366" s="5">
        <v>1028.8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232</v>
      </c>
      <c r="O366">
        <v>1088</v>
      </c>
      <c r="P366">
        <v>4.4000000000000004</v>
      </c>
      <c r="Q366">
        <v>4.5</v>
      </c>
      <c r="R366" s="55"/>
      <c r="T366" s="91"/>
      <c r="U366" s="94"/>
      <c r="V366" s="90" t="str">
        <f t="shared" si="7"/>
        <v/>
      </c>
      <c r="W366" s="94"/>
      <c r="X366" s="91"/>
      <c r="Z366" s="5"/>
      <c r="AA366"/>
      <c r="AC366" s="372"/>
      <c r="AD366" s="54">
        <v>0.24791666666666701</v>
      </c>
      <c r="AK366" s="306"/>
      <c r="AL366" s="5">
        <v>4.0999999999999996</v>
      </c>
      <c r="AM366" s="5">
        <v>91</v>
      </c>
      <c r="AN366" s="5">
        <v>2.8</v>
      </c>
      <c r="AO366" s="5">
        <v>4.0999999999999996</v>
      </c>
      <c r="AP366" s="5">
        <v>2.5</v>
      </c>
      <c r="AQ366" s="5">
        <v>5.4</v>
      </c>
      <c r="AR366" s="5">
        <v>1028.8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232</v>
      </c>
      <c r="AY366">
        <v>1088</v>
      </c>
      <c r="AZ366">
        <v>4.4000000000000004</v>
      </c>
      <c r="BA366">
        <v>4.5</v>
      </c>
      <c r="BB366" s="55">
        <v>0.24791666666666701</v>
      </c>
    </row>
    <row r="367" spans="2:54" x14ac:dyDescent="0.25">
      <c r="B367" s="5">
        <v>4.0999999999999996</v>
      </c>
      <c r="C367" s="5">
        <v>91</v>
      </c>
      <c r="D367" s="5">
        <v>2.8</v>
      </c>
      <c r="E367" s="5">
        <v>4.0999999999999996</v>
      </c>
      <c r="F367" s="5">
        <v>3.6</v>
      </c>
      <c r="G367" s="5">
        <v>5.8</v>
      </c>
      <c r="H367" s="5">
        <v>1028.7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232</v>
      </c>
      <c r="O367">
        <v>1088</v>
      </c>
      <c r="P367">
        <v>4.4000000000000004</v>
      </c>
      <c r="Q367">
        <v>4.5</v>
      </c>
      <c r="R367" s="55"/>
      <c r="T367" s="91"/>
      <c r="U367" s="94"/>
      <c r="V367" s="90" t="str">
        <f t="shared" si="7"/>
        <v/>
      </c>
      <c r="W367" s="94"/>
      <c r="X367" s="91"/>
      <c r="Z367" s="5"/>
      <c r="AA367"/>
      <c r="AC367" s="372"/>
      <c r="AD367" s="54">
        <v>0.24861111111111101</v>
      </c>
      <c r="AK367" s="306"/>
      <c r="AL367" s="5">
        <v>4.0999999999999996</v>
      </c>
      <c r="AM367" s="5">
        <v>91</v>
      </c>
      <c r="AN367" s="5">
        <v>2.8</v>
      </c>
      <c r="AO367" s="5">
        <v>4.0999999999999996</v>
      </c>
      <c r="AP367" s="5">
        <v>3.6</v>
      </c>
      <c r="AQ367" s="5">
        <v>5.8</v>
      </c>
      <c r="AR367" s="5">
        <v>1028.7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232</v>
      </c>
      <c r="AY367">
        <v>1088</v>
      </c>
      <c r="AZ367">
        <v>4.4000000000000004</v>
      </c>
      <c r="BA367">
        <v>4.5</v>
      </c>
      <c r="BB367" s="55">
        <v>0.24861111111111101</v>
      </c>
    </row>
    <row r="368" spans="2:54" x14ac:dyDescent="0.25">
      <c r="B368" s="5">
        <v>4.0999999999999996</v>
      </c>
      <c r="C368" s="5">
        <v>91</v>
      </c>
      <c r="D368" s="5">
        <v>2.8</v>
      </c>
      <c r="E368" s="5">
        <v>4.0999999999999996</v>
      </c>
      <c r="F368" s="5">
        <v>2.5</v>
      </c>
      <c r="G368" s="5">
        <v>3.6</v>
      </c>
      <c r="H368" s="5">
        <v>1028.8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232</v>
      </c>
      <c r="O368">
        <v>1088</v>
      </c>
      <c r="P368">
        <v>4.4000000000000004</v>
      </c>
      <c r="Q368">
        <v>4.5</v>
      </c>
      <c r="R368" s="55"/>
      <c r="T368" s="91"/>
      <c r="U368" s="94"/>
      <c r="V368" s="90" t="str">
        <f t="shared" si="7"/>
        <v/>
      </c>
      <c r="W368" s="94"/>
      <c r="X368" s="91"/>
      <c r="Z368" s="5"/>
      <c r="AA368"/>
      <c r="AC368" s="372"/>
      <c r="AD368" s="54">
        <v>0.249305555555556</v>
      </c>
      <c r="AK368" s="306"/>
      <c r="AL368" s="5">
        <v>4.0999999999999996</v>
      </c>
      <c r="AM368" s="5">
        <v>91</v>
      </c>
      <c r="AN368" s="5">
        <v>2.8</v>
      </c>
      <c r="AO368" s="5">
        <v>4.0999999999999996</v>
      </c>
      <c r="AP368" s="5">
        <v>2.5</v>
      </c>
      <c r="AQ368" s="5">
        <v>3.6</v>
      </c>
      <c r="AR368" s="5">
        <v>1028.8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232</v>
      </c>
      <c r="AY368">
        <v>1088</v>
      </c>
      <c r="AZ368">
        <v>4.4000000000000004</v>
      </c>
      <c r="BA368">
        <v>4.5</v>
      </c>
      <c r="BB368" s="55">
        <v>0.249305555555556</v>
      </c>
    </row>
    <row r="369" spans="2:54" x14ac:dyDescent="0.25">
      <c r="B369" s="5">
        <v>4.0999999999999996</v>
      </c>
      <c r="C369" s="5">
        <v>91</v>
      </c>
      <c r="D369" s="5">
        <v>2.8</v>
      </c>
      <c r="E369" s="5">
        <v>4.0999999999999996</v>
      </c>
      <c r="F369" s="5">
        <v>2.9</v>
      </c>
      <c r="G369" s="5">
        <v>3.6</v>
      </c>
      <c r="H369" s="5">
        <v>1028.9000000000001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232</v>
      </c>
      <c r="O369">
        <v>1088</v>
      </c>
      <c r="P369">
        <v>4.4000000000000004</v>
      </c>
      <c r="Q369">
        <v>4.5</v>
      </c>
      <c r="R369" s="55"/>
      <c r="T369" s="91">
        <f>MAX($P369,$Q369)</f>
        <v>4.5</v>
      </c>
      <c r="U369" s="94">
        <f>(T369-B369)-2</f>
        <v>-1.5999999999999996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2"/>
      <c r="AD369" s="54">
        <v>0.25</v>
      </c>
      <c r="AK369" s="306"/>
      <c r="AL369" s="5">
        <v>4.0999999999999996</v>
      </c>
      <c r="AM369" s="5">
        <v>91</v>
      </c>
      <c r="AN369" s="5">
        <v>2.8</v>
      </c>
      <c r="AO369" s="5">
        <v>4.0999999999999996</v>
      </c>
      <c r="AP369" s="5">
        <v>2.9</v>
      </c>
      <c r="AQ369" s="5">
        <v>3.6</v>
      </c>
      <c r="AR369" s="5">
        <v>1028.9000000000001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232</v>
      </c>
      <c r="AY369">
        <v>1088</v>
      </c>
      <c r="AZ369">
        <v>4.4000000000000004</v>
      </c>
      <c r="BA369">
        <v>4.5</v>
      </c>
      <c r="BB369" s="55">
        <v>0.25</v>
      </c>
    </row>
    <row r="370" spans="2:54" x14ac:dyDescent="0.25">
      <c r="B370" s="5">
        <v>4.0999999999999996</v>
      </c>
      <c r="C370" s="5">
        <v>91</v>
      </c>
      <c r="D370" s="5">
        <v>2.8</v>
      </c>
      <c r="E370" s="5">
        <v>4.0999999999999996</v>
      </c>
      <c r="F370" s="5">
        <v>2.2000000000000002</v>
      </c>
      <c r="G370" s="5">
        <v>4</v>
      </c>
      <c r="H370" s="5">
        <v>1028.9000000000001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232</v>
      </c>
      <c r="O370">
        <v>1088</v>
      </c>
      <c r="P370">
        <v>4.4000000000000004</v>
      </c>
      <c r="Q370">
        <v>4.5999999999999996</v>
      </c>
      <c r="R370" s="55"/>
      <c r="T370" s="91">
        <f>MAX($P370,$Q370)</f>
        <v>4.5999999999999996</v>
      </c>
      <c r="U370" s="94">
        <f>(T370-B370)-2</f>
        <v>-1.5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2"/>
      <c r="AD370" s="54">
        <v>0.250694444444444</v>
      </c>
      <c r="AK370" s="306"/>
      <c r="AL370" s="5">
        <v>4.0999999999999996</v>
      </c>
      <c r="AM370" s="5">
        <v>91</v>
      </c>
      <c r="AN370" s="5">
        <v>2.8</v>
      </c>
      <c r="AO370" s="5">
        <v>4.0999999999999996</v>
      </c>
      <c r="AP370" s="5">
        <v>2.2000000000000002</v>
      </c>
      <c r="AQ370" s="5">
        <v>4</v>
      </c>
      <c r="AR370" s="5">
        <v>1028.9000000000001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232</v>
      </c>
      <c r="AY370">
        <v>1088</v>
      </c>
      <c r="AZ370">
        <v>4.4000000000000004</v>
      </c>
      <c r="BA370">
        <v>4.5999999999999996</v>
      </c>
      <c r="BB370" s="55">
        <v>0.250694444444444</v>
      </c>
    </row>
    <row r="371" spans="2:54" x14ac:dyDescent="0.25">
      <c r="B371" s="5">
        <v>4.0999999999999996</v>
      </c>
      <c r="C371" s="5">
        <v>91</v>
      </c>
      <c r="D371" s="5">
        <v>2.8</v>
      </c>
      <c r="E371" s="5">
        <v>4.0999999999999996</v>
      </c>
      <c r="F371" s="5">
        <v>2.2000000000000002</v>
      </c>
      <c r="G371" s="5">
        <v>2.5</v>
      </c>
      <c r="H371" s="5">
        <v>1028.7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232</v>
      </c>
      <c r="O371">
        <v>1088</v>
      </c>
      <c r="P371">
        <v>4.4000000000000004</v>
      </c>
      <c r="Q371">
        <v>4.5</v>
      </c>
      <c r="R371" s="55"/>
      <c r="T371" s="91">
        <f t="shared" ref="T371:T433" si="9">MAX($P371,$Q371)</f>
        <v>4.5</v>
      </c>
      <c r="U371" s="94">
        <f t="shared" ref="U371:U434" si="10">(T371-B371)-2</f>
        <v>-1.5999999999999996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2"/>
      <c r="AD371" s="54">
        <v>0.25138888888888899</v>
      </c>
      <c r="AK371" s="306"/>
      <c r="AL371" s="5">
        <v>4.0999999999999996</v>
      </c>
      <c r="AM371" s="5">
        <v>91</v>
      </c>
      <c r="AN371" s="5">
        <v>2.8</v>
      </c>
      <c r="AO371" s="5">
        <v>4.0999999999999996</v>
      </c>
      <c r="AP371" s="5">
        <v>2.2000000000000002</v>
      </c>
      <c r="AQ371" s="5">
        <v>2.5</v>
      </c>
      <c r="AR371" s="5">
        <v>1028.7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232</v>
      </c>
      <c r="AY371">
        <v>1088</v>
      </c>
      <c r="AZ371">
        <v>4.4000000000000004</v>
      </c>
      <c r="BA371">
        <v>4.5</v>
      </c>
      <c r="BB371" s="55">
        <v>0.25138888888888899</v>
      </c>
    </row>
    <row r="372" spans="2:54" x14ac:dyDescent="0.25">
      <c r="B372" s="5">
        <v>4.0999999999999996</v>
      </c>
      <c r="C372" s="5">
        <v>91</v>
      </c>
      <c r="D372" s="5">
        <v>2.8</v>
      </c>
      <c r="E372" s="5">
        <v>2.7</v>
      </c>
      <c r="F372" s="5">
        <v>5.8</v>
      </c>
      <c r="G372" s="5">
        <v>6.5</v>
      </c>
      <c r="H372" s="5">
        <v>1028.9000000000001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232</v>
      </c>
      <c r="O372">
        <v>1088</v>
      </c>
      <c r="P372">
        <v>4.4000000000000004</v>
      </c>
      <c r="Q372">
        <v>4.5</v>
      </c>
      <c r="R372" s="55"/>
      <c r="T372" s="91">
        <f t="shared" si="9"/>
        <v>4.5</v>
      </c>
      <c r="U372" s="94">
        <f t="shared" si="10"/>
        <v>-1.5999999999999996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2"/>
      <c r="AD372" s="54">
        <v>0.25208333333333299</v>
      </c>
      <c r="AK372" s="306"/>
      <c r="AL372" s="5">
        <v>4.0999999999999996</v>
      </c>
      <c r="AM372" s="5">
        <v>91</v>
      </c>
      <c r="AN372" s="5">
        <v>2.8</v>
      </c>
      <c r="AO372" s="5">
        <v>2.7</v>
      </c>
      <c r="AP372" s="5">
        <v>5.8</v>
      </c>
      <c r="AQ372" s="5">
        <v>6.5</v>
      </c>
      <c r="AR372" s="5">
        <v>1028.9000000000001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232</v>
      </c>
      <c r="AY372">
        <v>1088</v>
      </c>
      <c r="AZ372">
        <v>4.4000000000000004</v>
      </c>
      <c r="BA372">
        <v>4.5</v>
      </c>
      <c r="BB372" s="55">
        <v>0.25208333333333299</v>
      </c>
    </row>
    <row r="373" spans="2:54" x14ac:dyDescent="0.25">
      <c r="B373" s="5">
        <v>4.0999999999999996</v>
      </c>
      <c r="C373" s="5">
        <v>91</v>
      </c>
      <c r="D373" s="5">
        <v>2.8</v>
      </c>
      <c r="E373" s="5">
        <v>4.0999999999999996</v>
      </c>
      <c r="F373" s="5">
        <v>3.2</v>
      </c>
      <c r="G373" s="5">
        <v>4.3</v>
      </c>
      <c r="H373" s="5">
        <v>1028.8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232</v>
      </c>
      <c r="O373">
        <v>1088</v>
      </c>
      <c r="P373">
        <v>4.4000000000000004</v>
      </c>
      <c r="Q373">
        <v>4.5999999999999996</v>
      </c>
      <c r="R373" s="55"/>
      <c r="T373" s="91">
        <f t="shared" si="9"/>
        <v>4.5999999999999996</v>
      </c>
      <c r="U373" s="94">
        <f t="shared" si="10"/>
        <v>-1.5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2"/>
      <c r="AD373" s="54">
        <v>0.25277777777777799</v>
      </c>
      <c r="AK373" s="306"/>
      <c r="AL373" s="5">
        <v>4.0999999999999996</v>
      </c>
      <c r="AM373" s="5">
        <v>91</v>
      </c>
      <c r="AN373" s="5">
        <v>2.8</v>
      </c>
      <c r="AO373" s="5">
        <v>4.0999999999999996</v>
      </c>
      <c r="AP373" s="5">
        <v>3.2</v>
      </c>
      <c r="AQ373" s="5">
        <v>4.3</v>
      </c>
      <c r="AR373" s="5">
        <v>1028.8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232</v>
      </c>
      <c r="AY373">
        <v>1088</v>
      </c>
      <c r="AZ373">
        <v>4.4000000000000004</v>
      </c>
      <c r="BA373">
        <v>4.5999999999999996</v>
      </c>
      <c r="BB373" s="55">
        <v>0.25277777777777799</v>
      </c>
    </row>
    <row r="374" spans="2:54" x14ac:dyDescent="0.25">
      <c r="B374" s="5">
        <v>4.0999999999999996</v>
      </c>
      <c r="C374" s="5">
        <v>91</v>
      </c>
      <c r="D374" s="5">
        <v>2.8</v>
      </c>
      <c r="E374" s="5">
        <v>4.0999999999999996</v>
      </c>
      <c r="F374" s="5">
        <v>4</v>
      </c>
      <c r="G374" s="5">
        <v>4.3</v>
      </c>
      <c r="H374" s="5">
        <v>1029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232</v>
      </c>
      <c r="O374">
        <v>1088</v>
      </c>
      <c r="P374">
        <v>4.4000000000000004</v>
      </c>
      <c r="Q374">
        <v>4.5999999999999996</v>
      </c>
      <c r="R374" s="55"/>
      <c r="T374" s="91">
        <f t="shared" si="9"/>
        <v>4.5999999999999996</v>
      </c>
      <c r="U374" s="94">
        <f t="shared" si="10"/>
        <v>-1.5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2"/>
      <c r="AD374" s="54">
        <v>0.25347222222222199</v>
      </c>
      <c r="AK374" s="306"/>
      <c r="AL374" s="5">
        <v>4.0999999999999996</v>
      </c>
      <c r="AM374" s="5">
        <v>91</v>
      </c>
      <c r="AN374" s="5">
        <v>2.8</v>
      </c>
      <c r="AO374" s="5">
        <v>4.0999999999999996</v>
      </c>
      <c r="AP374" s="5">
        <v>4</v>
      </c>
      <c r="AQ374" s="5">
        <v>4.3</v>
      </c>
      <c r="AR374" s="5">
        <v>1029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232</v>
      </c>
      <c r="AY374">
        <v>1088</v>
      </c>
      <c r="AZ374">
        <v>4.4000000000000004</v>
      </c>
      <c r="BA374">
        <v>4.5999999999999996</v>
      </c>
      <c r="BB374" s="55">
        <v>0.25347222222222199</v>
      </c>
    </row>
    <row r="375" spans="2:54" x14ac:dyDescent="0.25">
      <c r="B375" s="5">
        <v>4.0999999999999996</v>
      </c>
      <c r="C375" s="5">
        <v>91</v>
      </c>
      <c r="D375" s="5">
        <v>2.8</v>
      </c>
      <c r="E375" s="5">
        <v>4.0999999999999996</v>
      </c>
      <c r="F375" s="5">
        <v>2.9</v>
      </c>
      <c r="G375" s="5">
        <v>4</v>
      </c>
      <c r="H375" s="5">
        <v>1028.9000000000001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232</v>
      </c>
      <c r="O375">
        <v>1088</v>
      </c>
      <c r="P375">
        <v>4.4000000000000004</v>
      </c>
      <c r="Q375">
        <v>4.5999999999999996</v>
      </c>
      <c r="R375" s="55"/>
      <c r="T375" s="91">
        <f t="shared" si="9"/>
        <v>4.5999999999999996</v>
      </c>
      <c r="U375" s="94">
        <f t="shared" si="10"/>
        <v>-1.5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2"/>
      <c r="AD375" s="54">
        <v>0.25416666666666698</v>
      </c>
      <c r="AK375" s="306"/>
      <c r="AL375" s="5">
        <v>4.0999999999999996</v>
      </c>
      <c r="AM375" s="5">
        <v>91</v>
      </c>
      <c r="AN375" s="5">
        <v>2.8</v>
      </c>
      <c r="AO375" s="5">
        <v>4.0999999999999996</v>
      </c>
      <c r="AP375" s="5">
        <v>2.9</v>
      </c>
      <c r="AQ375" s="5">
        <v>4</v>
      </c>
      <c r="AR375" s="5">
        <v>1028.9000000000001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232</v>
      </c>
      <c r="AY375">
        <v>1088</v>
      </c>
      <c r="AZ375">
        <v>4.4000000000000004</v>
      </c>
      <c r="BA375">
        <v>4.5999999999999996</v>
      </c>
      <c r="BB375" s="55">
        <v>0.25416666666666698</v>
      </c>
    </row>
    <row r="376" spans="2:54" x14ac:dyDescent="0.25">
      <c r="B376" s="5">
        <v>4.0999999999999996</v>
      </c>
      <c r="C376" s="5">
        <v>91</v>
      </c>
      <c r="D376" s="5">
        <v>2.8</v>
      </c>
      <c r="E376" s="5">
        <v>4.0999999999999996</v>
      </c>
      <c r="F376" s="5">
        <v>2.5</v>
      </c>
      <c r="G376" s="5">
        <v>5</v>
      </c>
      <c r="H376" s="5">
        <v>1028.9000000000001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232</v>
      </c>
      <c r="O376">
        <v>1088</v>
      </c>
      <c r="P376">
        <v>4.4000000000000004</v>
      </c>
      <c r="Q376">
        <v>4.5999999999999996</v>
      </c>
      <c r="R376" s="55"/>
      <c r="T376" s="91">
        <f t="shared" si="9"/>
        <v>4.5999999999999996</v>
      </c>
      <c r="U376" s="94">
        <f t="shared" si="10"/>
        <v>-1.5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2"/>
      <c r="AD376" s="54">
        <v>0.25486111111111098</v>
      </c>
      <c r="AK376" s="306"/>
      <c r="AL376" s="5">
        <v>4.0999999999999996</v>
      </c>
      <c r="AM376" s="5">
        <v>91</v>
      </c>
      <c r="AN376" s="5">
        <v>2.8</v>
      </c>
      <c r="AO376" s="5">
        <v>4.0999999999999996</v>
      </c>
      <c r="AP376" s="5">
        <v>2.5</v>
      </c>
      <c r="AQ376" s="5">
        <v>5</v>
      </c>
      <c r="AR376" s="5">
        <v>1028.9000000000001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232</v>
      </c>
      <c r="AY376">
        <v>1088</v>
      </c>
      <c r="AZ376">
        <v>4.4000000000000004</v>
      </c>
      <c r="BA376">
        <v>4.5999999999999996</v>
      </c>
      <c r="BB376" s="55">
        <v>0.25486111111111098</v>
      </c>
    </row>
    <row r="377" spans="2:54" x14ac:dyDescent="0.25">
      <c r="B377" s="5">
        <v>4.0999999999999996</v>
      </c>
      <c r="C377" s="5">
        <v>91</v>
      </c>
      <c r="D377" s="5">
        <v>2.8</v>
      </c>
      <c r="E377" s="5">
        <v>4.0999999999999996</v>
      </c>
      <c r="F377" s="5">
        <v>2.5</v>
      </c>
      <c r="G377" s="5">
        <v>3.2</v>
      </c>
      <c r="H377" s="5">
        <v>1028.8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232</v>
      </c>
      <c r="O377">
        <v>1088</v>
      </c>
      <c r="P377">
        <v>4.4000000000000004</v>
      </c>
      <c r="Q377">
        <v>4.5999999999999996</v>
      </c>
      <c r="R377" s="55"/>
      <c r="T377" s="91">
        <f t="shared" si="9"/>
        <v>4.5999999999999996</v>
      </c>
      <c r="U377" s="94">
        <f t="shared" si="10"/>
        <v>-1.5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2"/>
      <c r="AD377" s="54">
        <v>0.25555555555555598</v>
      </c>
      <c r="AK377" s="306"/>
      <c r="AL377" s="5">
        <v>4.0999999999999996</v>
      </c>
      <c r="AM377" s="5">
        <v>91</v>
      </c>
      <c r="AN377" s="5">
        <v>2.8</v>
      </c>
      <c r="AO377" s="5">
        <v>4.0999999999999996</v>
      </c>
      <c r="AP377" s="5">
        <v>2.5</v>
      </c>
      <c r="AQ377" s="5">
        <v>3.2</v>
      </c>
      <c r="AR377" s="5">
        <v>1028.8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232</v>
      </c>
      <c r="AY377">
        <v>1088</v>
      </c>
      <c r="AZ377">
        <v>4.4000000000000004</v>
      </c>
      <c r="BA377">
        <v>4.5999999999999996</v>
      </c>
      <c r="BB377" s="55">
        <v>0.25555555555555598</v>
      </c>
    </row>
    <row r="378" spans="2:54" x14ac:dyDescent="0.25">
      <c r="B378" s="5">
        <v>4.0999999999999996</v>
      </c>
      <c r="C378" s="5">
        <v>91</v>
      </c>
      <c r="D378" s="5">
        <v>2.8</v>
      </c>
      <c r="E378" s="5">
        <v>4.0999999999999996</v>
      </c>
      <c r="F378" s="5">
        <v>3.6</v>
      </c>
      <c r="G378" s="5">
        <v>5.4</v>
      </c>
      <c r="H378" s="5">
        <v>1028.9000000000001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232</v>
      </c>
      <c r="O378">
        <v>1088</v>
      </c>
      <c r="P378">
        <v>4.4000000000000004</v>
      </c>
      <c r="Q378">
        <v>4.5999999999999996</v>
      </c>
      <c r="R378" s="55"/>
      <c r="T378" s="91">
        <f t="shared" si="9"/>
        <v>4.5999999999999996</v>
      </c>
      <c r="U378" s="94">
        <f t="shared" si="10"/>
        <v>-1.5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2"/>
      <c r="AD378" s="54">
        <v>0.25624999999999998</v>
      </c>
      <c r="AK378" s="306"/>
      <c r="AL378" s="5">
        <v>4.0999999999999996</v>
      </c>
      <c r="AM378" s="5">
        <v>91</v>
      </c>
      <c r="AN378" s="5">
        <v>2.8</v>
      </c>
      <c r="AO378" s="5">
        <v>4.0999999999999996</v>
      </c>
      <c r="AP378" s="5">
        <v>3.6</v>
      </c>
      <c r="AQ378" s="5">
        <v>5.4</v>
      </c>
      <c r="AR378" s="5">
        <v>1028.9000000000001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232</v>
      </c>
      <c r="AY378">
        <v>1088</v>
      </c>
      <c r="AZ378">
        <v>4.4000000000000004</v>
      </c>
      <c r="BA378">
        <v>4.5999999999999996</v>
      </c>
      <c r="BB378" s="55">
        <v>0.25624999999999998</v>
      </c>
    </row>
    <row r="379" spans="2:54" x14ac:dyDescent="0.25">
      <c r="B379" s="5">
        <v>4.0999999999999996</v>
      </c>
      <c r="C379" s="5">
        <v>91</v>
      </c>
      <c r="D379" s="5">
        <v>2.8</v>
      </c>
      <c r="E379" s="5">
        <v>4.0999999999999996</v>
      </c>
      <c r="F379" s="5">
        <v>4</v>
      </c>
      <c r="G379" s="5">
        <v>4</v>
      </c>
      <c r="H379" s="5">
        <v>1028.7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232</v>
      </c>
      <c r="O379">
        <v>1088</v>
      </c>
      <c r="P379">
        <v>4.4000000000000004</v>
      </c>
      <c r="Q379">
        <v>4.5999999999999996</v>
      </c>
      <c r="R379" s="55"/>
      <c r="T379" s="91">
        <f t="shared" si="9"/>
        <v>4.5999999999999996</v>
      </c>
      <c r="U379" s="94">
        <f t="shared" si="10"/>
        <v>-1.5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2"/>
      <c r="AD379" s="54">
        <v>0.25694444444444398</v>
      </c>
      <c r="AK379" s="306"/>
      <c r="AL379" s="5">
        <v>4.0999999999999996</v>
      </c>
      <c r="AM379" s="5">
        <v>91</v>
      </c>
      <c r="AN379" s="5">
        <v>2.8</v>
      </c>
      <c r="AO379" s="5">
        <v>4.0999999999999996</v>
      </c>
      <c r="AP379" s="5">
        <v>4</v>
      </c>
      <c r="AQ379" s="5">
        <v>4</v>
      </c>
      <c r="AR379" s="5">
        <v>1028.7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232</v>
      </c>
      <c r="AY379">
        <v>1088</v>
      </c>
      <c r="AZ379">
        <v>4.4000000000000004</v>
      </c>
      <c r="BA379">
        <v>4.5999999999999996</v>
      </c>
      <c r="BB379" s="55">
        <v>0.25694444444444398</v>
      </c>
    </row>
    <row r="380" spans="2:54" x14ac:dyDescent="0.25">
      <c r="B380" s="5">
        <v>4.0999999999999996</v>
      </c>
      <c r="C380" s="5">
        <v>91</v>
      </c>
      <c r="D380" s="5">
        <v>2.8</v>
      </c>
      <c r="E380" s="5">
        <v>4.0999999999999996</v>
      </c>
      <c r="F380" s="5">
        <v>2.2000000000000002</v>
      </c>
      <c r="G380" s="5">
        <v>4.3</v>
      </c>
      <c r="H380" s="5">
        <v>1028.9000000000001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232</v>
      </c>
      <c r="O380">
        <v>1088</v>
      </c>
      <c r="P380">
        <v>4.5</v>
      </c>
      <c r="Q380">
        <v>4.5999999999999996</v>
      </c>
      <c r="R380" s="55"/>
      <c r="T380" s="91">
        <f t="shared" si="9"/>
        <v>4.5999999999999996</v>
      </c>
      <c r="U380" s="94">
        <f t="shared" si="10"/>
        <v>-1.5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2"/>
      <c r="AD380" s="54">
        <v>0.25763888888888897</v>
      </c>
      <c r="AK380" s="306"/>
      <c r="AL380" s="5">
        <v>4.0999999999999996</v>
      </c>
      <c r="AM380" s="5">
        <v>91</v>
      </c>
      <c r="AN380" s="5">
        <v>2.8</v>
      </c>
      <c r="AO380" s="5">
        <v>4.0999999999999996</v>
      </c>
      <c r="AP380" s="5">
        <v>2.2000000000000002</v>
      </c>
      <c r="AQ380" s="5">
        <v>4.3</v>
      </c>
      <c r="AR380" s="5">
        <v>1028.9000000000001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232</v>
      </c>
      <c r="AY380">
        <v>1088</v>
      </c>
      <c r="AZ380">
        <v>4.5</v>
      </c>
      <c r="BA380">
        <v>4.5999999999999996</v>
      </c>
      <c r="BB380" s="55">
        <v>0.25763888888888897</v>
      </c>
    </row>
    <row r="381" spans="2:54" x14ac:dyDescent="0.25">
      <c r="B381" s="5">
        <v>4.0999999999999996</v>
      </c>
      <c r="C381" s="5">
        <v>91</v>
      </c>
      <c r="D381" s="5">
        <v>2.8</v>
      </c>
      <c r="E381" s="5">
        <v>2.4</v>
      </c>
      <c r="F381" s="5">
        <v>6.8</v>
      </c>
      <c r="G381" s="5">
        <v>7.6</v>
      </c>
      <c r="H381" s="5">
        <v>1028.8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232</v>
      </c>
      <c r="O381">
        <v>1088</v>
      </c>
      <c r="P381">
        <v>4.4000000000000004</v>
      </c>
      <c r="Q381">
        <v>4.5999999999999996</v>
      </c>
      <c r="R381" s="55"/>
      <c r="T381" s="91">
        <f t="shared" si="9"/>
        <v>4.5999999999999996</v>
      </c>
      <c r="U381" s="94">
        <f t="shared" si="10"/>
        <v>-1.5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2"/>
      <c r="AD381" s="54">
        <v>0.25833333333333303</v>
      </c>
      <c r="AK381" s="306"/>
      <c r="AL381" s="5">
        <v>4.0999999999999996</v>
      </c>
      <c r="AM381" s="5">
        <v>91</v>
      </c>
      <c r="AN381" s="5">
        <v>2.8</v>
      </c>
      <c r="AO381" s="5">
        <v>2.4</v>
      </c>
      <c r="AP381" s="5">
        <v>6.8</v>
      </c>
      <c r="AQ381" s="5">
        <v>7.6</v>
      </c>
      <c r="AR381" s="5">
        <v>1028.8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232</v>
      </c>
      <c r="AY381">
        <v>1088</v>
      </c>
      <c r="AZ381">
        <v>4.4000000000000004</v>
      </c>
      <c r="BA381">
        <v>4.5999999999999996</v>
      </c>
      <c r="BB381" s="55">
        <v>0.25833333333333303</v>
      </c>
    </row>
    <row r="382" spans="2:54" x14ac:dyDescent="0.25">
      <c r="B382" s="5">
        <v>4.0999999999999996</v>
      </c>
      <c r="C382" s="5">
        <v>91</v>
      </c>
      <c r="D382" s="5">
        <v>2.8</v>
      </c>
      <c r="E382" s="5">
        <v>4.0999999999999996</v>
      </c>
      <c r="F382" s="5">
        <v>3.6</v>
      </c>
      <c r="G382" s="5">
        <v>4.3</v>
      </c>
      <c r="H382" s="5">
        <v>1029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232</v>
      </c>
      <c r="O382">
        <v>1088</v>
      </c>
      <c r="P382">
        <v>4.5</v>
      </c>
      <c r="Q382">
        <v>4.5999999999999996</v>
      </c>
      <c r="R382" s="55"/>
      <c r="T382" s="91">
        <f t="shared" si="9"/>
        <v>4.5999999999999996</v>
      </c>
      <c r="U382" s="94">
        <f t="shared" si="10"/>
        <v>-1.5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2"/>
      <c r="AD382" s="54">
        <v>0.25902777777777802</v>
      </c>
      <c r="AK382" s="306"/>
      <c r="AL382" s="5">
        <v>4.0999999999999996</v>
      </c>
      <c r="AM382" s="5">
        <v>91</v>
      </c>
      <c r="AN382" s="5">
        <v>2.8</v>
      </c>
      <c r="AO382" s="5">
        <v>4.0999999999999996</v>
      </c>
      <c r="AP382" s="5">
        <v>3.6</v>
      </c>
      <c r="AQ382" s="5">
        <v>4.3</v>
      </c>
      <c r="AR382" s="5">
        <v>1029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232</v>
      </c>
      <c r="AY382">
        <v>1088</v>
      </c>
      <c r="AZ382">
        <v>4.5</v>
      </c>
      <c r="BA382">
        <v>4.5999999999999996</v>
      </c>
      <c r="BB382" s="55">
        <v>0.25902777777777802</v>
      </c>
    </row>
    <row r="383" spans="2:54" x14ac:dyDescent="0.25">
      <c r="B383" s="5">
        <v>4.0999999999999996</v>
      </c>
      <c r="C383" s="5">
        <v>91</v>
      </c>
      <c r="D383" s="5">
        <v>2.8</v>
      </c>
      <c r="E383" s="5">
        <v>4.0999999999999996</v>
      </c>
      <c r="F383" s="5">
        <v>4.7</v>
      </c>
      <c r="G383" s="5">
        <v>5</v>
      </c>
      <c r="H383" s="5">
        <v>1028.9000000000001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232</v>
      </c>
      <c r="O383">
        <v>1088</v>
      </c>
      <c r="P383">
        <v>4.5</v>
      </c>
      <c r="Q383">
        <v>4.5999999999999996</v>
      </c>
      <c r="R383" s="55"/>
      <c r="T383" s="91">
        <f t="shared" si="9"/>
        <v>4.5999999999999996</v>
      </c>
      <c r="U383" s="94">
        <f t="shared" si="10"/>
        <v>-1.5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2"/>
      <c r="AD383" s="54">
        <v>0.25972222222222202</v>
      </c>
      <c r="AK383" s="306"/>
      <c r="AL383" s="5">
        <v>4.0999999999999996</v>
      </c>
      <c r="AM383" s="5">
        <v>91</v>
      </c>
      <c r="AN383" s="5">
        <v>2.8</v>
      </c>
      <c r="AO383" s="5">
        <v>4.0999999999999996</v>
      </c>
      <c r="AP383" s="5">
        <v>4.7</v>
      </c>
      <c r="AQ383" s="5">
        <v>5</v>
      </c>
      <c r="AR383" s="5">
        <v>1028.9000000000001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232</v>
      </c>
      <c r="AY383">
        <v>1088</v>
      </c>
      <c r="AZ383">
        <v>4.5</v>
      </c>
      <c r="BA383">
        <v>4.5999999999999996</v>
      </c>
      <c r="BB383" s="55">
        <v>0.25972222222222202</v>
      </c>
    </row>
    <row r="384" spans="2:54" x14ac:dyDescent="0.25">
      <c r="B384" s="5">
        <v>4.0999999999999996</v>
      </c>
      <c r="C384" s="5">
        <v>91</v>
      </c>
      <c r="D384" s="5">
        <v>2.8</v>
      </c>
      <c r="E384" s="5">
        <v>3.1</v>
      </c>
      <c r="F384" s="5">
        <v>5</v>
      </c>
      <c r="G384" s="5">
        <v>7.6</v>
      </c>
      <c r="H384" s="5">
        <v>1028.8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232</v>
      </c>
      <c r="O384">
        <v>1088</v>
      </c>
      <c r="P384">
        <v>4.4000000000000004</v>
      </c>
      <c r="Q384">
        <v>4.5999999999999996</v>
      </c>
      <c r="R384" s="55"/>
      <c r="T384" s="91">
        <f t="shared" si="9"/>
        <v>4.5999999999999996</v>
      </c>
      <c r="U384" s="94">
        <f t="shared" si="10"/>
        <v>-1.5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2"/>
      <c r="AD384" s="54">
        <v>0.26041666666666702</v>
      </c>
      <c r="AK384" s="306"/>
      <c r="AL384" s="5">
        <v>4.0999999999999996</v>
      </c>
      <c r="AM384" s="5">
        <v>91</v>
      </c>
      <c r="AN384" s="5">
        <v>2.8</v>
      </c>
      <c r="AO384" s="5">
        <v>3.1</v>
      </c>
      <c r="AP384" s="5">
        <v>5</v>
      </c>
      <c r="AQ384" s="5">
        <v>7.6</v>
      </c>
      <c r="AR384" s="5">
        <v>1028.8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232</v>
      </c>
      <c r="AY384">
        <v>1088</v>
      </c>
      <c r="AZ384">
        <v>4.4000000000000004</v>
      </c>
      <c r="BA384">
        <v>4.5999999999999996</v>
      </c>
      <c r="BB384" s="55">
        <v>0.26041666666666702</v>
      </c>
    </row>
    <row r="385" spans="2:54" x14ac:dyDescent="0.25">
      <c r="B385" s="5">
        <v>4.0999999999999996</v>
      </c>
      <c r="C385" s="5">
        <v>91</v>
      </c>
      <c r="D385" s="5">
        <v>2.8</v>
      </c>
      <c r="E385" s="5">
        <v>4.0999999999999996</v>
      </c>
      <c r="F385" s="5">
        <v>4.3</v>
      </c>
      <c r="G385" s="5">
        <v>6.5</v>
      </c>
      <c r="H385" s="5">
        <v>1028.9000000000001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232</v>
      </c>
      <c r="O385">
        <v>1088</v>
      </c>
      <c r="P385">
        <v>4.4000000000000004</v>
      </c>
      <c r="Q385">
        <v>4.5999999999999996</v>
      </c>
      <c r="R385" s="55"/>
      <c r="T385" s="91">
        <f t="shared" si="9"/>
        <v>4.5999999999999996</v>
      </c>
      <c r="U385" s="94">
        <f t="shared" si="10"/>
        <v>-1.5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2"/>
      <c r="AD385" s="54">
        <v>0.26111111111111102</v>
      </c>
      <c r="AK385" s="306"/>
      <c r="AL385" s="5">
        <v>4.0999999999999996</v>
      </c>
      <c r="AM385" s="5">
        <v>91</v>
      </c>
      <c r="AN385" s="5">
        <v>2.8</v>
      </c>
      <c r="AO385" s="5">
        <v>4.0999999999999996</v>
      </c>
      <c r="AP385" s="5">
        <v>4.3</v>
      </c>
      <c r="AQ385" s="5">
        <v>6.5</v>
      </c>
      <c r="AR385" s="5">
        <v>1028.9000000000001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232</v>
      </c>
      <c r="AY385">
        <v>1088</v>
      </c>
      <c r="AZ385">
        <v>4.4000000000000004</v>
      </c>
      <c r="BA385">
        <v>4.5999999999999996</v>
      </c>
      <c r="BB385" s="55">
        <v>0.26111111111111102</v>
      </c>
    </row>
    <row r="386" spans="2:54" x14ac:dyDescent="0.25">
      <c r="B386" s="5">
        <v>4.0999999999999996</v>
      </c>
      <c r="C386" s="5">
        <v>91</v>
      </c>
      <c r="D386" s="5">
        <v>2.8</v>
      </c>
      <c r="E386" s="5">
        <v>4.0999999999999996</v>
      </c>
      <c r="F386" s="5">
        <v>4.7</v>
      </c>
      <c r="G386" s="5">
        <v>4.7</v>
      </c>
      <c r="H386" s="5">
        <v>1028.7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232</v>
      </c>
      <c r="O386">
        <v>1088</v>
      </c>
      <c r="P386">
        <v>4.5</v>
      </c>
      <c r="Q386">
        <v>4.5999999999999996</v>
      </c>
      <c r="R386" s="55"/>
      <c r="T386" s="91">
        <f t="shared" si="9"/>
        <v>4.5999999999999996</v>
      </c>
      <c r="U386" s="94">
        <f t="shared" si="10"/>
        <v>-1.5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2"/>
      <c r="AD386" s="54">
        <v>0.26180555555555601</v>
      </c>
      <c r="AK386" s="306"/>
      <c r="AL386" s="5">
        <v>4.0999999999999996</v>
      </c>
      <c r="AM386" s="5">
        <v>91</v>
      </c>
      <c r="AN386" s="5">
        <v>2.8</v>
      </c>
      <c r="AO386" s="5">
        <v>4.0999999999999996</v>
      </c>
      <c r="AP386" s="5">
        <v>4.7</v>
      </c>
      <c r="AQ386" s="5">
        <v>4.7</v>
      </c>
      <c r="AR386" s="5">
        <v>1028.7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232</v>
      </c>
      <c r="AY386">
        <v>1088</v>
      </c>
      <c r="AZ386">
        <v>4.5</v>
      </c>
      <c r="BA386">
        <v>4.5999999999999996</v>
      </c>
      <c r="BB386" s="55">
        <v>0.26180555555555601</v>
      </c>
    </row>
    <row r="387" spans="2:54" x14ac:dyDescent="0.25">
      <c r="B387" s="5">
        <v>4.0999999999999996</v>
      </c>
      <c r="C387" s="5">
        <v>91</v>
      </c>
      <c r="D387" s="5">
        <v>2.8</v>
      </c>
      <c r="E387" s="5">
        <v>4.0999999999999996</v>
      </c>
      <c r="F387" s="5">
        <v>2.9</v>
      </c>
      <c r="G387" s="5">
        <v>4.3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232</v>
      </c>
      <c r="O387">
        <v>1088</v>
      </c>
      <c r="P387">
        <v>4.5</v>
      </c>
      <c r="Q387">
        <v>4.5999999999999996</v>
      </c>
      <c r="R387" s="55"/>
      <c r="T387" s="91">
        <f t="shared" si="9"/>
        <v>4.5999999999999996</v>
      </c>
      <c r="U387" s="94">
        <f t="shared" si="10"/>
        <v>-1.5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2"/>
      <c r="AD387" s="54">
        <v>0.26250000000000001</v>
      </c>
      <c r="AK387" s="306"/>
      <c r="AL387" s="5">
        <v>4.0999999999999996</v>
      </c>
      <c r="AM387" s="5">
        <v>91</v>
      </c>
      <c r="AN387" s="5">
        <v>2.8</v>
      </c>
      <c r="AO387" s="5">
        <v>4.0999999999999996</v>
      </c>
      <c r="AP387" s="5">
        <v>2.9</v>
      </c>
      <c r="AQ387" s="5">
        <v>4.3</v>
      </c>
      <c r="AR387" s="5">
        <v>1028.9000000000001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232</v>
      </c>
      <c r="AY387">
        <v>1088</v>
      </c>
      <c r="AZ387">
        <v>4.5</v>
      </c>
      <c r="BA387">
        <v>4.5999999999999996</v>
      </c>
      <c r="BB387" s="55">
        <v>0.26250000000000001</v>
      </c>
    </row>
    <row r="388" spans="2:54" x14ac:dyDescent="0.25">
      <c r="B388" s="5">
        <v>4.0999999999999996</v>
      </c>
      <c r="C388" s="5">
        <v>91</v>
      </c>
      <c r="D388" s="5">
        <v>2.8</v>
      </c>
      <c r="E388" s="5">
        <v>4.0999999999999996</v>
      </c>
      <c r="F388" s="5">
        <v>4.7</v>
      </c>
      <c r="G388" s="5">
        <v>7.2</v>
      </c>
      <c r="H388" s="5">
        <v>1028.8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232</v>
      </c>
      <c r="O388">
        <v>1088</v>
      </c>
      <c r="P388">
        <v>4.5</v>
      </c>
      <c r="Q388">
        <v>4.5999999999999996</v>
      </c>
      <c r="R388" s="55"/>
      <c r="T388" s="91">
        <f t="shared" si="9"/>
        <v>4.5999999999999996</v>
      </c>
      <c r="U388" s="94">
        <f t="shared" si="10"/>
        <v>-1.5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2"/>
      <c r="AD388" s="54">
        <v>0.26319444444444401</v>
      </c>
      <c r="AK388" s="306"/>
      <c r="AL388" s="5">
        <v>4.0999999999999996</v>
      </c>
      <c r="AM388" s="5">
        <v>91</v>
      </c>
      <c r="AN388" s="5">
        <v>2.8</v>
      </c>
      <c r="AO388" s="5">
        <v>4.0999999999999996</v>
      </c>
      <c r="AP388" s="5">
        <v>4.7</v>
      </c>
      <c r="AQ388" s="5">
        <v>7.2</v>
      </c>
      <c r="AR388" s="5">
        <v>1028.8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232</v>
      </c>
      <c r="AY388">
        <v>1088</v>
      </c>
      <c r="AZ388">
        <v>4.5</v>
      </c>
      <c r="BA388">
        <v>4.5999999999999996</v>
      </c>
      <c r="BB388" s="55">
        <v>0.26319444444444401</v>
      </c>
    </row>
    <row r="389" spans="2:54" x14ac:dyDescent="0.25">
      <c r="B389" s="5">
        <v>4.2</v>
      </c>
      <c r="C389" s="5">
        <v>91</v>
      </c>
      <c r="D389" s="5">
        <v>2.9</v>
      </c>
      <c r="E389" s="5">
        <v>4.2</v>
      </c>
      <c r="F389" s="5">
        <v>1.8</v>
      </c>
      <c r="G389" s="5">
        <v>5</v>
      </c>
      <c r="H389" s="5">
        <v>1028.8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232</v>
      </c>
      <c r="O389">
        <v>1088</v>
      </c>
      <c r="P389">
        <v>4.5</v>
      </c>
      <c r="Q389">
        <v>4.5999999999999996</v>
      </c>
      <c r="R389" s="55"/>
      <c r="T389" s="91">
        <f t="shared" si="9"/>
        <v>4.5999999999999996</v>
      </c>
      <c r="U389" s="94">
        <f t="shared" si="10"/>
        <v>-1.6000000000000005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2"/>
      <c r="AD389" s="54">
        <v>0.26388888888888901</v>
      </c>
      <c r="AK389" s="306"/>
      <c r="AL389" s="5">
        <v>4.2</v>
      </c>
      <c r="AM389" s="5">
        <v>91</v>
      </c>
      <c r="AN389" s="5">
        <v>2.9</v>
      </c>
      <c r="AO389" s="5">
        <v>4.2</v>
      </c>
      <c r="AP389" s="5">
        <v>1.8</v>
      </c>
      <c r="AQ389" s="5">
        <v>5</v>
      </c>
      <c r="AR389" s="5">
        <v>1028.8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232</v>
      </c>
      <c r="AY389">
        <v>1088</v>
      </c>
      <c r="AZ389">
        <v>4.5</v>
      </c>
      <c r="BA389">
        <v>4.5999999999999996</v>
      </c>
      <c r="BB389" s="55">
        <v>0.26388888888888901</v>
      </c>
    </row>
    <row r="390" spans="2:54" x14ac:dyDescent="0.25">
      <c r="B390" s="5">
        <v>4.2</v>
      </c>
      <c r="C390" s="5">
        <v>91</v>
      </c>
      <c r="D390" s="5">
        <v>2.9</v>
      </c>
      <c r="E390" s="5">
        <v>4.2</v>
      </c>
      <c r="F390" s="5">
        <v>3.6</v>
      </c>
      <c r="G390" s="5">
        <v>3.6</v>
      </c>
      <c r="H390" s="5">
        <v>1029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232</v>
      </c>
      <c r="O390">
        <v>1088</v>
      </c>
      <c r="P390">
        <v>4.5</v>
      </c>
      <c r="Q390">
        <v>4.5999999999999996</v>
      </c>
      <c r="R390" s="55"/>
      <c r="T390" s="91">
        <f t="shared" si="9"/>
        <v>4.5999999999999996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2"/>
      <c r="AD390" s="54">
        <v>0.264583333333333</v>
      </c>
      <c r="AK390" s="306"/>
      <c r="AL390" s="5">
        <v>4.2</v>
      </c>
      <c r="AM390" s="5">
        <v>91</v>
      </c>
      <c r="AN390" s="5">
        <v>2.9</v>
      </c>
      <c r="AO390" s="5">
        <v>4.2</v>
      </c>
      <c r="AP390" s="5">
        <v>3.6</v>
      </c>
      <c r="AQ390" s="5">
        <v>3.6</v>
      </c>
      <c r="AR390" s="5">
        <v>1029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232</v>
      </c>
      <c r="AY390">
        <v>1088</v>
      </c>
      <c r="AZ390">
        <v>4.5</v>
      </c>
      <c r="BA390">
        <v>4.5999999999999996</v>
      </c>
      <c r="BB390" s="55">
        <v>0.264583333333333</v>
      </c>
    </row>
    <row r="391" spans="2:54" x14ac:dyDescent="0.25">
      <c r="B391" s="5">
        <v>4.2</v>
      </c>
      <c r="C391" s="5">
        <v>91</v>
      </c>
      <c r="D391" s="5">
        <v>2.9</v>
      </c>
      <c r="E391" s="5">
        <v>4.2</v>
      </c>
      <c r="F391" s="5">
        <v>2.2000000000000002</v>
      </c>
      <c r="G391" s="5">
        <v>3.6</v>
      </c>
      <c r="H391" s="5">
        <v>1028.8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232</v>
      </c>
      <c r="O391">
        <v>1088</v>
      </c>
      <c r="P391">
        <v>4.5</v>
      </c>
      <c r="Q391">
        <v>4.5999999999999996</v>
      </c>
      <c r="R391" s="55"/>
      <c r="T391" s="91">
        <f t="shared" si="9"/>
        <v>4.5999999999999996</v>
      </c>
      <c r="U391" s="94">
        <f t="shared" si="10"/>
        <v>-1.6000000000000005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2"/>
      <c r="AD391" s="54">
        <v>0.265277777777778</v>
      </c>
      <c r="AK391" s="306"/>
      <c r="AL391" s="5">
        <v>4.2</v>
      </c>
      <c r="AM391" s="5">
        <v>91</v>
      </c>
      <c r="AN391" s="5">
        <v>2.9</v>
      </c>
      <c r="AO391" s="5">
        <v>4.2</v>
      </c>
      <c r="AP391" s="5">
        <v>2.2000000000000002</v>
      </c>
      <c r="AQ391" s="5">
        <v>3.6</v>
      </c>
      <c r="AR391" s="5">
        <v>1028.8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232</v>
      </c>
      <c r="AY391">
        <v>1088</v>
      </c>
      <c r="AZ391">
        <v>4.5</v>
      </c>
      <c r="BA391">
        <v>4.5999999999999996</v>
      </c>
      <c r="BB391" s="55">
        <v>0.265277777777778</v>
      </c>
    </row>
    <row r="392" spans="2:54" x14ac:dyDescent="0.25">
      <c r="B392" s="5">
        <v>4.2</v>
      </c>
      <c r="C392" s="5">
        <v>91</v>
      </c>
      <c r="D392" s="5">
        <v>2.9</v>
      </c>
      <c r="E392" s="5">
        <v>4.2</v>
      </c>
      <c r="F392" s="5">
        <v>1.8</v>
      </c>
      <c r="G392" s="5">
        <v>3.6</v>
      </c>
      <c r="H392" s="5">
        <v>1028.8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232</v>
      </c>
      <c r="O392">
        <v>1088</v>
      </c>
      <c r="P392">
        <v>4.5</v>
      </c>
      <c r="Q392">
        <v>4.5999999999999996</v>
      </c>
      <c r="R392" s="55"/>
      <c r="T392" s="91">
        <f t="shared" si="9"/>
        <v>4.5999999999999996</v>
      </c>
      <c r="U392" s="94">
        <f t="shared" si="10"/>
        <v>-1.6000000000000005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2"/>
      <c r="AD392" s="54">
        <v>0.265972222222222</v>
      </c>
      <c r="AK392" s="306"/>
      <c r="AL392" s="5">
        <v>4.2</v>
      </c>
      <c r="AM392" s="5">
        <v>91</v>
      </c>
      <c r="AN392" s="5">
        <v>2.9</v>
      </c>
      <c r="AO392" s="5">
        <v>4.2</v>
      </c>
      <c r="AP392" s="5">
        <v>1.8</v>
      </c>
      <c r="AQ392" s="5">
        <v>3.6</v>
      </c>
      <c r="AR392" s="5">
        <v>1028.8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232</v>
      </c>
      <c r="AY392">
        <v>1088</v>
      </c>
      <c r="AZ392">
        <v>4.5</v>
      </c>
      <c r="BA392">
        <v>4.5999999999999996</v>
      </c>
      <c r="BB392" s="55">
        <v>0.265972222222222</v>
      </c>
    </row>
    <row r="393" spans="2:54" x14ac:dyDescent="0.25">
      <c r="B393" s="5">
        <v>4.2</v>
      </c>
      <c r="C393" s="5">
        <v>91</v>
      </c>
      <c r="D393" s="5">
        <v>2.9</v>
      </c>
      <c r="E393" s="5">
        <v>4.2</v>
      </c>
      <c r="F393" s="5">
        <v>2.5</v>
      </c>
      <c r="G393" s="5">
        <v>2.5</v>
      </c>
      <c r="H393" s="5">
        <v>1029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232</v>
      </c>
      <c r="O393">
        <v>1088</v>
      </c>
      <c r="P393">
        <v>4.5</v>
      </c>
      <c r="Q393">
        <v>4.5999999999999996</v>
      </c>
      <c r="R393" s="55"/>
      <c r="T393" s="91">
        <f t="shared" si="9"/>
        <v>4.5999999999999996</v>
      </c>
      <c r="U393" s="94">
        <f t="shared" si="10"/>
        <v>-1.6000000000000005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2"/>
      <c r="AD393" s="54">
        <v>0.266666666666667</v>
      </c>
      <c r="AK393" s="306"/>
      <c r="AL393" s="5">
        <v>4.2</v>
      </c>
      <c r="AM393" s="5">
        <v>91</v>
      </c>
      <c r="AN393" s="5">
        <v>2.9</v>
      </c>
      <c r="AO393" s="5">
        <v>4.2</v>
      </c>
      <c r="AP393" s="5">
        <v>2.5</v>
      </c>
      <c r="AQ393" s="5">
        <v>2.5</v>
      </c>
      <c r="AR393" s="5">
        <v>1029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232</v>
      </c>
      <c r="AY393">
        <v>1088</v>
      </c>
      <c r="AZ393">
        <v>4.5</v>
      </c>
      <c r="BA393">
        <v>4.5999999999999996</v>
      </c>
      <c r="BB393" s="55">
        <v>0.266666666666667</v>
      </c>
    </row>
    <row r="394" spans="2:54" x14ac:dyDescent="0.25">
      <c r="B394" s="5">
        <v>4.2</v>
      </c>
      <c r="C394" s="5">
        <v>91</v>
      </c>
      <c r="D394" s="5">
        <v>2.9</v>
      </c>
      <c r="E394" s="5">
        <v>4.2</v>
      </c>
      <c r="F394" s="5">
        <v>4</v>
      </c>
      <c r="G394" s="5">
        <v>4.7</v>
      </c>
      <c r="H394" s="5">
        <v>1028.9000000000001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232</v>
      </c>
      <c r="O394">
        <v>1088</v>
      </c>
      <c r="P394">
        <v>4.5</v>
      </c>
      <c r="Q394">
        <v>4.5999999999999996</v>
      </c>
      <c r="R394" s="55"/>
      <c r="T394" s="91">
        <f t="shared" si="9"/>
        <v>4.5999999999999996</v>
      </c>
      <c r="U394" s="94">
        <f t="shared" si="10"/>
        <v>-1.6000000000000005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2"/>
      <c r="AD394" s="54">
        <v>0.26736111111111099</v>
      </c>
      <c r="AK394" s="306"/>
      <c r="AL394" s="5">
        <v>4.2</v>
      </c>
      <c r="AM394" s="5">
        <v>91</v>
      </c>
      <c r="AN394" s="5">
        <v>2.9</v>
      </c>
      <c r="AO394" s="5">
        <v>4.2</v>
      </c>
      <c r="AP394" s="5">
        <v>4</v>
      </c>
      <c r="AQ394" s="5">
        <v>4.7</v>
      </c>
      <c r="AR394" s="5">
        <v>1028.9000000000001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232</v>
      </c>
      <c r="AY394">
        <v>1088</v>
      </c>
      <c r="AZ394">
        <v>4.5</v>
      </c>
      <c r="BA394">
        <v>4.5999999999999996</v>
      </c>
      <c r="BB394" s="55">
        <v>0.26736111111111099</v>
      </c>
    </row>
    <row r="395" spans="2:54" x14ac:dyDescent="0.25">
      <c r="B395" s="5">
        <v>4.2</v>
      </c>
      <c r="C395" s="5">
        <v>91</v>
      </c>
      <c r="D395" s="5">
        <v>2.9</v>
      </c>
      <c r="E395" s="5">
        <v>4.2</v>
      </c>
      <c r="F395" s="5">
        <v>0</v>
      </c>
      <c r="G395" s="5">
        <v>3.6</v>
      </c>
      <c r="H395" s="5">
        <v>1028.9000000000001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232</v>
      </c>
      <c r="O395">
        <v>1088</v>
      </c>
      <c r="P395">
        <v>4.5</v>
      </c>
      <c r="Q395">
        <v>4.5999999999999996</v>
      </c>
      <c r="R395" s="55"/>
      <c r="T395" s="91">
        <f t="shared" si="9"/>
        <v>4.5999999999999996</v>
      </c>
      <c r="U395" s="94">
        <f t="shared" si="10"/>
        <v>-1.6000000000000005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2"/>
      <c r="AD395" s="54">
        <v>0.26805555555555599</v>
      </c>
      <c r="AK395" s="306"/>
      <c r="AL395" s="5">
        <v>4.2</v>
      </c>
      <c r="AM395" s="5">
        <v>91</v>
      </c>
      <c r="AN395" s="5">
        <v>2.9</v>
      </c>
      <c r="AO395" s="5">
        <v>4.2</v>
      </c>
      <c r="AP395" s="5">
        <v>0</v>
      </c>
      <c r="AQ395" s="5">
        <v>3.6</v>
      </c>
      <c r="AR395" s="5">
        <v>1028.9000000000001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232</v>
      </c>
      <c r="AY395">
        <v>1088</v>
      </c>
      <c r="AZ395">
        <v>4.5</v>
      </c>
      <c r="BA395">
        <v>4.5999999999999996</v>
      </c>
      <c r="BB395" s="55">
        <v>0.26805555555555599</v>
      </c>
    </row>
    <row r="396" spans="2:54" x14ac:dyDescent="0.25">
      <c r="B396" s="5">
        <v>4.2</v>
      </c>
      <c r="C396" s="5">
        <v>91</v>
      </c>
      <c r="D396" s="5">
        <v>2.9</v>
      </c>
      <c r="E396" s="5">
        <v>4.2</v>
      </c>
      <c r="F396" s="5">
        <v>0</v>
      </c>
      <c r="G396" s="5">
        <v>3.6</v>
      </c>
      <c r="H396" s="5">
        <v>1028.7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232</v>
      </c>
      <c r="O396">
        <v>1088</v>
      </c>
      <c r="P396">
        <v>4.5</v>
      </c>
      <c r="Q396">
        <v>4.5999999999999996</v>
      </c>
      <c r="R396" s="55"/>
      <c r="T396" s="91">
        <f t="shared" si="9"/>
        <v>4.5999999999999996</v>
      </c>
      <c r="U396" s="94">
        <f t="shared" si="10"/>
        <v>-1.6000000000000005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2"/>
      <c r="AD396" s="54">
        <v>0.26874999999999999</v>
      </c>
      <c r="AK396" s="306"/>
      <c r="AL396" s="5">
        <v>4.2</v>
      </c>
      <c r="AM396" s="5">
        <v>91</v>
      </c>
      <c r="AN396" s="5">
        <v>2.9</v>
      </c>
      <c r="AO396" s="5">
        <v>4.2</v>
      </c>
      <c r="AP396" s="5">
        <v>0</v>
      </c>
      <c r="AQ396" s="5">
        <v>3.6</v>
      </c>
      <c r="AR396" s="5">
        <v>1028.7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232</v>
      </c>
      <c r="AY396">
        <v>1088</v>
      </c>
      <c r="AZ396">
        <v>4.5</v>
      </c>
      <c r="BA396">
        <v>4.5999999999999996</v>
      </c>
      <c r="BB396" s="55">
        <v>0.26874999999999999</v>
      </c>
    </row>
    <row r="397" spans="2:54" x14ac:dyDescent="0.25">
      <c r="B397" s="5">
        <v>4.2</v>
      </c>
      <c r="C397" s="5">
        <v>91</v>
      </c>
      <c r="D397" s="5">
        <v>2.9</v>
      </c>
      <c r="E397" s="5">
        <v>4.2</v>
      </c>
      <c r="F397" s="5">
        <v>2.9</v>
      </c>
      <c r="G397" s="5">
        <v>3.6</v>
      </c>
      <c r="H397" s="5">
        <v>1028.9000000000001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232</v>
      </c>
      <c r="O397">
        <v>1088</v>
      </c>
      <c r="P397">
        <v>4.5</v>
      </c>
      <c r="Q397">
        <v>4.5999999999999996</v>
      </c>
      <c r="R397" s="55"/>
      <c r="T397" s="91">
        <f t="shared" si="9"/>
        <v>4.5999999999999996</v>
      </c>
      <c r="U397" s="94">
        <f t="shared" si="10"/>
        <v>-1.6000000000000005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2"/>
      <c r="AD397" s="54">
        <v>0.26944444444444399</v>
      </c>
      <c r="AK397" s="306"/>
      <c r="AL397" s="5">
        <v>4.2</v>
      </c>
      <c r="AM397" s="5">
        <v>91</v>
      </c>
      <c r="AN397" s="5">
        <v>2.9</v>
      </c>
      <c r="AO397" s="5">
        <v>4.2</v>
      </c>
      <c r="AP397" s="5">
        <v>2.9</v>
      </c>
      <c r="AQ397" s="5">
        <v>3.6</v>
      </c>
      <c r="AR397" s="5">
        <v>1028.9000000000001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232</v>
      </c>
      <c r="AY397">
        <v>1088</v>
      </c>
      <c r="AZ397">
        <v>4.5</v>
      </c>
      <c r="BA397">
        <v>4.5999999999999996</v>
      </c>
      <c r="BB397" s="55">
        <v>0.26944444444444399</v>
      </c>
    </row>
    <row r="398" spans="2:54" x14ac:dyDescent="0.25">
      <c r="B398" s="5">
        <v>4.2</v>
      </c>
      <c r="C398" s="5">
        <v>91</v>
      </c>
      <c r="D398" s="5">
        <v>2.9</v>
      </c>
      <c r="E398" s="5">
        <v>4.2</v>
      </c>
      <c r="F398" s="5">
        <v>3.6</v>
      </c>
      <c r="G398" s="5">
        <v>3.6</v>
      </c>
      <c r="H398" s="5">
        <v>1028.9000000000001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232</v>
      </c>
      <c r="O398">
        <v>1088</v>
      </c>
      <c r="P398">
        <v>4.5</v>
      </c>
      <c r="Q398">
        <v>4.5999999999999996</v>
      </c>
      <c r="R398" s="55"/>
      <c r="T398" s="91">
        <f t="shared" si="9"/>
        <v>4.5999999999999996</v>
      </c>
      <c r="U398" s="94">
        <f t="shared" si="10"/>
        <v>-1.6000000000000005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2"/>
      <c r="AD398" s="54">
        <v>0.27013888888888898</v>
      </c>
      <c r="AK398" s="306"/>
      <c r="AL398" s="5">
        <v>4.2</v>
      </c>
      <c r="AM398" s="5">
        <v>91</v>
      </c>
      <c r="AN398" s="5">
        <v>2.9</v>
      </c>
      <c r="AO398" s="5">
        <v>4.2</v>
      </c>
      <c r="AP398" s="5">
        <v>3.6</v>
      </c>
      <c r="AQ398" s="5">
        <v>3.6</v>
      </c>
      <c r="AR398" s="5">
        <v>1028.9000000000001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232</v>
      </c>
      <c r="AY398">
        <v>1088</v>
      </c>
      <c r="AZ398">
        <v>4.5</v>
      </c>
      <c r="BA398">
        <v>4.5999999999999996</v>
      </c>
      <c r="BB398" s="55">
        <v>0.27013888888888898</v>
      </c>
    </row>
    <row r="399" spans="2:54" x14ac:dyDescent="0.25">
      <c r="B399" s="5">
        <v>4.2</v>
      </c>
      <c r="C399" s="5">
        <v>91</v>
      </c>
      <c r="D399" s="5">
        <v>2.9</v>
      </c>
      <c r="E399" s="5">
        <v>4.2</v>
      </c>
      <c r="F399" s="5">
        <v>2.2000000000000002</v>
      </c>
      <c r="G399" s="5">
        <v>4.3</v>
      </c>
      <c r="H399" s="5">
        <v>1029.0999999999999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232</v>
      </c>
      <c r="O399">
        <v>1088</v>
      </c>
      <c r="P399">
        <v>4.5</v>
      </c>
      <c r="Q399">
        <v>4.5999999999999996</v>
      </c>
      <c r="R399" s="55"/>
      <c r="T399" s="91">
        <f t="shared" si="9"/>
        <v>4.5999999999999996</v>
      </c>
      <c r="U399" s="94">
        <f t="shared" si="10"/>
        <v>-1.6000000000000005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2"/>
      <c r="AD399" s="54">
        <v>0.27083333333333298</v>
      </c>
      <c r="AK399" s="306"/>
      <c r="AL399" s="5">
        <v>4.2</v>
      </c>
      <c r="AM399" s="5">
        <v>91</v>
      </c>
      <c r="AN399" s="5">
        <v>2.9</v>
      </c>
      <c r="AO399" s="5">
        <v>4.2</v>
      </c>
      <c r="AP399" s="5">
        <v>2.2000000000000002</v>
      </c>
      <c r="AQ399" s="5">
        <v>4.3</v>
      </c>
      <c r="AR399" s="5">
        <v>1029.0999999999999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232</v>
      </c>
      <c r="AY399">
        <v>1088</v>
      </c>
      <c r="AZ399">
        <v>4.5</v>
      </c>
      <c r="BA399">
        <v>4.5999999999999996</v>
      </c>
      <c r="BB399" s="55">
        <v>0.27083333333333298</v>
      </c>
    </row>
    <row r="400" spans="2:54" x14ac:dyDescent="0.25">
      <c r="B400" s="5">
        <v>4.2</v>
      </c>
      <c r="C400" s="5">
        <v>91</v>
      </c>
      <c r="D400" s="5">
        <v>2.9</v>
      </c>
      <c r="E400" s="5">
        <v>4.2</v>
      </c>
      <c r="F400" s="5">
        <v>2.9</v>
      </c>
      <c r="G400" s="5">
        <v>4</v>
      </c>
      <c r="H400" s="5">
        <v>1029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232</v>
      </c>
      <c r="O400">
        <v>1088</v>
      </c>
      <c r="P400">
        <v>4.5</v>
      </c>
      <c r="Q400">
        <v>4.5999999999999996</v>
      </c>
      <c r="R400" s="55"/>
      <c r="T400" s="91">
        <f t="shared" si="9"/>
        <v>4.5999999999999996</v>
      </c>
      <c r="U400" s="94">
        <f t="shared" si="10"/>
        <v>-1.6000000000000005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2"/>
      <c r="AD400" s="54">
        <v>0.27152777777777798</v>
      </c>
      <c r="AK400" s="306"/>
      <c r="AL400" s="5">
        <v>4.2</v>
      </c>
      <c r="AM400" s="5">
        <v>91</v>
      </c>
      <c r="AN400" s="5">
        <v>2.9</v>
      </c>
      <c r="AO400" s="5">
        <v>4.2</v>
      </c>
      <c r="AP400" s="5">
        <v>2.9</v>
      </c>
      <c r="AQ400" s="5">
        <v>4</v>
      </c>
      <c r="AR400" s="5">
        <v>1029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232</v>
      </c>
      <c r="AY400">
        <v>1088</v>
      </c>
      <c r="AZ400">
        <v>4.5</v>
      </c>
      <c r="BA400">
        <v>4.5999999999999996</v>
      </c>
      <c r="BB400" s="55">
        <v>0.27152777777777798</v>
      </c>
    </row>
    <row r="401" spans="2:54" x14ac:dyDescent="0.25">
      <c r="B401" s="5">
        <v>4.2</v>
      </c>
      <c r="C401" s="5">
        <v>91</v>
      </c>
      <c r="D401" s="5">
        <v>2.9</v>
      </c>
      <c r="E401" s="5">
        <v>4.2</v>
      </c>
      <c r="F401" s="5">
        <v>2.9</v>
      </c>
      <c r="G401" s="5">
        <v>4</v>
      </c>
      <c r="H401" s="5">
        <v>1028.7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232</v>
      </c>
      <c r="O401">
        <v>1088</v>
      </c>
      <c r="P401">
        <v>4.5</v>
      </c>
      <c r="Q401">
        <v>4.5999999999999996</v>
      </c>
      <c r="R401" s="55"/>
      <c r="T401" s="91">
        <f t="shared" si="9"/>
        <v>4.5999999999999996</v>
      </c>
      <c r="U401" s="94">
        <f t="shared" si="10"/>
        <v>-1.6000000000000005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2"/>
      <c r="AD401" s="54">
        <v>0.27222222222222198</v>
      </c>
      <c r="AK401" s="306"/>
      <c r="AL401" s="5">
        <v>4.2</v>
      </c>
      <c r="AM401" s="5">
        <v>91</v>
      </c>
      <c r="AN401" s="5">
        <v>2.9</v>
      </c>
      <c r="AO401" s="5">
        <v>4.2</v>
      </c>
      <c r="AP401" s="5">
        <v>2.9</v>
      </c>
      <c r="AQ401" s="5">
        <v>4</v>
      </c>
      <c r="AR401" s="5">
        <v>1028.7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232</v>
      </c>
      <c r="AY401">
        <v>1088</v>
      </c>
      <c r="AZ401">
        <v>4.5</v>
      </c>
      <c r="BA401">
        <v>4.5999999999999996</v>
      </c>
      <c r="BB401" s="55">
        <v>0.27222222222222198</v>
      </c>
    </row>
    <row r="402" spans="2:54" x14ac:dyDescent="0.25">
      <c r="B402" s="5">
        <v>4.2</v>
      </c>
      <c r="C402" s="5">
        <v>91</v>
      </c>
      <c r="D402" s="5">
        <v>2.9</v>
      </c>
      <c r="E402" s="5">
        <v>4.2</v>
      </c>
      <c r="F402" s="5">
        <v>2.5</v>
      </c>
      <c r="G402" s="5">
        <v>2.5</v>
      </c>
      <c r="H402" s="5">
        <v>1028.9000000000001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232</v>
      </c>
      <c r="O402">
        <v>1088</v>
      </c>
      <c r="P402">
        <v>4.5</v>
      </c>
      <c r="Q402">
        <v>4.5999999999999996</v>
      </c>
      <c r="R402" s="55"/>
      <c r="T402" s="91">
        <f t="shared" si="9"/>
        <v>4.5999999999999996</v>
      </c>
      <c r="U402" s="94">
        <f t="shared" si="10"/>
        <v>-1.6000000000000005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2"/>
      <c r="AD402" s="54">
        <v>0.27291666666666697</v>
      </c>
      <c r="AK402" s="306"/>
      <c r="AL402" s="5">
        <v>4.2</v>
      </c>
      <c r="AM402" s="5">
        <v>91</v>
      </c>
      <c r="AN402" s="5">
        <v>2.9</v>
      </c>
      <c r="AO402" s="5">
        <v>4.2</v>
      </c>
      <c r="AP402" s="5">
        <v>2.5</v>
      </c>
      <c r="AQ402" s="5">
        <v>2.5</v>
      </c>
      <c r="AR402" s="5">
        <v>1028.9000000000001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232</v>
      </c>
      <c r="AY402">
        <v>1088</v>
      </c>
      <c r="AZ402">
        <v>4.5</v>
      </c>
      <c r="BA402">
        <v>4.5999999999999996</v>
      </c>
      <c r="BB402" s="55">
        <v>0.27291666666666697</v>
      </c>
    </row>
    <row r="403" spans="2:54" x14ac:dyDescent="0.25">
      <c r="B403" s="5">
        <v>4.2</v>
      </c>
      <c r="C403" s="5">
        <v>91</v>
      </c>
      <c r="D403" s="5">
        <v>2.9</v>
      </c>
      <c r="E403" s="5">
        <v>4.2</v>
      </c>
      <c r="F403" s="5">
        <v>2.2000000000000002</v>
      </c>
      <c r="G403" s="5">
        <v>2.5</v>
      </c>
      <c r="H403" s="5">
        <v>1028.8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232</v>
      </c>
      <c r="O403">
        <v>1088</v>
      </c>
      <c r="P403">
        <v>4.5</v>
      </c>
      <c r="Q403">
        <v>4.5999999999999996</v>
      </c>
      <c r="R403" s="55"/>
      <c r="T403" s="91">
        <f t="shared" si="9"/>
        <v>4.5999999999999996</v>
      </c>
      <c r="U403" s="94">
        <f t="shared" si="10"/>
        <v>-1.6000000000000005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2"/>
      <c r="AD403" s="54">
        <v>0.27361111111111103</v>
      </c>
      <c r="AK403" s="306"/>
      <c r="AL403" s="5">
        <v>4.2</v>
      </c>
      <c r="AM403" s="5">
        <v>91</v>
      </c>
      <c r="AN403" s="5">
        <v>2.9</v>
      </c>
      <c r="AO403" s="5">
        <v>4.2</v>
      </c>
      <c r="AP403" s="5">
        <v>2.2000000000000002</v>
      </c>
      <c r="AQ403" s="5">
        <v>2.5</v>
      </c>
      <c r="AR403" s="5">
        <v>1028.8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232</v>
      </c>
      <c r="AY403">
        <v>1088</v>
      </c>
      <c r="AZ403">
        <v>4.5</v>
      </c>
      <c r="BA403">
        <v>4.5999999999999996</v>
      </c>
      <c r="BB403" s="55">
        <v>0.27361111111111103</v>
      </c>
    </row>
    <row r="404" spans="2:54" x14ac:dyDescent="0.25">
      <c r="B404" s="5">
        <v>4.2</v>
      </c>
      <c r="C404" s="5">
        <v>91</v>
      </c>
      <c r="D404" s="5">
        <v>2.9</v>
      </c>
      <c r="E404" s="5">
        <v>2.8</v>
      </c>
      <c r="F404" s="5">
        <v>6.1</v>
      </c>
      <c r="G404" s="5">
        <v>6.1</v>
      </c>
      <c r="H404" s="5">
        <v>1029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232</v>
      </c>
      <c r="O404">
        <v>1088</v>
      </c>
      <c r="P404">
        <v>4.5</v>
      </c>
      <c r="Q404">
        <v>4.5999999999999996</v>
      </c>
      <c r="R404" s="55"/>
      <c r="T404" s="91">
        <f t="shared" si="9"/>
        <v>4.5999999999999996</v>
      </c>
      <c r="U404" s="94">
        <f t="shared" si="10"/>
        <v>-1.6000000000000005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2"/>
      <c r="AD404" s="54">
        <v>0.27430555555555602</v>
      </c>
      <c r="AK404" s="306"/>
      <c r="AL404" s="5">
        <v>4.2</v>
      </c>
      <c r="AM404" s="5">
        <v>91</v>
      </c>
      <c r="AN404" s="5">
        <v>2.9</v>
      </c>
      <c r="AO404" s="5">
        <v>2.8</v>
      </c>
      <c r="AP404" s="5">
        <v>6.1</v>
      </c>
      <c r="AQ404" s="5">
        <v>6.1</v>
      </c>
      <c r="AR404" s="5">
        <v>1029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232</v>
      </c>
      <c r="AY404">
        <v>1088</v>
      </c>
      <c r="AZ404">
        <v>4.5</v>
      </c>
      <c r="BA404">
        <v>4.5999999999999996</v>
      </c>
      <c r="BB404" s="55">
        <v>0.27430555555555602</v>
      </c>
    </row>
    <row r="405" spans="2:54" x14ac:dyDescent="0.25">
      <c r="B405" s="5">
        <v>4.2</v>
      </c>
      <c r="C405" s="5">
        <v>91</v>
      </c>
      <c r="D405" s="5">
        <v>2.9</v>
      </c>
      <c r="E405" s="5">
        <v>4.2</v>
      </c>
      <c r="F405" s="5">
        <v>1.8</v>
      </c>
      <c r="G405" s="5">
        <v>3.6</v>
      </c>
      <c r="H405" s="5">
        <v>1028.9000000000001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232</v>
      </c>
      <c r="O405">
        <v>1088</v>
      </c>
      <c r="P405">
        <v>4.5</v>
      </c>
      <c r="Q405">
        <v>4.5999999999999996</v>
      </c>
      <c r="R405" s="55"/>
      <c r="T405" s="91">
        <f t="shared" si="9"/>
        <v>4.5999999999999996</v>
      </c>
      <c r="U405" s="94">
        <f t="shared" si="10"/>
        <v>-1.6000000000000005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2"/>
      <c r="AD405" s="54">
        <v>0.27500000000000002</v>
      </c>
      <c r="AK405" s="306"/>
      <c r="AL405" s="5">
        <v>4.2</v>
      </c>
      <c r="AM405" s="5">
        <v>91</v>
      </c>
      <c r="AN405" s="5">
        <v>2.9</v>
      </c>
      <c r="AO405" s="5">
        <v>4.2</v>
      </c>
      <c r="AP405" s="5">
        <v>1.8</v>
      </c>
      <c r="AQ405" s="5">
        <v>3.6</v>
      </c>
      <c r="AR405" s="5">
        <v>1028.9000000000001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232</v>
      </c>
      <c r="AY405">
        <v>1088</v>
      </c>
      <c r="AZ405">
        <v>4.5</v>
      </c>
      <c r="BA405">
        <v>4.5999999999999996</v>
      </c>
      <c r="BB405" s="55">
        <v>0.27500000000000002</v>
      </c>
    </row>
    <row r="406" spans="2:54" x14ac:dyDescent="0.25">
      <c r="B406" s="5">
        <v>4.2</v>
      </c>
      <c r="C406" s="5">
        <v>91</v>
      </c>
      <c r="D406" s="5">
        <v>2.9</v>
      </c>
      <c r="E406" s="5">
        <v>4.2</v>
      </c>
      <c r="F406" s="5">
        <v>2.5</v>
      </c>
      <c r="G406" s="5">
        <v>3.2</v>
      </c>
      <c r="H406" s="5">
        <v>1028.8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232</v>
      </c>
      <c r="O406">
        <v>1088</v>
      </c>
      <c r="P406">
        <v>4.5</v>
      </c>
      <c r="Q406">
        <v>4.5999999999999996</v>
      </c>
      <c r="R406" s="55"/>
      <c r="T406" s="91">
        <f t="shared" si="9"/>
        <v>4.5999999999999996</v>
      </c>
      <c r="U406" s="94">
        <f t="shared" si="10"/>
        <v>-1.6000000000000005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2"/>
      <c r="AD406" s="54">
        <v>0.27569444444444402</v>
      </c>
      <c r="AK406" s="306"/>
      <c r="AL406" s="5">
        <v>4.2</v>
      </c>
      <c r="AM406" s="5">
        <v>91</v>
      </c>
      <c r="AN406" s="5">
        <v>2.9</v>
      </c>
      <c r="AO406" s="5">
        <v>4.2</v>
      </c>
      <c r="AP406" s="5">
        <v>2.5</v>
      </c>
      <c r="AQ406" s="5">
        <v>3.2</v>
      </c>
      <c r="AR406" s="5">
        <v>1028.8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232</v>
      </c>
      <c r="AY406">
        <v>1088</v>
      </c>
      <c r="AZ406">
        <v>4.5</v>
      </c>
      <c r="BA406">
        <v>4.5999999999999996</v>
      </c>
      <c r="BB406" s="55">
        <v>0.27569444444444402</v>
      </c>
    </row>
    <row r="407" spans="2:54" x14ac:dyDescent="0.25">
      <c r="B407" s="5">
        <v>4.3</v>
      </c>
      <c r="C407" s="5">
        <v>91</v>
      </c>
      <c r="D407" s="5">
        <v>3</v>
      </c>
      <c r="E407" s="5">
        <v>3.3</v>
      </c>
      <c r="F407" s="5">
        <v>5</v>
      </c>
      <c r="G407" s="5">
        <v>5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232</v>
      </c>
      <c r="O407">
        <v>1088</v>
      </c>
      <c r="P407">
        <v>4.5</v>
      </c>
      <c r="Q407">
        <v>4.5999999999999996</v>
      </c>
      <c r="R407" s="55"/>
      <c r="T407" s="91">
        <f t="shared" si="9"/>
        <v>4.5999999999999996</v>
      </c>
      <c r="U407" s="94">
        <f t="shared" si="10"/>
        <v>-1.7000000000000002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2"/>
      <c r="AD407" s="54">
        <v>0.27638888888888902</v>
      </c>
      <c r="AK407" s="306"/>
      <c r="AL407" s="5">
        <v>4.3</v>
      </c>
      <c r="AM407" s="5">
        <v>91</v>
      </c>
      <c r="AN407" s="5">
        <v>3</v>
      </c>
      <c r="AO407" s="5">
        <v>3.3</v>
      </c>
      <c r="AP407" s="5">
        <v>5</v>
      </c>
      <c r="AQ407" s="5">
        <v>5</v>
      </c>
      <c r="AR407" s="5">
        <v>1028.7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232</v>
      </c>
      <c r="AY407">
        <v>1088</v>
      </c>
      <c r="AZ407">
        <v>4.5</v>
      </c>
      <c r="BA407">
        <v>4.5999999999999996</v>
      </c>
      <c r="BB407" s="55">
        <v>0.27638888888888902</v>
      </c>
    </row>
    <row r="408" spans="2:54" x14ac:dyDescent="0.25">
      <c r="B408" s="5">
        <v>4.3</v>
      </c>
      <c r="C408" s="5">
        <v>91</v>
      </c>
      <c r="D408" s="5">
        <v>3</v>
      </c>
      <c r="E408" s="5">
        <v>4.3</v>
      </c>
      <c r="F408" s="5">
        <v>3.6</v>
      </c>
      <c r="G408" s="5">
        <v>5</v>
      </c>
      <c r="H408" s="5">
        <v>1028.9000000000001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232</v>
      </c>
      <c r="O408">
        <v>1088</v>
      </c>
      <c r="P408">
        <v>4.5</v>
      </c>
      <c r="Q408">
        <v>4.5999999999999996</v>
      </c>
      <c r="R408" s="55"/>
      <c r="T408" s="91">
        <f t="shared" si="9"/>
        <v>4.5999999999999996</v>
      </c>
      <c r="U408" s="94">
        <f t="shared" si="10"/>
        <v>-1.7000000000000002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2"/>
      <c r="AD408" s="54">
        <v>0.27708333333333302</v>
      </c>
      <c r="AK408" s="306"/>
      <c r="AL408" s="5">
        <v>4.3</v>
      </c>
      <c r="AM408" s="5">
        <v>91</v>
      </c>
      <c r="AN408" s="5">
        <v>3</v>
      </c>
      <c r="AO408" s="5">
        <v>4.3</v>
      </c>
      <c r="AP408" s="5">
        <v>3.6</v>
      </c>
      <c r="AQ408" s="5">
        <v>5</v>
      </c>
      <c r="AR408" s="5">
        <v>1028.9000000000001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232</v>
      </c>
      <c r="AY408">
        <v>1088</v>
      </c>
      <c r="AZ408">
        <v>4.5</v>
      </c>
      <c r="BA408">
        <v>4.5999999999999996</v>
      </c>
      <c r="BB408" s="55">
        <v>0.27708333333333302</v>
      </c>
    </row>
    <row r="409" spans="2:54" x14ac:dyDescent="0.25">
      <c r="B409" s="5">
        <v>4.3</v>
      </c>
      <c r="C409" s="5">
        <v>91</v>
      </c>
      <c r="D409" s="5">
        <v>3</v>
      </c>
      <c r="E409" s="5">
        <v>4.3</v>
      </c>
      <c r="F409" s="5">
        <v>2.2000000000000002</v>
      </c>
      <c r="G409" s="5">
        <v>2.5</v>
      </c>
      <c r="H409" s="5">
        <v>1028.7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232</v>
      </c>
      <c r="O409">
        <v>1088</v>
      </c>
      <c r="P409">
        <v>4.5</v>
      </c>
      <c r="Q409">
        <v>4.5999999999999996</v>
      </c>
      <c r="R409" s="55"/>
      <c r="T409" s="91">
        <f t="shared" si="9"/>
        <v>4.5999999999999996</v>
      </c>
      <c r="U409" s="94">
        <f t="shared" si="10"/>
        <v>-1.7000000000000002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2"/>
      <c r="AD409" s="54">
        <v>0.27777777777777801</v>
      </c>
      <c r="AK409" s="306"/>
      <c r="AL409" s="5">
        <v>4.3</v>
      </c>
      <c r="AM409" s="5">
        <v>91</v>
      </c>
      <c r="AN409" s="5">
        <v>3</v>
      </c>
      <c r="AO409" s="5">
        <v>4.3</v>
      </c>
      <c r="AP409" s="5">
        <v>2.2000000000000002</v>
      </c>
      <c r="AQ409" s="5">
        <v>2.5</v>
      </c>
      <c r="AR409" s="5">
        <v>1028.7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232</v>
      </c>
      <c r="AY409">
        <v>1088</v>
      </c>
      <c r="AZ409">
        <v>4.5</v>
      </c>
      <c r="BA409">
        <v>4.5999999999999996</v>
      </c>
      <c r="BB409" s="55">
        <v>0.27777777777777801</v>
      </c>
    </row>
    <row r="410" spans="2:54" x14ac:dyDescent="0.25">
      <c r="B410" s="5">
        <v>4.3</v>
      </c>
      <c r="C410" s="5">
        <v>91</v>
      </c>
      <c r="D410" s="5">
        <v>3</v>
      </c>
      <c r="E410" s="5">
        <v>4.3</v>
      </c>
      <c r="F410" s="5">
        <v>2.2000000000000002</v>
      </c>
      <c r="G410" s="5">
        <v>5.8</v>
      </c>
      <c r="H410" s="5">
        <v>1028.9000000000001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232</v>
      </c>
      <c r="O410">
        <v>1088</v>
      </c>
      <c r="P410">
        <v>4.5</v>
      </c>
      <c r="Q410">
        <v>4.5999999999999996</v>
      </c>
      <c r="R410" s="55"/>
      <c r="T410" s="91">
        <f t="shared" si="9"/>
        <v>4.5999999999999996</v>
      </c>
      <c r="U410" s="94">
        <f t="shared" si="10"/>
        <v>-1.7000000000000002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2"/>
      <c r="AD410" s="54">
        <v>0.27847222222222201</v>
      </c>
      <c r="AK410" s="306"/>
      <c r="AL410" s="5">
        <v>4.3</v>
      </c>
      <c r="AM410" s="5">
        <v>91</v>
      </c>
      <c r="AN410" s="5">
        <v>3</v>
      </c>
      <c r="AO410" s="5">
        <v>4.3</v>
      </c>
      <c r="AP410" s="5">
        <v>2.2000000000000002</v>
      </c>
      <c r="AQ410" s="5">
        <v>5.8</v>
      </c>
      <c r="AR410" s="5">
        <v>1028.9000000000001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232</v>
      </c>
      <c r="AY410">
        <v>1088</v>
      </c>
      <c r="AZ410">
        <v>4.5</v>
      </c>
      <c r="BA410">
        <v>4.5999999999999996</v>
      </c>
      <c r="BB410" s="55">
        <v>0.27847222222222201</v>
      </c>
    </row>
    <row r="411" spans="2:54" x14ac:dyDescent="0.25">
      <c r="B411" s="5">
        <v>4.3</v>
      </c>
      <c r="C411" s="5">
        <v>91</v>
      </c>
      <c r="D411" s="5">
        <v>3</v>
      </c>
      <c r="E411" s="5">
        <v>4.3</v>
      </c>
      <c r="F411" s="5">
        <v>3.6</v>
      </c>
      <c r="G411" s="5">
        <v>3.6</v>
      </c>
      <c r="H411" s="5">
        <v>1028.8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232</v>
      </c>
      <c r="O411">
        <v>1088</v>
      </c>
      <c r="P411">
        <v>4.5</v>
      </c>
      <c r="Q411">
        <v>4.5999999999999996</v>
      </c>
      <c r="R411" s="55"/>
      <c r="T411" s="91">
        <f t="shared" si="9"/>
        <v>4.5999999999999996</v>
      </c>
      <c r="U411" s="94">
        <f t="shared" si="10"/>
        <v>-1.7000000000000002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2"/>
      <c r="AD411" s="54">
        <v>0.27916666666666701</v>
      </c>
      <c r="AK411" s="306"/>
      <c r="AL411" s="5">
        <v>4.3</v>
      </c>
      <c r="AM411" s="5">
        <v>91</v>
      </c>
      <c r="AN411" s="5">
        <v>3</v>
      </c>
      <c r="AO411" s="5">
        <v>4.3</v>
      </c>
      <c r="AP411" s="5">
        <v>3.6</v>
      </c>
      <c r="AQ411" s="5">
        <v>3.6</v>
      </c>
      <c r="AR411" s="5">
        <v>1028.8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232</v>
      </c>
      <c r="AY411">
        <v>1088</v>
      </c>
      <c r="AZ411">
        <v>4.5</v>
      </c>
      <c r="BA411">
        <v>4.5999999999999996</v>
      </c>
      <c r="BB411" s="55">
        <v>0.27916666666666701</v>
      </c>
    </row>
    <row r="412" spans="2:54" x14ac:dyDescent="0.25">
      <c r="B412" s="5">
        <v>4.3</v>
      </c>
      <c r="C412" s="5">
        <v>91</v>
      </c>
      <c r="D412" s="5">
        <v>3</v>
      </c>
      <c r="E412" s="5">
        <v>3.1</v>
      </c>
      <c r="F412" s="5">
        <v>5.4</v>
      </c>
      <c r="G412" s="5">
        <v>6.1</v>
      </c>
      <c r="H412" s="5">
        <v>1028.8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232</v>
      </c>
      <c r="O412">
        <v>1088</v>
      </c>
      <c r="P412">
        <v>4.5</v>
      </c>
      <c r="Q412">
        <v>4.5999999999999996</v>
      </c>
      <c r="R412" s="55"/>
      <c r="T412" s="91">
        <f t="shared" si="9"/>
        <v>4.5999999999999996</v>
      </c>
      <c r="U412" s="94">
        <f t="shared" si="10"/>
        <v>-1.7000000000000002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2"/>
      <c r="AD412" s="54">
        <v>0.27986111111111101</v>
      </c>
      <c r="AK412" s="306"/>
      <c r="AL412" s="5">
        <v>4.3</v>
      </c>
      <c r="AM412" s="5">
        <v>91</v>
      </c>
      <c r="AN412" s="5">
        <v>3</v>
      </c>
      <c r="AO412" s="5">
        <v>3.1</v>
      </c>
      <c r="AP412" s="5">
        <v>5.4</v>
      </c>
      <c r="AQ412" s="5">
        <v>6.1</v>
      </c>
      <c r="AR412" s="5">
        <v>1028.8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232</v>
      </c>
      <c r="AY412">
        <v>1088</v>
      </c>
      <c r="AZ412">
        <v>4.5</v>
      </c>
      <c r="BA412">
        <v>4.5999999999999996</v>
      </c>
      <c r="BB412" s="55">
        <v>0.27986111111111101</v>
      </c>
    </row>
    <row r="413" spans="2:54" x14ac:dyDescent="0.25">
      <c r="B413" s="5">
        <v>4.3</v>
      </c>
      <c r="C413" s="5">
        <v>91</v>
      </c>
      <c r="D413" s="5">
        <v>3</v>
      </c>
      <c r="E413" s="5">
        <v>4.3</v>
      </c>
      <c r="F413" s="5">
        <v>2.5</v>
      </c>
      <c r="G413" s="5">
        <v>3.6</v>
      </c>
      <c r="H413" s="5">
        <v>1029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232</v>
      </c>
      <c r="O413">
        <v>1088</v>
      </c>
      <c r="P413">
        <v>4.5</v>
      </c>
      <c r="Q413">
        <v>4.7</v>
      </c>
      <c r="R413" s="55"/>
      <c r="T413" s="91">
        <f t="shared" si="9"/>
        <v>4.7</v>
      </c>
      <c r="U413" s="94">
        <f t="shared" si="10"/>
        <v>-1.5999999999999996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2"/>
      <c r="AD413" s="54">
        <v>0.280555555555556</v>
      </c>
      <c r="AK413" s="306"/>
      <c r="AL413" s="5">
        <v>4.3</v>
      </c>
      <c r="AM413" s="5">
        <v>91</v>
      </c>
      <c r="AN413" s="5">
        <v>3</v>
      </c>
      <c r="AO413" s="5">
        <v>4.3</v>
      </c>
      <c r="AP413" s="5">
        <v>2.5</v>
      </c>
      <c r="AQ413" s="5">
        <v>3.6</v>
      </c>
      <c r="AR413" s="5">
        <v>1029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232</v>
      </c>
      <c r="AY413">
        <v>1088</v>
      </c>
      <c r="AZ413">
        <v>4.5</v>
      </c>
      <c r="BA413">
        <v>4.7</v>
      </c>
      <c r="BB413" s="55">
        <v>0.280555555555556</v>
      </c>
    </row>
    <row r="414" spans="2:54" x14ac:dyDescent="0.25">
      <c r="B414" s="5">
        <v>4.3</v>
      </c>
      <c r="C414" s="5">
        <v>91</v>
      </c>
      <c r="D414" s="5">
        <v>3</v>
      </c>
      <c r="E414" s="5">
        <v>4.3</v>
      </c>
      <c r="F414" s="5">
        <v>2.9</v>
      </c>
      <c r="G414" s="5">
        <v>2.9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232</v>
      </c>
      <c r="O414">
        <v>1088</v>
      </c>
      <c r="P414">
        <v>4.5</v>
      </c>
      <c r="Q414">
        <v>4.5999999999999996</v>
      </c>
      <c r="R414" s="55"/>
      <c r="T414" s="91">
        <f t="shared" si="9"/>
        <v>4.5999999999999996</v>
      </c>
      <c r="U414" s="94">
        <f t="shared" si="10"/>
        <v>-1.7000000000000002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2"/>
      <c r="AD414" s="54">
        <v>0.28125</v>
      </c>
      <c r="AK414" s="306"/>
      <c r="AL414" s="5">
        <v>4.3</v>
      </c>
      <c r="AM414" s="5">
        <v>91</v>
      </c>
      <c r="AN414" s="5">
        <v>3</v>
      </c>
      <c r="AO414" s="5">
        <v>4.3</v>
      </c>
      <c r="AP414" s="5">
        <v>2.9</v>
      </c>
      <c r="AQ414" s="5">
        <v>2.9</v>
      </c>
      <c r="AR414" s="5">
        <v>1029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232</v>
      </c>
      <c r="AY414">
        <v>1088</v>
      </c>
      <c r="AZ414">
        <v>4.5</v>
      </c>
      <c r="BA414">
        <v>4.5999999999999996</v>
      </c>
      <c r="BB414" s="55">
        <v>0.28125</v>
      </c>
    </row>
    <row r="415" spans="2:54" x14ac:dyDescent="0.25">
      <c r="B415" s="5">
        <v>4.3</v>
      </c>
      <c r="C415" s="5">
        <v>91</v>
      </c>
      <c r="D415" s="5">
        <v>3</v>
      </c>
      <c r="E415" s="5">
        <v>4.3</v>
      </c>
      <c r="F415" s="5">
        <v>2.5</v>
      </c>
      <c r="G415" s="5">
        <v>6.1</v>
      </c>
      <c r="H415" s="5">
        <v>1029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232</v>
      </c>
      <c r="O415">
        <v>1088</v>
      </c>
      <c r="P415">
        <v>4.5</v>
      </c>
      <c r="Q415">
        <v>4.7</v>
      </c>
      <c r="R415" s="55"/>
      <c r="T415" s="91">
        <f t="shared" si="9"/>
        <v>4.7</v>
      </c>
      <c r="U415" s="94">
        <f t="shared" si="10"/>
        <v>-1.5999999999999996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2"/>
      <c r="AD415" s="54">
        <v>0.281944444444444</v>
      </c>
      <c r="AK415" s="306"/>
      <c r="AL415" s="5">
        <v>4.3</v>
      </c>
      <c r="AM415" s="5">
        <v>91</v>
      </c>
      <c r="AN415" s="5">
        <v>3</v>
      </c>
      <c r="AO415" s="5">
        <v>4.3</v>
      </c>
      <c r="AP415" s="5">
        <v>2.5</v>
      </c>
      <c r="AQ415" s="5">
        <v>6.1</v>
      </c>
      <c r="AR415" s="5">
        <v>1029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232</v>
      </c>
      <c r="AY415">
        <v>1088</v>
      </c>
      <c r="AZ415">
        <v>4.5</v>
      </c>
      <c r="BA415">
        <v>4.7</v>
      </c>
      <c r="BB415" s="55">
        <v>0.281944444444444</v>
      </c>
    </row>
    <row r="416" spans="2:54" x14ac:dyDescent="0.25">
      <c r="B416" s="5">
        <v>4.3</v>
      </c>
      <c r="C416" s="5">
        <v>91</v>
      </c>
      <c r="D416" s="5">
        <v>3</v>
      </c>
      <c r="E416" s="5">
        <v>4.3</v>
      </c>
      <c r="F416" s="5">
        <v>3.2</v>
      </c>
      <c r="G416" s="5">
        <v>6.1</v>
      </c>
      <c r="H416" s="5">
        <v>1028.9000000000001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232</v>
      </c>
      <c r="O416">
        <v>1088</v>
      </c>
      <c r="P416">
        <v>4.5999999999999996</v>
      </c>
      <c r="Q416">
        <v>4.7</v>
      </c>
      <c r="R416" s="55"/>
      <c r="T416" s="91">
        <f t="shared" si="9"/>
        <v>4.7</v>
      </c>
      <c r="U416" s="94">
        <f t="shared" si="10"/>
        <v>-1.5999999999999996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2"/>
      <c r="AD416" s="54">
        <v>0.28263888888888899</v>
      </c>
      <c r="AK416" s="306"/>
      <c r="AL416" s="5">
        <v>4.3</v>
      </c>
      <c r="AM416" s="5">
        <v>91</v>
      </c>
      <c r="AN416" s="5">
        <v>3</v>
      </c>
      <c r="AO416" s="5">
        <v>4.3</v>
      </c>
      <c r="AP416" s="5">
        <v>3.2</v>
      </c>
      <c r="AQ416" s="5">
        <v>6.1</v>
      </c>
      <c r="AR416" s="5">
        <v>1028.9000000000001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232</v>
      </c>
      <c r="AY416">
        <v>1088</v>
      </c>
      <c r="AZ416">
        <v>4.5999999999999996</v>
      </c>
      <c r="BA416">
        <v>4.7</v>
      </c>
      <c r="BB416" s="55">
        <v>0.28263888888888899</v>
      </c>
    </row>
    <row r="417" spans="2:54" x14ac:dyDescent="0.25">
      <c r="B417" s="5">
        <v>4.3</v>
      </c>
      <c r="C417" s="5">
        <v>91</v>
      </c>
      <c r="D417" s="5">
        <v>3</v>
      </c>
      <c r="E417" s="5">
        <v>4.3</v>
      </c>
      <c r="F417" s="5">
        <v>2.9</v>
      </c>
      <c r="G417" s="5">
        <v>6.5</v>
      </c>
      <c r="H417" s="5">
        <v>1029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232</v>
      </c>
      <c r="O417">
        <v>1088</v>
      </c>
      <c r="P417">
        <v>4.5999999999999996</v>
      </c>
      <c r="Q417">
        <v>4.7</v>
      </c>
      <c r="R417" s="55"/>
      <c r="T417" s="91">
        <f t="shared" si="9"/>
        <v>4.7</v>
      </c>
      <c r="U417" s="94">
        <f t="shared" si="10"/>
        <v>-1.5999999999999996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2"/>
      <c r="AD417" s="54">
        <v>0.28333333333333299</v>
      </c>
      <c r="AK417" s="306"/>
      <c r="AL417" s="5">
        <v>4.3</v>
      </c>
      <c r="AM417" s="5">
        <v>91</v>
      </c>
      <c r="AN417" s="5">
        <v>3</v>
      </c>
      <c r="AO417" s="5">
        <v>4.3</v>
      </c>
      <c r="AP417" s="5">
        <v>2.9</v>
      </c>
      <c r="AQ417" s="5">
        <v>6.5</v>
      </c>
      <c r="AR417" s="5">
        <v>1029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232</v>
      </c>
      <c r="AY417">
        <v>1088</v>
      </c>
      <c r="AZ417">
        <v>4.5999999999999996</v>
      </c>
      <c r="BA417">
        <v>4.7</v>
      </c>
      <c r="BB417" s="55">
        <v>0.28333333333333299</v>
      </c>
    </row>
    <row r="418" spans="2:54" x14ac:dyDescent="0.25">
      <c r="B418" s="5">
        <v>4.3</v>
      </c>
      <c r="C418" s="5">
        <v>91</v>
      </c>
      <c r="D418" s="5">
        <v>3</v>
      </c>
      <c r="E418" s="5">
        <v>4.3</v>
      </c>
      <c r="F418" s="5">
        <v>4.3</v>
      </c>
      <c r="G418" s="5">
        <v>4.3</v>
      </c>
      <c r="H418" s="5">
        <v>1028.9000000000001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232</v>
      </c>
      <c r="O418">
        <v>1088</v>
      </c>
      <c r="P418">
        <v>4.5999999999999996</v>
      </c>
      <c r="Q418">
        <v>4.7</v>
      </c>
      <c r="R418" s="55"/>
      <c r="T418" s="91">
        <f t="shared" si="9"/>
        <v>4.7</v>
      </c>
      <c r="U418" s="94">
        <f t="shared" si="10"/>
        <v>-1.5999999999999996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2"/>
      <c r="AD418" s="54">
        <v>0.28402777777777799</v>
      </c>
      <c r="AK418" s="306"/>
      <c r="AL418" s="5">
        <v>4.3</v>
      </c>
      <c r="AM418" s="5">
        <v>91</v>
      </c>
      <c r="AN418" s="5">
        <v>3</v>
      </c>
      <c r="AO418" s="5">
        <v>4.3</v>
      </c>
      <c r="AP418" s="5">
        <v>4.3</v>
      </c>
      <c r="AQ418" s="5">
        <v>4.3</v>
      </c>
      <c r="AR418" s="5">
        <v>1028.9000000000001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232</v>
      </c>
      <c r="AY418">
        <v>1088</v>
      </c>
      <c r="AZ418">
        <v>4.5999999999999996</v>
      </c>
      <c r="BA418">
        <v>4.7</v>
      </c>
      <c r="BB418" s="55">
        <v>0.28402777777777799</v>
      </c>
    </row>
    <row r="419" spans="2:54" x14ac:dyDescent="0.25">
      <c r="B419" s="5">
        <v>4.3</v>
      </c>
      <c r="C419" s="5">
        <v>91</v>
      </c>
      <c r="D419" s="5">
        <v>3</v>
      </c>
      <c r="E419" s="5">
        <v>4.3</v>
      </c>
      <c r="F419" s="5">
        <v>4.3</v>
      </c>
      <c r="G419" s="5">
        <v>4.3</v>
      </c>
      <c r="H419" s="5">
        <v>1029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232</v>
      </c>
      <c r="O419">
        <v>1088</v>
      </c>
      <c r="P419">
        <v>4.5999999999999996</v>
      </c>
      <c r="Q419">
        <v>4.7</v>
      </c>
      <c r="R419" s="55"/>
      <c r="T419" s="91">
        <f t="shared" si="9"/>
        <v>4.7</v>
      </c>
      <c r="U419" s="94">
        <f t="shared" si="10"/>
        <v>-1.5999999999999996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2"/>
      <c r="AD419" s="54">
        <v>0.28472222222222199</v>
      </c>
      <c r="AK419" s="306"/>
      <c r="AL419" s="5">
        <v>4.3</v>
      </c>
      <c r="AM419" s="5">
        <v>91</v>
      </c>
      <c r="AN419" s="5">
        <v>3</v>
      </c>
      <c r="AO419" s="5">
        <v>4.3</v>
      </c>
      <c r="AP419" s="5">
        <v>4.3</v>
      </c>
      <c r="AQ419" s="5">
        <v>4.3</v>
      </c>
      <c r="AR419" s="5">
        <v>1029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232</v>
      </c>
      <c r="AY419">
        <v>1088</v>
      </c>
      <c r="AZ419">
        <v>4.5999999999999996</v>
      </c>
      <c r="BA419">
        <v>4.7</v>
      </c>
      <c r="BB419" s="55">
        <v>0.28472222222222199</v>
      </c>
    </row>
    <row r="420" spans="2:54" x14ac:dyDescent="0.25">
      <c r="B420" s="5">
        <v>4.3</v>
      </c>
      <c r="C420" s="5">
        <v>91</v>
      </c>
      <c r="D420" s="5">
        <v>3</v>
      </c>
      <c r="E420" s="5">
        <v>2.9</v>
      </c>
      <c r="F420" s="5">
        <v>6.1</v>
      </c>
      <c r="G420" s="5">
        <v>6.8</v>
      </c>
      <c r="H420" s="5">
        <v>1028.8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232</v>
      </c>
      <c r="O420">
        <v>1088</v>
      </c>
      <c r="P420">
        <v>4.5999999999999996</v>
      </c>
      <c r="Q420">
        <v>4.7</v>
      </c>
      <c r="R420" s="55"/>
      <c r="T420" s="91">
        <f t="shared" si="9"/>
        <v>4.7</v>
      </c>
      <c r="U420" s="94">
        <f t="shared" si="10"/>
        <v>-1.5999999999999996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2"/>
      <c r="AD420" s="54">
        <v>0.28541666666666698</v>
      </c>
      <c r="AK420" s="306"/>
      <c r="AL420" s="5">
        <v>4.3</v>
      </c>
      <c r="AM420" s="5">
        <v>91</v>
      </c>
      <c r="AN420" s="5">
        <v>3</v>
      </c>
      <c r="AO420" s="5">
        <v>2.9</v>
      </c>
      <c r="AP420" s="5">
        <v>6.1</v>
      </c>
      <c r="AQ420" s="5">
        <v>6.8</v>
      </c>
      <c r="AR420" s="5">
        <v>1028.8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232</v>
      </c>
      <c r="AY420">
        <v>1088</v>
      </c>
      <c r="AZ420">
        <v>4.5999999999999996</v>
      </c>
      <c r="BA420">
        <v>4.7</v>
      </c>
      <c r="BB420" s="55">
        <v>0.28541666666666698</v>
      </c>
    </row>
    <row r="421" spans="2:54" x14ac:dyDescent="0.25">
      <c r="B421" s="5">
        <v>4.3</v>
      </c>
      <c r="C421" s="5">
        <v>91</v>
      </c>
      <c r="D421" s="5">
        <v>3</v>
      </c>
      <c r="E421" s="5">
        <v>4.3</v>
      </c>
      <c r="F421" s="5">
        <v>4.7</v>
      </c>
      <c r="G421" s="5">
        <v>5.4</v>
      </c>
      <c r="H421" s="5">
        <v>1028.8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232</v>
      </c>
      <c r="O421">
        <v>1088</v>
      </c>
      <c r="P421">
        <v>4.5999999999999996</v>
      </c>
      <c r="Q421">
        <v>4.7</v>
      </c>
      <c r="R421" s="55"/>
      <c r="T421" s="91">
        <f t="shared" si="9"/>
        <v>4.7</v>
      </c>
      <c r="U421" s="94">
        <f t="shared" si="10"/>
        <v>-1.5999999999999996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2"/>
      <c r="AD421" s="54">
        <v>0.28611111111111098</v>
      </c>
      <c r="AK421" s="306"/>
      <c r="AL421" s="5">
        <v>4.3</v>
      </c>
      <c r="AM421" s="5">
        <v>91</v>
      </c>
      <c r="AN421" s="5">
        <v>3</v>
      </c>
      <c r="AO421" s="5">
        <v>4.3</v>
      </c>
      <c r="AP421" s="5">
        <v>4.7</v>
      </c>
      <c r="AQ421" s="5">
        <v>5.4</v>
      </c>
      <c r="AR421" s="5">
        <v>1028.8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232</v>
      </c>
      <c r="AY421">
        <v>1088</v>
      </c>
      <c r="AZ421">
        <v>4.5999999999999996</v>
      </c>
      <c r="BA421">
        <v>4.7</v>
      </c>
      <c r="BB421" s="55">
        <v>0.28611111111111098</v>
      </c>
    </row>
    <row r="422" spans="2:54" x14ac:dyDescent="0.25">
      <c r="B422" s="5">
        <v>4.3</v>
      </c>
      <c r="C422" s="5">
        <v>91</v>
      </c>
      <c r="D422" s="5">
        <v>3</v>
      </c>
      <c r="E422" s="5">
        <v>3.3</v>
      </c>
      <c r="F422" s="5">
        <v>5</v>
      </c>
      <c r="G422" s="5">
        <v>6.5</v>
      </c>
      <c r="H422" s="5">
        <v>1028.9000000000001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232</v>
      </c>
      <c r="O422">
        <v>1088</v>
      </c>
      <c r="P422">
        <v>4.5999999999999996</v>
      </c>
      <c r="Q422">
        <v>4.7</v>
      </c>
      <c r="R422" s="55"/>
      <c r="T422" s="91">
        <f t="shared" si="9"/>
        <v>4.7</v>
      </c>
      <c r="U422" s="94">
        <f t="shared" si="10"/>
        <v>-1.5999999999999996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2"/>
      <c r="AD422" s="54">
        <v>0.28680555555555598</v>
      </c>
      <c r="AK422" s="306"/>
      <c r="AL422" s="5">
        <v>4.3</v>
      </c>
      <c r="AM422" s="5">
        <v>91</v>
      </c>
      <c r="AN422" s="5">
        <v>3</v>
      </c>
      <c r="AO422" s="5">
        <v>3.3</v>
      </c>
      <c r="AP422" s="5">
        <v>5</v>
      </c>
      <c r="AQ422" s="5">
        <v>6.5</v>
      </c>
      <c r="AR422" s="5">
        <v>1028.9000000000001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232</v>
      </c>
      <c r="AY422">
        <v>1088</v>
      </c>
      <c r="AZ422">
        <v>4.5999999999999996</v>
      </c>
      <c r="BA422">
        <v>4.7</v>
      </c>
      <c r="BB422" s="55">
        <v>0.28680555555555598</v>
      </c>
    </row>
    <row r="423" spans="2:54" x14ac:dyDescent="0.25">
      <c r="B423" s="5">
        <v>4.3</v>
      </c>
      <c r="C423" s="5">
        <v>91</v>
      </c>
      <c r="D423" s="5">
        <v>3</v>
      </c>
      <c r="E423" s="5">
        <v>4.3</v>
      </c>
      <c r="F423" s="5">
        <v>3.6</v>
      </c>
      <c r="G423" s="5">
        <v>5.4</v>
      </c>
      <c r="H423" s="5">
        <v>1028.8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232</v>
      </c>
      <c r="O423">
        <v>1088</v>
      </c>
      <c r="P423">
        <v>4.5999999999999996</v>
      </c>
      <c r="Q423">
        <v>4.7</v>
      </c>
      <c r="R423" s="55"/>
      <c r="T423" s="91">
        <f t="shared" si="9"/>
        <v>4.7</v>
      </c>
      <c r="U423" s="94">
        <f t="shared" si="10"/>
        <v>-1.5999999999999996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2"/>
      <c r="AD423" s="54">
        <v>0.28749999999999998</v>
      </c>
      <c r="AK423" s="306"/>
      <c r="AL423" s="5">
        <v>4.3</v>
      </c>
      <c r="AM423" s="5">
        <v>91</v>
      </c>
      <c r="AN423" s="5">
        <v>3</v>
      </c>
      <c r="AO423" s="5">
        <v>4.3</v>
      </c>
      <c r="AP423" s="5">
        <v>3.6</v>
      </c>
      <c r="AQ423" s="5">
        <v>5.4</v>
      </c>
      <c r="AR423" s="5">
        <v>1028.8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232</v>
      </c>
      <c r="AY423">
        <v>1088</v>
      </c>
      <c r="AZ423">
        <v>4.5999999999999996</v>
      </c>
      <c r="BA423">
        <v>4.7</v>
      </c>
      <c r="BB423" s="55">
        <v>0.28749999999999998</v>
      </c>
    </row>
    <row r="424" spans="2:54" x14ac:dyDescent="0.25">
      <c r="B424" s="5">
        <v>4.3</v>
      </c>
      <c r="C424" s="5">
        <v>91</v>
      </c>
      <c r="D424" s="5">
        <v>3</v>
      </c>
      <c r="E424" s="5">
        <v>4.3</v>
      </c>
      <c r="F424" s="5">
        <v>4.7</v>
      </c>
      <c r="G424" s="5">
        <v>5.8</v>
      </c>
      <c r="H424" s="5">
        <v>1029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232</v>
      </c>
      <c r="O424">
        <v>1088</v>
      </c>
      <c r="P424">
        <v>4.5999999999999996</v>
      </c>
      <c r="Q424">
        <v>4.7</v>
      </c>
      <c r="R424" s="55"/>
      <c r="T424" s="91">
        <f t="shared" si="9"/>
        <v>4.7</v>
      </c>
      <c r="U424" s="94">
        <f t="shared" si="10"/>
        <v>-1.5999999999999996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2"/>
      <c r="AD424" s="54">
        <v>0.28819444444444398</v>
      </c>
      <c r="AK424" s="306"/>
      <c r="AL424" s="5">
        <v>4.3</v>
      </c>
      <c r="AM424" s="5">
        <v>91</v>
      </c>
      <c r="AN424" s="5">
        <v>3</v>
      </c>
      <c r="AO424" s="5">
        <v>4.3</v>
      </c>
      <c r="AP424" s="5">
        <v>4.7</v>
      </c>
      <c r="AQ424" s="5">
        <v>5.8</v>
      </c>
      <c r="AR424" s="5">
        <v>1029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232</v>
      </c>
      <c r="AY424">
        <v>1088</v>
      </c>
      <c r="AZ424">
        <v>4.5999999999999996</v>
      </c>
      <c r="BA424">
        <v>4.7</v>
      </c>
      <c r="BB424" s="55">
        <v>0.28819444444444398</v>
      </c>
    </row>
    <row r="425" spans="2:54" x14ac:dyDescent="0.25">
      <c r="B425" s="5">
        <v>4.3</v>
      </c>
      <c r="C425" s="5">
        <v>91</v>
      </c>
      <c r="D425" s="5">
        <v>3</v>
      </c>
      <c r="E425" s="5">
        <v>4.3</v>
      </c>
      <c r="F425" s="5">
        <v>3.6</v>
      </c>
      <c r="G425" s="5">
        <v>3.6</v>
      </c>
      <c r="H425" s="5">
        <v>1028.9000000000001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232</v>
      </c>
      <c r="O425">
        <v>1088</v>
      </c>
      <c r="P425">
        <v>4.5999999999999996</v>
      </c>
      <c r="Q425">
        <v>4.7</v>
      </c>
      <c r="R425" s="55"/>
      <c r="T425" s="91">
        <f t="shared" si="9"/>
        <v>4.7</v>
      </c>
      <c r="U425" s="94">
        <f t="shared" si="10"/>
        <v>-1.5999999999999996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2"/>
      <c r="AD425" s="54">
        <v>0.28888888888888897</v>
      </c>
      <c r="AK425" s="306"/>
      <c r="AL425" s="5">
        <v>4.3</v>
      </c>
      <c r="AM425" s="5">
        <v>91</v>
      </c>
      <c r="AN425" s="5">
        <v>3</v>
      </c>
      <c r="AO425" s="5">
        <v>4.3</v>
      </c>
      <c r="AP425" s="5">
        <v>3.6</v>
      </c>
      <c r="AQ425" s="5">
        <v>3.6</v>
      </c>
      <c r="AR425" s="5">
        <v>1028.9000000000001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232</v>
      </c>
      <c r="AY425">
        <v>1088</v>
      </c>
      <c r="AZ425">
        <v>4.5999999999999996</v>
      </c>
      <c r="BA425">
        <v>4.7</v>
      </c>
      <c r="BB425" s="55">
        <v>0.28888888888888897</v>
      </c>
    </row>
    <row r="426" spans="2:54" x14ac:dyDescent="0.25">
      <c r="B426" s="5">
        <v>4.3</v>
      </c>
      <c r="C426" s="5">
        <v>91</v>
      </c>
      <c r="D426" s="5">
        <v>3</v>
      </c>
      <c r="E426" s="5">
        <v>4.3</v>
      </c>
      <c r="F426" s="5">
        <v>2.5</v>
      </c>
      <c r="G426" s="5">
        <v>3.6</v>
      </c>
      <c r="H426" s="5">
        <v>1029.0999999999999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232</v>
      </c>
      <c r="O426">
        <v>1088</v>
      </c>
      <c r="P426">
        <v>4.5999999999999996</v>
      </c>
      <c r="Q426">
        <v>4.7</v>
      </c>
      <c r="R426" s="55"/>
      <c r="T426" s="91">
        <f t="shared" si="9"/>
        <v>4.7</v>
      </c>
      <c r="U426" s="94">
        <f t="shared" si="10"/>
        <v>-1.5999999999999996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2"/>
      <c r="AD426" s="54">
        <v>0.28958333333333303</v>
      </c>
      <c r="AK426" s="306"/>
      <c r="AL426" s="5">
        <v>4.3</v>
      </c>
      <c r="AM426" s="5">
        <v>91</v>
      </c>
      <c r="AN426" s="5">
        <v>3</v>
      </c>
      <c r="AO426" s="5">
        <v>4.3</v>
      </c>
      <c r="AP426" s="5">
        <v>2.5</v>
      </c>
      <c r="AQ426" s="5">
        <v>3.6</v>
      </c>
      <c r="AR426" s="5">
        <v>1029.0999999999999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232</v>
      </c>
      <c r="AY426">
        <v>1088</v>
      </c>
      <c r="AZ426">
        <v>4.5999999999999996</v>
      </c>
      <c r="BA426">
        <v>4.7</v>
      </c>
      <c r="BB426" s="55">
        <v>0.28958333333333303</v>
      </c>
    </row>
    <row r="427" spans="2:54" x14ac:dyDescent="0.25">
      <c r="B427" s="5">
        <v>4.3</v>
      </c>
      <c r="C427" s="5">
        <v>91</v>
      </c>
      <c r="D427" s="5">
        <v>3</v>
      </c>
      <c r="E427" s="5">
        <v>4.3</v>
      </c>
      <c r="F427" s="5">
        <v>4.3</v>
      </c>
      <c r="G427" s="5">
        <v>6.5</v>
      </c>
      <c r="H427" s="5">
        <v>1029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232</v>
      </c>
      <c r="O427">
        <v>1088</v>
      </c>
      <c r="P427">
        <v>4.5999999999999996</v>
      </c>
      <c r="Q427">
        <v>4.7</v>
      </c>
      <c r="R427" s="55"/>
      <c r="T427" s="91">
        <f t="shared" si="9"/>
        <v>4.7</v>
      </c>
      <c r="U427" s="94">
        <f t="shared" si="10"/>
        <v>-1.5999999999999996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2"/>
      <c r="AD427" s="54">
        <v>0.29027777777777802</v>
      </c>
      <c r="AK427" s="306"/>
      <c r="AL427" s="5">
        <v>4.3</v>
      </c>
      <c r="AM427" s="5">
        <v>91</v>
      </c>
      <c r="AN427" s="5">
        <v>3</v>
      </c>
      <c r="AO427" s="5">
        <v>4.3</v>
      </c>
      <c r="AP427" s="5">
        <v>4.3</v>
      </c>
      <c r="AQ427" s="5">
        <v>6.5</v>
      </c>
      <c r="AR427" s="5">
        <v>1029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232</v>
      </c>
      <c r="AY427">
        <v>1088</v>
      </c>
      <c r="AZ427">
        <v>4.5999999999999996</v>
      </c>
      <c r="BA427">
        <v>4.7</v>
      </c>
      <c r="BB427" s="55">
        <v>0.29027777777777802</v>
      </c>
    </row>
    <row r="428" spans="2:54" x14ac:dyDescent="0.25">
      <c r="B428" s="5">
        <v>4.3</v>
      </c>
      <c r="C428" s="5">
        <v>91</v>
      </c>
      <c r="D428" s="5">
        <v>3</v>
      </c>
      <c r="E428" s="5">
        <v>4.3</v>
      </c>
      <c r="F428" s="5">
        <v>2.5</v>
      </c>
      <c r="G428" s="5">
        <v>5.4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232</v>
      </c>
      <c r="O428">
        <v>1088</v>
      </c>
      <c r="P428">
        <v>4.5999999999999996</v>
      </c>
      <c r="Q428">
        <v>4.7</v>
      </c>
      <c r="R428" s="55"/>
      <c r="T428" s="91">
        <f t="shared" si="9"/>
        <v>4.7</v>
      </c>
      <c r="U428" s="94">
        <f t="shared" si="10"/>
        <v>-1.5999999999999996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2"/>
      <c r="AD428" s="54">
        <v>0.29097222222222202</v>
      </c>
      <c r="AK428" s="306"/>
      <c r="AL428" s="5">
        <v>4.3</v>
      </c>
      <c r="AM428" s="5">
        <v>91</v>
      </c>
      <c r="AN428" s="5">
        <v>3</v>
      </c>
      <c r="AO428" s="5">
        <v>4.3</v>
      </c>
      <c r="AP428" s="5">
        <v>2.5</v>
      </c>
      <c r="AQ428" s="5">
        <v>5.4</v>
      </c>
      <c r="AR428" s="5">
        <v>1029.0999999999999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232</v>
      </c>
      <c r="AY428">
        <v>1088</v>
      </c>
      <c r="AZ428">
        <v>4.5999999999999996</v>
      </c>
      <c r="BA428">
        <v>4.7</v>
      </c>
      <c r="BB428" s="55">
        <v>0.29097222222222202</v>
      </c>
    </row>
    <row r="429" spans="2:54" x14ac:dyDescent="0.25">
      <c r="B429" s="5">
        <v>4.3</v>
      </c>
      <c r="C429" s="5">
        <v>91</v>
      </c>
      <c r="D429" s="5">
        <v>3</v>
      </c>
      <c r="E429" s="5">
        <v>2.7</v>
      </c>
      <c r="F429" s="5">
        <v>6.5</v>
      </c>
      <c r="G429" s="5">
        <v>7.2</v>
      </c>
      <c r="H429" s="5">
        <v>1029.0999999999999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232</v>
      </c>
      <c r="O429">
        <v>1088</v>
      </c>
      <c r="P429">
        <v>4.5999999999999996</v>
      </c>
      <c r="Q429">
        <v>4.7</v>
      </c>
      <c r="R429" s="55"/>
      <c r="T429" s="91">
        <f t="shared" si="9"/>
        <v>4.7</v>
      </c>
      <c r="U429" s="94">
        <f t="shared" si="10"/>
        <v>-1.5999999999999996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2"/>
      <c r="AD429" s="54">
        <v>0.29166666666666702</v>
      </c>
      <c r="AK429" s="306"/>
      <c r="AL429" s="5">
        <v>4.3</v>
      </c>
      <c r="AM429" s="5">
        <v>91</v>
      </c>
      <c r="AN429" s="5">
        <v>3</v>
      </c>
      <c r="AO429" s="5">
        <v>2.7</v>
      </c>
      <c r="AP429" s="5">
        <v>6.5</v>
      </c>
      <c r="AQ429" s="5">
        <v>7.2</v>
      </c>
      <c r="AR429" s="5">
        <v>1029.0999999999999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232</v>
      </c>
      <c r="AY429">
        <v>1088</v>
      </c>
      <c r="AZ429">
        <v>4.5999999999999996</v>
      </c>
      <c r="BA429">
        <v>4.7</v>
      </c>
      <c r="BB429" s="55">
        <v>0.29166666666666702</v>
      </c>
    </row>
    <row r="430" spans="2:54" x14ac:dyDescent="0.25">
      <c r="B430" s="5">
        <v>4.3</v>
      </c>
      <c r="C430" s="5">
        <v>91</v>
      </c>
      <c r="D430" s="5">
        <v>3</v>
      </c>
      <c r="E430" s="5">
        <v>2.9</v>
      </c>
      <c r="F430" s="5">
        <v>6.1</v>
      </c>
      <c r="G430" s="5">
        <v>6.5</v>
      </c>
      <c r="H430" s="5">
        <v>1028.8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232</v>
      </c>
      <c r="O430">
        <v>1088</v>
      </c>
      <c r="P430">
        <v>4.5999999999999996</v>
      </c>
      <c r="Q430">
        <v>4.7</v>
      </c>
      <c r="R430" s="55"/>
      <c r="T430" s="91">
        <f t="shared" si="9"/>
        <v>4.7</v>
      </c>
      <c r="U430" s="94">
        <f t="shared" si="10"/>
        <v>-1.5999999999999996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2"/>
      <c r="AD430" s="54">
        <v>0.29236111111111102</v>
      </c>
      <c r="AK430" s="306"/>
      <c r="AL430" s="5">
        <v>4.3</v>
      </c>
      <c r="AM430" s="5">
        <v>91</v>
      </c>
      <c r="AN430" s="5">
        <v>3</v>
      </c>
      <c r="AO430" s="5">
        <v>2.9</v>
      </c>
      <c r="AP430" s="5">
        <v>6.1</v>
      </c>
      <c r="AQ430" s="5">
        <v>6.5</v>
      </c>
      <c r="AR430" s="5">
        <v>1028.8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232</v>
      </c>
      <c r="AY430">
        <v>1088</v>
      </c>
      <c r="AZ430">
        <v>4.5999999999999996</v>
      </c>
      <c r="BA430">
        <v>4.7</v>
      </c>
      <c r="BB430" s="55">
        <v>0.29236111111111102</v>
      </c>
    </row>
    <row r="431" spans="2:54" x14ac:dyDescent="0.25">
      <c r="B431" s="5">
        <v>4.3</v>
      </c>
      <c r="C431" s="5">
        <v>91</v>
      </c>
      <c r="D431" s="5">
        <v>3</v>
      </c>
      <c r="E431" s="5">
        <v>2.6</v>
      </c>
      <c r="F431" s="5">
        <v>6.8</v>
      </c>
      <c r="G431" s="5">
        <v>7.6</v>
      </c>
      <c r="H431" s="5">
        <v>1029.0999999999999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232</v>
      </c>
      <c r="O431">
        <v>1088</v>
      </c>
      <c r="P431">
        <v>4.5999999999999996</v>
      </c>
      <c r="Q431">
        <v>4.7</v>
      </c>
      <c r="R431" s="55"/>
      <c r="T431" s="91">
        <f t="shared" si="9"/>
        <v>4.7</v>
      </c>
      <c r="U431" s="94">
        <f t="shared" si="10"/>
        <v>-1.5999999999999996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2"/>
      <c r="AD431" s="54">
        <v>0.29305555555555601</v>
      </c>
      <c r="AK431" s="306"/>
      <c r="AL431" s="5">
        <v>4.3</v>
      </c>
      <c r="AM431" s="5">
        <v>91</v>
      </c>
      <c r="AN431" s="5">
        <v>3</v>
      </c>
      <c r="AO431" s="5">
        <v>2.6</v>
      </c>
      <c r="AP431" s="5">
        <v>6.8</v>
      </c>
      <c r="AQ431" s="5">
        <v>7.6</v>
      </c>
      <c r="AR431" s="5">
        <v>1029.0999999999999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232</v>
      </c>
      <c r="AY431">
        <v>1088</v>
      </c>
      <c r="AZ431">
        <v>4.5999999999999996</v>
      </c>
      <c r="BA431">
        <v>4.7</v>
      </c>
      <c r="BB431" s="55">
        <v>0.29305555555555601</v>
      </c>
    </row>
    <row r="432" spans="2:54" x14ac:dyDescent="0.25">
      <c r="B432" s="5">
        <v>4.3</v>
      </c>
      <c r="C432" s="5">
        <v>91</v>
      </c>
      <c r="D432" s="5">
        <v>3</v>
      </c>
      <c r="E432" s="5">
        <v>4.3</v>
      </c>
      <c r="F432" s="5">
        <v>4</v>
      </c>
      <c r="G432" s="5">
        <v>5.8</v>
      </c>
      <c r="H432" s="5">
        <v>1028.9000000000001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232</v>
      </c>
      <c r="O432">
        <v>1088</v>
      </c>
      <c r="P432">
        <v>4.5999999999999996</v>
      </c>
      <c r="Q432">
        <v>4.7</v>
      </c>
      <c r="R432" s="55"/>
      <c r="T432" s="91">
        <f t="shared" si="9"/>
        <v>4.7</v>
      </c>
      <c r="U432" s="94">
        <f t="shared" si="10"/>
        <v>-1.5999999999999996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2"/>
      <c r="AD432" s="54">
        <v>0.29375000000000001</v>
      </c>
      <c r="AK432" s="306"/>
      <c r="AL432" s="5">
        <v>4.3</v>
      </c>
      <c r="AM432" s="5">
        <v>91</v>
      </c>
      <c r="AN432" s="5">
        <v>3</v>
      </c>
      <c r="AO432" s="5">
        <v>4.3</v>
      </c>
      <c r="AP432" s="5">
        <v>4</v>
      </c>
      <c r="AQ432" s="5">
        <v>5.8</v>
      </c>
      <c r="AR432" s="5">
        <v>1028.9000000000001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232</v>
      </c>
      <c r="AY432">
        <v>1088</v>
      </c>
      <c r="AZ432">
        <v>4.5999999999999996</v>
      </c>
      <c r="BA432">
        <v>4.7</v>
      </c>
      <c r="BB432" s="55">
        <v>0.29375000000000001</v>
      </c>
    </row>
    <row r="433" spans="2:54" x14ac:dyDescent="0.25">
      <c r="B433" s="5">
        <v>4.3</v>
      </c>
      <c r="C433" s="5">
        <v>91</v>
      </c>
      <c r="D433" s="5">
        <v>3</v>
      </c>
      <c r="E433" s="5">
        <v>4.3</v>
      </c>
      <c r="F433" s="5">
        <v>2.9</v>
      </c>
      <c r="G433" s="5">
        <v>5</v>
      </c>
      <c r="H433" s="5">
        <v>1029.0999999999999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232</v>
      </c>
      <c r="O433">
        <v>1088</v>
      </c>
      <c r="P433">
        <v>4.5999999999999996</v>
      </c>
      <c r="Q433">
        <v>4.7</v>
      </c>
      <c r="R433" s="55"/>
      <c r="T433" s="91">
        <f t="shared" si="9"/>
        <v>4.7</v>
      </c>
      <c r="U433" s="94">
        <f t="shared" si="10"/>
        <v>-1.5999999999999996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2"/>
      <c r="AD433" s="54">
        <v>0.29444444444444401</v>
      </c>
      <c r="AK433" s="306"/>
      <c r="AL433" s="5">
        <v>4.3</v>
      </c>
      <c r="AM433" s="5">
        <v>91</v>
      </c>
      <c r="AN433" s="5">
        <v>3</v>
      </c>
      <c r="AO433" s="5">
        <v>4.3</v>
      </c>
      <c r="AP433" s="5">
        <v>2.9</v>
      </c>
      <c r="AQ433" s="5">
        <v>5</v>
      </c>
      <c r="AR433" s="5">
        <v>1029.0999999999999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232</v>
      </c>
      <c r="AY433">
        <v>1088</v>
      </c>
      <c r="AZ433">
        <v>4.5999999999999996</v>
      </c>
      <c r="BA433">
        <v>4.7</v>
      </c>
      <c r="BB433" s="55">
        <v>0.29444444444444401</v>
      </c>
    </row>
    <row r="434" spans="2:54" x14ac:dyDescent="0.25">
      <c r="B434" s="5">
        <v>4.3</v>
      </c>
      <c r="C434" s="5">
        <v>91</v>
      </c>
      <c r="D434" s="5">
        <v>3</v>
      </c>
      <c r="E434" s="5">
        <v>2.9</v>
      </c>
      <c r="F434" s="5">
        <v>6.1</v>
      </c>
      <c r="G434" s="5">
        <v>7.2</v>
      </c>
      <c r="H434" s="5">
        <v>1028.9000000000001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232</v>
      </c>
      <c r="O434">
        <v>1088</v>
      </c>
      <c r="P434">
        <v>4.5999999999999996</v>
      </c>
      <c r="Q434">
        <v>4.7</v>
      </c>
      <c r="R434" s="55"/>
      <c r="T434" s="91">
        <f t="shared" ref="T434:T497" si="12">MAX($P434,$Q434)</f>
        <v>4.7</v>
      </c>
      <c r="U434" s="94">
        <f t="shared" si="10"/>
        <v>-1.5999999999999996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2"/>
      <c r="AD434" s="54">
        <v>0.29513888888888901</v>
      </c>
      <c r="AK434" s="306"/>
      <c r="AL434" s="5">
        <v>4.3</v>
      </c>
      <c r="AM434" s="5">
        <v>91</v>
      </c>
      <c r="AN434" s="5">
        <v>3</v>
      </c>
      <c r="AO434" s="5">
        <v>2.9</v>
      </c>
      <c r="AP434" s="5">
        <v>6.1</v>
      </c>
      <c r="AQ434" s="5">
        <v>7.2</v>
      </c>
      <c r="AR434" s="5">
        <v>1028.9000000000001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232</v>
      </c>
      <c r="AY434">
        <v>1088</v>
      </c>
      <c r="AZ434">
        <v>4.5999999999999996</v>
      </c>
      <c r="BA434">
        <v>4.7</v>
      </c>
      <c r="BB434" s="55">
        <v>0.29513888888888901</v>
      </c>
    </row>
    <row r="435" spans="2:54" x14ac:dyDescent="0.25">
      <c r="B435" s="5">
        <v>4.3</v>
      </c>
      <c r="C435" s="5">
        <v>91</v>
      </c>
      <c r="D435" s="5">
        <v>3</v>
      </c>
      <c r="E435" s="5">
        <v>4.3</v>
      </c>
      <c r="F435" s="5">
        <v>3.6</v>
      </c>
      <c r="G435" s="5">
        <v>3.6</v>
      </c>
      <c r="H435" s="5">
        <v>1029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232</v>
      </c>
      <c r="O435">
        <v>1088</v>
      </c>
      <c r="P435">
        <v>4.5999999999999996</v>
      </c>
      <c r="Q435">
        <v>4.7</v>
      </c>
      <c r="R435" s="55"/>
      <c r="T435" s="91">
        <f t="shared" si="12"/>
        <v>4.7</v>
      </c>
      <c r="U435" s="94">
        <f t="shared" ref="U435:U458" si="14">(T435-B435)-2</f>
        <v>-1.5999999999999996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2"/>
      <c r="AD435" s="54">
        <v>0.295833333333333</v>
      </c>
      <c r="AK435" s="306"/>
      <c r="AL435" s="5">
        <v>4.3</v>
      </c>
      <c r="AM435" s="5">
        <v>91</v>
      </c>
      <c r="AN435" s="5">
        <v>3</v>
      </c>
      <c r="AO435" s="5">
        <v>4.3</v>
      </c>
      <c r="AP435" s="5">
        <v>3.6</v>
      </c>
      <c r="AQ435" s="5">
        <v>3.6</v>
      </c>
      <c r="AR435" s="5">
        <v>1029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232</v>
      </c>
      <c r="AY435">
        <v>1088</v>
      </c>
      <c r="AZ435">
        <v>4.5999999999999996</v>
      </c>
      <c r="BA435">
        <v>4.7</v>
      </c>
      <c r="BB435" s="55">
        <v>0.295833333333333</v>
      </c>
    </row>
    <row r="436" spans="2:54" x14ac:dyDescent="0.25">
      <c r="B436" s="5">
        <v>4.3</v>
      </c>
      <c r="C436" s="5">
        <v>91</v>
      </c>
      <c r="D436" s="5">
        <v>3</v>
      </c>
      <c r="E436" s="5">
        <v>4.3</v>
      </c>
      <c r="F436" s="5">
        <v>3.6</v>
      </c>
      <c r="G436" s="5">
        <v>3.6</v>
      </c>
      <c r="H436" s="5">
        <v>1029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232</v>
      </c>
      <c r="O436">
        <v>1088</v>
      </c>
      <c r="P436">
        <v>4.5999999999999996</v>
      </c>
      <c r="Q436">
        <v>4.7</v>
      </c>
      <c r="R436" s="55"/>
      <c r="T436" s="91">
        <f t="shared" si="12"/>
        <v>4.7</v>
      </c>
      <c r="U436" s="94">
        <f t="shared" si="14"/>
        <v>-1.5999999999999996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2"/>
      <c r="AD436" s="54">
        <v>0.296527777777778</v>
      </c>
      <c r="AK436" s="306"/>
      <c r="AL436" s="5">
        <v>4.3</v>
      </c>
      <c r="AM436" s="5">
        <v>91</v>
      </c>
      <c r="AN436" s="5">
        <v>3</v>
      </c>
      <c r="AO436" s="5">
        <v>4.3</v>
      </c>
      <c r="AP436" s="5">
        <v>3.6</v>
      </c>
      <c r="AQ436" s="5">
        <v>3.6</v>
      </c>
      <c r="AR436" s="5">
        <v>1029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232</v>
      </c>
      <c r="AY436">
        <v>1088</v>
      </c>
      <c r="AZ436">
        <v>4.5999999999999996</v>
      </c>
      <c r="BA436">
        <v>4.7</v>
      </c>
      <c r="BB436" s="55">
        <v>0.296527777777778</v>
      </c>
    </row>
    <row r="437" spans="2:54" x14ac:dyDescent="0.25">
      <c r="B437" s="5">
        <v>4.4000000000000004</v>
      </c>
      <c r="C437" s="5">
        <v>91</v>
      </c>
      <c r="D437" s="5">
        <v>3.1</v>
      </c>
      <c r="E437" s="5">
        <v>4.4000000000000004</v>
      </c>
      <c r="F437" s="5">
        <v>2.9</v>
      </c>
      <c r="G437" s="5">
        <v>2.9</v>
      </c>
      <c r="H437" s="5">
        <v>1029.2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232</v>
      </c>
      <c r="O437">
        <v>1088</v>
      </c>
      <c r="P437">
        <v>4.5999999999999996</v>
      </c>
      <c r="Q437">
        <v>4.7</v>
      </c>
      <c r="R437" s="55"/>
      <c r="T437" s="91">
        <f t="shared" si="12"/>
        <v>4.7</v>
      </c>
      <c r="U437" s="94">
        <f t="shared" si="14"/>
        <v>-1.7000000000000002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2"/>
      <c r="AD437" s="54">
        <v>0.297222222222222</v>
      </c>
      <c r="AK437" s="306"/>
      <c r="AL437" s="5">
        <v>4.4000000000000004</v>
      </c>
      <c r="AM437" s="5">
        <v>91</v>
      </c>
      <c r="AN437" s="5">
        <v>3.1</v>
      </c>
      <c r="AO437" s="5">
        <v>4.4000000000000004</v>
      </c>
      <c r="AP437" s="5">
        <v>2.9</v>
      </c>
      <c r="AQ437" s="5">
        <v>2.9</v>
      </c>
      <c r="AR437" s="5">
        <v>1029.2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232</v>
      </c>
      <c r="AY437">
        <v>1088</v>
      </c>
      <c r="AZ437">
        <v>4.5999999999999996</v>
      </c>
      <c r="BA437">
        <v>4.7</v>
      </c>
      <c r="BB437" s="55">
        <v>0.297222222222222</v>
      </c>
    </row>
    <row r="438" spans="2:54" x14ac:dyDescent="0.25">
      <c r="B438" s="5">
        <v>4.4000000000000004</v>
      </c>
      <c r="C438" s="5">
        <v>91</v>
      </c>
      <c r="D438" s="5">
        <v>3.1</v>
      </c>
      <c r="E438" s="5">
        <v>4.4000000000000004</v>
      </c>
      <c r="F438" s="5">
        <v>2.9</v>
      </c>
      <c r="G438" s="5">
        <v>4</v>
      </c>
      <c r="H438" s="5">
        <v>1029.2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232</v>
      </c>
      <c r="O438">
        <v>1088</v>
      </c>
      <c r="P438">
        <v>4.5999999999999996</v>
      </c>
      <c r="Q438">
        <v>4.7</v>
      </c>
      <c r="R438" s="55"/>
      <c r="T438" s="91">
        <f t="shared" si="12"/>
        <v>4.7</v>
      </c>
      <c r="U438" s="94">
        <f t="shared" si="14"/>
        <v>-1.7000000000000002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2"/>
      <c r="AD438" s="54">
        <v>0.297916666666667</v>
      </c>
      <c r="AK438" s="306"/>
      <c r="AL438" s="5">
        <v>4.4000000000000004</v>
      </c>
      <c r="AM438" s="5">
        <v>91</v>
      </c>
      <c r="AN438" s="5">
        <v>3.1</v>
      </c>
      <c r="AO438" s="5">
        <v>4.4000000000000004</v>
      </c>
      <c r="AP438" s="5">
        <v>2.9</v>
      </c>
      <c r="AQ438" s="5">
        <v>4</v>
      </c>
      <c r="AR438" s="5">
        <v>1029.2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232</v>
      </c>
      <c r="AY438">
        <v>1088</v>
      </c>
      <c r="AZ438">
        <v>4.5999999999999996</v>
      </c>
      <c r="BA438">
        <v>4.7</v>
      </c>
      <c r="BB438" s="55">
        <v>0.297916666666667</v>
      </c>
    </row>
    <row r="439" spans="2:54" x14ac:dyDescent="0.25">
      <c r="B439" s="5">
        <v>4.4000000000000004</v>
      </c>
      <c r="C439" s="5">
        <v>91</v>
      </c>
      <c r="D439" s="5">
        <v>3.1</v>
      </c>
      <c r="E439" s="5">
        <v>4.4000000000000004</v>
      </c>
      <c r="F439" s="5">
        <v>2.2000000000000002</v>
      </c>
      <c r="G439" s="5">
        <v>2.5</v>
      </c>
      <c r="H439" s="5">
        <v>1029.2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232</v>
      </c>
      <c r="O439">
        <v>1088</v>
      </c>
      <c r="P439">
        <v>4.5999999999999996</v>
      </c>
      <c r="Q439">
        <v>4.7</v>
      </c>
      <c r="R439" s="55"/>
      <c r="T439" s="91">
        <f t="shared" si="12"/>
        <v>4.7</v>
      </c>
      <c r="U439" s="94">
        <f t="shared" si="14"/>
        <v>-1.7000000000000002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2"/>
      <c r="AD439" s="54">
        <v>0.29861111111111099</v>
      </c>
      <c r="AK439" s="306"/>
      <c r="AL439" s="5">
        <v>4.4000000000000004</v>
      </c>
      <c r="AM439" s="5">
        <v>91</v>
      </c>
      <c r="AN439" s="5">
        <v>3.1</v>
      </c>
      <c r="AO439" s="5">
        <v>4.4000000000000004</v>
      </c>
      <c r="AP439" s="5">
        <v>2.2000000000000002</v>
      </c>
      <c r="AQ439" s="5">
        <v>2.5</v>
      </c>
      <c r="AR439" s="5">
        <v>1029.2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232</v>
      </c>
      <c r="AY439">
        <v>1088</v>
      </c>
      <c r="AZ439">
        <v>4.5999999999999996</v>
      </c>
      <c r="BA439">
        <v>4.7</v>
      </c>
      <c r="BB439" s="55">
        <v>0.29861111111111099</v>
      </c>
    </row>
    <row r="440" spans="2:54" x14ac:dyDescent="0.25">
      <c r="B440" s="5">
        <v>4.4000000000000004</v>
      </c>
      <c r="C440" s="5">
        <v>91</v>
      </c>
      <c r="D440" s="5">
        <v>3.1</v>
      </c>
      <c r="E440" s="5">
        <v>4.4000000000000004</v>
      </c>
      <c r="F440" s="5">
        <v>0</v>
      </c>
      <c r="G440" s="5">
        <v>2.5</v>
      </c>
      <c r="H440" s="5">
        <v>1029.0999999999999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232</v>
      </c>
      <c r="O440">
        <v>1088</v>
      </c>
      <c r="P440">
        <v>4.5999999999999996</v>
      </c>
      <c r="Q440">
        <v>4.7</v>
      </c>
      <c r="R440" s="55"/>
      <c r="T440" s="91">
        <f t="shared" si="12"/>
        <v>4.7</v>
      </c>
      <c r="U440" s="94">
        <f t="shared" si="14"/>
        <v>-1.7000000000000002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2"/>
      <c r="AD440" s="54">
        <v>0.29930555555555599</v>
      </c>
      <c r="AK440" s="306"/>
      <c r="AL440" s="5">
        <v>4.4000000000000004</v>
      </c>
      <c r="AM440" s="5">
        <v>91</v>
      </c>
      <c r="AN440" s="5">
        <v>3.1</v>
      </c>
      <c r="AO440" s="5">
        <v>4.4000000000000004</v>
      </c>
      <c r="AP440" s="5">
        <v>0</v>
      </c>
      <c r="AQ440" s="5">
        <v>2.5</v>
      </c>
      <c r="AR440" s="5">
        <v>1029.0999999999999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232</v>
      </c>
      <c r="AY440">
        <v>1088</v>
      </c>
      <c r="AZ440">
        <v>4.5999999999999996</v>
      </c>
      <c r="BA440">
        <v>4.7</v>
      </c>
      <c r="BB440" s="55">
        <v>0.29930555555555599</v>
      </c>
    </row>
    <row r="441" spans="2:54" x14ac:dyDescent="0.25">
      <c r="B441" s="5">
        <v>4.4000000000000004</v>
      </c>
      <c r="C441" s="5">
        <v>91</v>
      </c>
      <c r="D441" s="5">
        <v>3.1</v>
      </c>
      <c r="E441" s="5">
        <v>4.4000000000000004</v>
      </c>
      <c r="F441" s="5">
        <v>0</v>
      </c>
      <c r="G441" s="5">
        <v>3.2</v>
      </c>
      <c r="H441" s="5">
        <v>1029.3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232</v>
      </c>
      <c r="O441">
        <v>1088</v>
      </c>
      <c r="P441">
        <v>4.5999999999999996</v>
      </c>
      <c r="Q441">
        <v>4.7</v>
      </c>
      <c r="R441" s="55"/>
      <c r="T441" s="91">
        <f t="shared" si="12"/>
        <v>4.7</v>
      </c>
      <c r="U441" s="94">
        <f t="shared" si="14"/>
        <v>-1.7000000000000002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2"/>
      <c r="AD441" s="54">
        <v>0.3</v>
      </c>
      <c r="AK441" s="306"/>
      <c r="AL441" s="5">
        <v>4.4000000000000004</v>
      </c>
      <c r="AM441" s="5">
        <v>91</v>
      </c>
      <c r="AN441" s="5">
        <v>3.1</v>
      </c>
      <c r="AO441" s="5">
        <v>4.4000000000000004</v>
      </c>
      <c r="AP441" s="5">
        <v>0</v>
      </c>
      <c r="AQ441" s="5">
        <v>3.2</v>
      </c>
      <c r="AR441" s="5">
        <v>1029.3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232</v>
      </c>
      <c r="AY441">
        <v>1088</v>
      </c>
      <c r="AZ441">
        <v>4.5999999999999996</v>
      </c>
      <c r="BA441">
        <v>4.7</v>
      </c>
      <c r="BB441" s="55">
        <v>0.3</v>
      </c>
    </row>
    <row r="442" spans="2:54" x14ac:dyDescent="0.25">
      <c r="B442" s="5">
        <v>4.4000000000000004</v>
      </c>
      <c r="C442" s="5">
        <v>91</v>
      </c>
      <c r="D442" s="5">
        <v>3.1</v>
      </c>
      <c r="E442" s="5">
        <v>4.4000000000000004</v>
      </c>
      <c r="F442" s="5">
        <v>2.5</v>
      </c>
      <c r="G442" s="5">
        <v>3.6</v>
      </c>
      <c r="H442" s="5">
        <v>1029.0999999999999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232</v>
      </c>
      <c r="O442">
        <v>1088</v>
      </c>
      <c r="P442">
        <v>4.5999999999999996</v>
      </c>
      <c r="Q442">
        <v>4.7</v>
      </c>
      <c r="R442" s="55"/>
      <c r="T442" s="91">
        <f t="shared" si="12"/>
        <v>4.7</v>
      </c>
      <c r="U442" s="94">
        <f t="shared" si="14"/>
        <v>-1.7000000000000002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2"/>
      <c r="AD442" s="54">
        <v>0.30069444444444399</v>
      </c>
      <c r="AK442" s="306"/>
      <c r="AL442" s="5">
        <v>4.4000000000000004</v>
      </c>
      <c r="AM442" s="5">
        <v>91</v>
      </c>
      <c r="AN442" s="5">
        <v>3.1</v>
      </c>
      <c r="AO442" s="5">
        <v>4.4000000000000004</v>
      </c>
      <c r="AP442" s="5">
        <v>2.5</v>
      </c>
      <c r="AQ442" s="5">
        <v>3.6</v>
      </c>
      <c r="AR442" s="5">
        <v>1029.0999999999999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232</v>
      </c>
      <c r="AY442">
        <v>1088</v>
      </c>
      <c r="AZ442">
        <v>4.5999999999999996</v>
      </c>
      <c r="BA442">
        <v>4.7</v>
      </c>
      <c r="BB442" s="55">
        <v>0.30069444444444399</v>
      </c>
    </row>
    <row r="443" spans="2:54" x14ac:dyDescent="0.25">
      <c r="B443" s="5">
        <v>4.4000000000000004</v>
      </c>
      <c r="C443" s="5">
        <v>91</v>
      </c>
      <c r="D443" s="5">
        <v>3.1</v>
      </c>
      <c r="E443" s="5">
        <v>4.4000000000000004</v>
      </c>
      <c r="F443" s="5">
        <v>2.2000000000000002</v>
      </c>
      <c r="G443" s="5">
        <v>2.9</v>
      </c>
      <c r="H443" s="5">
        <v>1029.3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232</v>
      </c>
      <c r="O443">
        <v>1088</v>
      </c>
      <c r="P443">
        <v>4.5999999999999996</v>
      </c>
      <c r="Q443">
        <v>4.7</v>
      </c>
      <c r="R443" s="55"/>
      <c r="T443" s="91">
        <f t="shared" si="12"/>
        <v>4.7</v>
      </c>
      <c r="U443" s="94">
        <f t="shared" si="14"/>
        <v>-1.7000000000000002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2"/>
      <c r="AD443" s="54">
        <v>0.30138888888888898</v>
      </c>
      <c r="AK443" s="306"/>
      <c r="AL443" s="5">
        <v>4.4000000000000004</v>
      </c>
      <c r="AM443" s="5">
        <v>91</v>
      </c>
      <c r="AN443" s="5">
        <v>3.1</v>
      </c>
      <c r="AO443" s="5">
        <v>4.4000000000000004</v>
      </c>
      <c r="AP443" s="5">
        <v>2.2000000000000002</v>
      </c>
      <c r="AQ443" s="5">
        <v>2.9</v>
      </c>
      <c r="AR443" s="5">
        <v>1029.3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232</v>
      </c>
      <c r="AY443">
        <v>1088</v>
      </c>
      <c r="AZ443">
        <v>4.5999999999999996</v>
      </c>
      <c r="BA443">
        <v>4.7</v>
      </c>
      <c r="BB443" s="55">
        <v>0.30138888888888898</v>
      </c>
    </row>
    <row r="444" spans="2:54" x14ac:dyDescent="0.25">
      <c r="B444" s="5">
        <v>4.4000000000000004</v>
      </c>
      <c r="C444" s="5">
        <v>91</v>
      </c>
      <c r="D444" s="5">
        <v>3.1</v>
      </c>
      <c r="E444" s="5">
        <v>3</v>
      </c>
      <c r="F444" s="5">
        <v>6.1</v>
      </c>
      <c r="G444" s="5">
        <v>6.1</v>
      </c>
      <c r="H444" s="5">
        <v>1029.2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232</v>
      </c>
      <c r="O444">
        <v>1088</v>
      </c>
      <c r="P444">
        <v>4.5999999999999996</v>
      </c>
      <c r="Q444">
        <v>4.8</v>
      </c>
      <c r="R444" s="55"/>
      <c r="T444" s="91">
        <f t="shared" si="12"/>
        <v>4.8</v>
      </c>
      <c r="U444" s="94">
        <f t="shared" si="14"/>
        <v>-1.6000000000000005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2"/>
      <c r="AD444" s="54">
        <v>0.30208333333333298</v>
      </c>
      <c r="AK444" s="306"/>
      <c r="AL444" s="5">
        <v>4.4000000000000004</v>
      </c>
      <c r="AM444" s="5">
        <v>91</v>
      </c>
      <c r="AN444" s="5">
        <v>3.1</v>
      </c>
      <c r="AO444" s="5">
        <v>3</v>
      </c>
      <c r="AP444" s="5">
        <v>6.1</v>
      </c>
      <c r="AQ444" s="5">
        <v>6.1</v>
      </c>
      <c r="AR444" s="5">
        <v>1029.2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232</v>
      </c>
      <c r="AY444">
        <v>1088</v>
      </c>
      <c r="AZ444">
        <v>4.5999999999999996</v>
      </c>
      <c r="BA444">
        <v>4.8</v>
      </c>
      <c r="BB444" s="55">
        <v>0.30208333333333298</v>
      </c>
    </row>
    <row r="445" spans="2:54" x14ac:dyDescent="0.25">
      <c r="B445" s="5">
        <v>4.4000000000000004</v>
      </c>
      <c r="C445" s="5">
        <v>91</v>
      </c>
      <c r="D445" s="5">
        <v>3.1</v>
      </c>
      <c r="E445" s="5">
        <v>4.4000000000000004</v>
      </c>
      <c r="F445" s="5">
        <v>4</v>
      </c>
      <c r="G445" s="5">
        <v>5</v>
      </c>
      <c r="H445" s="5">
        <v>1029.2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232</v>
      </c>
      <c r="O445">
        <v>1088</v>
      </c>
      <c r="P445">
        <v>4.5999999999999996</v>
      </c>
      <c r="Q445">
        <v>4.7</v>
      </c>
      <c r="R445" s="55"/>
      <c r="T445" s="91">
        <f t="shared" si="12"/>
        <v>4.7</v>
      </c>
      <c r="U445" s="94">
        <f t="shared" si="14"/>
        <v>-1.7000000000000002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2"/>
      <c r="AD445" s="54">
        <v>0.30277777777777798</v>
      </c>
      <c r="AK445" s="306"/>
      <c r="AL445" s="5">
        <v>4.4000000000000004</v>
      </c>
      <c r="AM445" s="5">
        <v>91</v>
      </c>
      <c r="AN445" s="5">
        <v>3.1</v>
      </c>
      <c r="AO445" s="5">
        <v>4.4000000000000004</v>
      </c>
      <c r="AP445" s="5">
        <v>4</v>
      </c>
      <c r="AQ445" s="5">
        <v>5</v>
      </c>
      <c r="AR445" s="5">
        <v>1029.2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232</v>
      </c>
      <c r="AY445">
        <v>1088</v>
      </c>
      <c r="AZ445">
        <v>4.5999999999999996</v>
      </c>
      <c r="BA445">
        <v>4.7</v>
      </c>
      <c r="BB445" s="55">
        <v>0.30277777777777798</v>
      </c>
    </row>
    <row r="446" spans="2:54" x14ac:dyDescent="0.25">
      <c r="B446" s="5">
        <v>4.4000000000000004</v>
      </c>
      <c r="C446" s="5">
        <v>91</v>
      </c>
      <c r="D446" s="5">
        <v>3.1</v>
      </c>
      <c r="E446" s="5">
        <v>4.4000000000000004</v>
      </c>
      <c r="F446" s="5">
        <v>4</v>
      </c>
      <c r="G446" s="5">
        <v>6.1</v>
      </c>
      <c r="H446" s="5">
        <v>1029.2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232</v>
      </c>
      <c r="O446">
        <v>1088</v>
      </c>
      <c r="P446">
        <v>4.5999999999999996</v>
      </c>
      <c r="Q446">
        <v>4.7</v>
      </c>
      <c r="R446" s="55"/>
      <c r="T446" s="91">
        <f t="shared" si="12"/>
        <v>4.7</v>
      </c>
      <c r="U446" s="94">
        <f t="shared" si="14"/>
        <v>-1.7000000000000002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2"/>
      <c r="AD446" s="54">
        <v>0.30347222222222198</v>
      </c>
      <c r="AK446" s="306"/>
      <c r="AL446" s="5">
        <v>4.4000000000000004</v>
      </c>
      <c r="AM446" s="5">
        <v>91</v>
      </c>
      <c r="AN446" s="5">
        <v>3.1</v>
      </c>
      <c r="AO446" s="5">
        <v>4.4000000000000004</v>
      </c>
      <c r="AP446" s="5">
        <v>4</v>
      </c>
      <c r="AQ446" s="5">
        <v>6.1</v>
      </c>
      <c r="AR446" s="5">
        <v>1029.2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232</v>
      </c>
      <c r="AY446">
        <v>1088</v>
      </c>
      <c r="AZ446">
        <v>4.5999999999999996</v>
      </c>
      <c r="BA446">
        <v>4.7</v>
      </c>
      <c r="BB446" s="55">
        <v>0.30347222222222198</v>
      </c>
    </row>
    <row r="447" spans="2:54" x14ac:dyDescent="0.25">
      <c r="B447" s="5">
        <v>4.4000000000000004</v>
      </c>
      <c r="C447" s="5">
        <v>91</v>
      </c>
      <c r="D447" s="5">
        <v>3.1</v>
      </c>
      <c r="E447" s="5">
        <v>3.3</v>
      </c>
      <c r="F447" s="5">
        <v>5.4</v>
      </c>
      <c r="G447" s="5">
        <v>5.4</v>
      </c>
      <c r="H447" s="5">
        <v>1029.2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232</v>
      </c>
      <c r="O447">
        <v>1088</v>
      </c>
      <c r="P447">
        <v>4.7</v>
      </c>
      <c r="Q447">
        <v>4.8</v>
      </c>
      <c r="R447" s="55"/>
      <c r="T447" s="91">
        <f t="shared" si="12"/>
        <v>4.8</v>
      </c>
      <c r="U447" s="94">
        <f t="shared" si="14"/>
        <v>-1.6000000000000005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2"/>
      <c r="AD447" s="54">
        <v>0.30416666666666697</v>
      </c>
      <c r="AK447" s="306"/>
      <c r="AL447" s="5">
        <v>4.4000000000000004</v>
      </c>
      <c r="AM447" s="5">
        <v>91</v>
      </c>
      <c r="AN447" s="5">
        <v>3.1</v>
      </c>
      <c r="AO447" s="5">
        <v>3.3</v>
      </c>
      <c r="AP447" s="5">
        <v>5.4</v>
      </c>
      <c r="AQ447" s="5">
        <v>5.4</v>
      </c>
      <c r="AR447" s="5">
        <v>1029.2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232</v>
      </c>
      <c r="AY447">
        <v>1088</v>
      </c>
      <c r="AZ447">
        <v>4.7</v>
      </c>
      <c r="BA447">
        <v>4.8</v>
      </c>
      <c r="BB447" s="55">
        <v>0.30416666666666697</v>
      </c>
    </row>
    <row r="448" spans="2:54" x14ac:dyDescent="0.25">
      <c r="B448" s="5">
        <v>4.4000000000000004</v>
      </c>
      <c r="C448" s="5">
        <v>91</v>
      </c>
      <c r="D448" s="5">
        <v>3.1</v>
      </c>
      <c r="E448" s="5">
        <v>4.4000000000000004</v>
      </c>
      <c r="F448" s="5">
        <v>2.5</v>
      </c>
      <c r="G448" s="5">
        <v>3.2</v>
      </c>
      <c r="H448" s="5">
        <v>1029.2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232</v>
      </c>
      <c r="O448">
        <v>1088</v>
      </c>
      <c r="P448">
        <v>4.7</v>
      </c>
      <c r="Q448">
        <v>4.8</v>
      </c>
      <c r="R448" s="55"/>
      <c r="T448" s="91">
        <f t="shared" si="12"/>
        <v>4.8</v>
      </c>
      <c r="U448" s="94">
        <f t="shared" si="14"/>
        <v>-1.6000000000000005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2"/>
      <c r="AD448" s="54">
        <v>0.30486111111111103</v>
      </c>
      <c r="AK448" s="306"/>
      <c r="AL448" s="5">
        <v>4.4000000000000004</v>
      </c>
      <c r="AM448" s="5">
        <v>91</v>
      </c>
      <c r="AN448" s="5">
        <v>3.1</v>
      </c>
      <c r="AO448" s="5">
        <v>4.4000000000000004</v>
      </c>
      <c r="AP448" s="5">
        <v>2.5</v>
      </c>
      <c r="AQ448" s="5">
        <v>3.2</v>
      </c>
      <c r="AR448" s="5">
        <v>1029.2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232</v>
      </c>
      <c r="AY448">
        <v>1088</v>
      </c>
      <c r="AZ448">
        <v>4.7</v>
      </c>
      <c r="BA448">
        <v>4.8</v>
      </c>
      <c r="BB448" s="55">
        <v>0.30486111111111103</v>
      </c>
    </row>
    <row r="449" spans="2:54" x14ac:dyDescent="0.25">
      <c r="B449" s="5">
        <v>4.4000000000000004</v>
      </c>
      <c r="C449" s="5">
        <v>91</v>
      </c>
      <c r="D449" s="5">
        <v>3.1</v>
      </c>
      <c r="E449" s="5">
        <v>4.4000000000000004</v>
      </c>
      <c r="F449" s="5">
        <v>4.3</v>
      </c>
      <c r="G449" s="5">
        <v>6.1</v>
      </c>
      <c r="H449" s="5">
        <v>1029.3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232</v>
      </c>
      <c r="O449">
        <v>1088</v>
      </c>
      <c r="P449">
        <v>4.5999999999999996</v>
      </c>
      <c r="Q449">
        <v>4.7</v>
      </c>
      <c r="R449" s="55"/>
      <c r="T449" s="91">
        <f t="shared" si="12"/>
        <v>4.7</v>
      </c>
      <c r="U449" s="94">
        <f t="shared" si="14"/>
        <v>-1.7000000000000002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2"/>
      <c r="AD449" s="54">
        <v>0.30555555555555602</v>
      </c>
      <c r="AK449" s="306"/>
      <c r="AL449" s="5">
        <v>4.4000000000000004</v>
      </c>
      <c r="AM449" s="5">
        <v>91</v>
      </c>
      <c r="AN449" s="5">
        <v>3.1</v>
      </c>
      <c r="AO449" s="5">
        <v>4.4000000000000004</v>
      </c>
      <c r="AP449" s="5">
        <v>4.3</v>
      </c>
      <c r="AQ449" s="5">
        <v>6.1</v>
      </c>
      <c r="AR449" s="5">
        <v>1029.3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232</v>
      </c>
      <c r="AY449">
        <v>1088</v>
      </c>
      <c r="AZ449">
        <v>4.5999999999999996</v>
      </c>
      <c r="BA449">
        <v>4.7</v>
      </c>
      <c r="BB449" s="55">
        <v>0.30555555555555602</v>
      </c>
    </row>
    <row r="450" spans="2:54" x14ac:dyDescent="0.25">
      <c r="B450" s="5">
        <v>4.4000000000000004</v>
      </c>
      <c r="C450" s="5">
        <v>91</v>
      </c>
      <c r="D450" s="5">
        <v>3.1</v>
      </c>
      <c r="E450" s="5">
        <v>4.4000000000000004</v>
      </c>
      <c r="F450" s="5">
        <v>2.9</v>
      </c>
      <c r="G450" s="5">
        <v>4.3</v>
      </c>
      <c r="H450" s="5">
        <v>1029.3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232</v>
      </c>
      <c r="O450">
        <v>1088</v>
      </c>
      <c r="P450">
        <v>4.5999999999999996</v>
      </c>
      <c r="Q450">
        <v>4.8</v>
      </c>
      <c r="R450" s="55"/>
      <c r="T450" s="91">
        <f t="shared" si="12"/>
        <v>4.8</v>
      </c>
      <c r="U450" s="94">
        <f t="shared" si="14"/>
        <v>-1.6000000000000005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2"/>
      <c r="AD450" s="54">
        <v>0.30625000000000002</v>
      </c>
      <c r="AK450" s="306"/>
      <c r="AL450" s="5">
        <v>4.4000000000000004</v>
      </c>
      <c r="AM450" s="5">
        <v>91</v>
      </c>
      <c r="AN450" s="5">
        <v>3.1</v>
      </c>
      <c r="AO450" s="5">
        <v>4.4000000000000004</v>
      </c>
      <c r="AP450" s="5">
        <v>2.9</v>
      </c>
      <c r="AQ450" s="5">
        <v>4.3</v>
      </c>
      <c r="AR450" s="5">
        <v>1029.3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232</v>
      </c>
      <c r="AY450">
        <v>1088</v>
      </c>
      <c r="AZ450">
        <v>4.5999999999999996</v>
      </c>
      <c r="BA450">
        <v>4.8</v>
      </c>
      <c r="BB450" s="55">
        <v>0.30625000000000002</v>
      </c>
    </row>
    <row r="451" spans="2:54" x14ac:dyDescent="0.25">
      <c r="B451" s="5">
        <v>4.4000000000000004</v>
      </c>
      <c r="C451" s="5">
        <v>91</v>
      </c>
      <c r="D451" s="5">
        <v>3.1</v>
      </c>
      <c r="E451" s="5">
        <v>4.4000000000000004</v>
      </c>
      <c r="F451" s="5">
        <v>4</v>
      </c>
      <c r="G451" s="5">
        <v>4.7</v>
      </c>
      <c r="H451" s="5">
        <v>1029.4000000000001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232</v>
      </c>
      <c r="O451">
        <v>1088</v>
      </c>
      <c r="P451">
        <v>4.5999999999999996</v>
      </c>
      <c r="Q451">
        <v>4.7</v>
      </c>
      <c r="R451" s="55"/>
      <c r="T451" s="91">
        <f t="shared" si="12"/>
        <v>4.7</v>
      </c>
      <c r="U451" s="94">
        <f t="shared" si="14"/>
        <v>-1.7000000000000002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2"/>
      <c r="AD451" s="54">
        <v>0.30694444444444402</v>
      </c>
      <c r="AK451" s="306"/>
      <c r="AL451" s="5">
        <v>4.4000000000000004</v>
      </c>
      <c r="AM451" s="5">
        <v>91</v>
      </c>
      <c r="AN451" s="5">
        <v>3.1</v>
      </c>
      <c r="AO451" s="5">
        <v>4.4000000000000004</v>
      </c>
      <c r="AP451" s="5">
        <v>4</v>
      </c>
      <c r="AQ451" s="5">
        <v>4.7</v>
      </c>
      <c r="AR451" s="5">
        <v>1029.4000000000001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232</v>
      </c>
      <c r="AY451">
        <v>1088</v>
      </c>
      <c r="AZ451">
        <v>4.5999999999999996</v>
      </c>
      <c r="BA451">
        <v>4.7</v>
      </c>
      <c r="BB451" s="55">
        <v>0.30694444444444402</v>
      </c>
    </row>
    <row r="452" spans="2:54" x14ac:dyDescent="0.25">
      <c r="B452" s="5">
        <v>4.4000000000000004</v>
      </c>
      <c r="C452" s="5">
        <v>91</v>
      </c>
      <c r="D452" s="5">
        <v>3.1</v>
      </c>
      <c r="E452" s="5">
        <v>4.4000000000000004</v>
      </c>
      <c r="F452" s="5">
        <v>2.9</v>
      </c>
      <c r="G452" s="5">
        <v>4.3</v>
      </c>
      <c r="H452" s="5">
        <v>1029.2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232</v>
      </c>
      <c r="O452">
        <v>1088</v>
      </c>
      <c r="P452">
        <v>4.5999999999999996</v>
      </c>
      <c r="Q452">
        <v>4.7</v>
      </c>
      <c r="R452" s="55"/>
      <c r="T452" s="91">
        <f t="shared" si="12"/>
        <v>4.7</v>
      </c>
      <c r="U452" s="94">
        <f t="shared" si="14"/>
        <v>-1.7000000000000002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2"/>
      <c r="AD452" s="54">
        <v>0.30763888888888902</v>
      </c>
      <c r="AK452" s="306"/>
      <c r="AL452" s="5">
        <v>4.4000000000000004</v>
      </c>
      <c r="AM452" s="5">
        <v>91</v>
      </c>
      <c r="AN452" s="5">
        <v>3.1</v>
      </c>
      <c r="AO452" s="5">
        <v>4.4000000000000004</v>
      </c>
      <c r="AP452" s="5">
        <v>2.9</v>
      </c>
      <c r="AQ452" s="5">
        <v>4.3</v>
      </c>
      <c r="AR452" s="5">
        <v>1029.2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232</v>
      </c>
      <c r="AY452">
        <v>1088</v>
      </c>
      <c r="AZ452">
        <v>4.5999999999999996</v>
      </c>
      <c r="BA452">
        <v>4.7</v>
      </c>
      <c r="BB452" s="55">
        <v>0.30763888888888902</v>
      </c>
    </row>
    <row r="453" spans="2:54" x14ac:dyDescent="0.25">
      <c r="B453" s="5">
        <v>4.4000000000000004</v>
      </c>
      <c r="C453" s="5">
        <v>91</v>
      </c>
      <c r="D453" s="5">
        <v>3.1</v>
      </c>
      <c r="E453" s="5">
        <v>4.4000000000000004</v>
      </c>
      <c r="F453" s="5">
        <v>4</v>
      </c>
      <c r="G453" s="5">
        <v>4.7</v>
      </c>
      <c r="H453" s="5">
        <v>1029.2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232</v>
      </c>
      <c r="O453">
        <v>1088</v>
      </c>
      <c r="P453">
        <v>4.7</v>
      </c>
      <c r="Q453">
        <v>4.7</v>
      </c>
      <c r="R453" s="55"/>
      <c r="T453" s="91">
        <f t="shared" si="12"/>
        <v>4.7</v>
      </c>
      <c r="U453" s="94">
        <f t="shared" si="14"/>
        <v>-1.7000000000000002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2"/>
      <c r="AD453" s="54">
        <v>0.30833333333333302</v>
      </c>
      <c r="AK453" s="306"/>
      <c r="AL453" s="5">
        <v>4.4000000000000004</v>
      </c>
      <c r="AM453" s="5">
        <v>91</v>
      </c>
      <c r="AN453" s="5">
        <v>3.1</v>
      </c>
      <c r="AO453" s="5">
        <v>4.4000000000000004</v>
      </c>
      <c r="AP453" s="5">
        <v>4</v>
      </c>
      <c r="AQ453" s="5">
        <v>4.7</v>
      </c>
      <c r="AR453" s="5">
        <v>1029.2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232</v>
      </c>
      <c r="AY453">
        <v>1088</v>
      </c>
      <c r="AZ453">
        <v>4.7</v>
      </c>
      <c r="BA453">
        <v>4.7</v>
      </c>
      <c r="BB453" s="55">
        <v>0.30833333333333302</v>
      </c>
    </row>
    <row r="454" spans="2:54" x14ac:dyDescent="0.25">
      <c r="B454" s="5">
        <v>4.4000000000000004</v>
      </c>
      <c r="C454" s="5">
        <v>91</v>
      </c>
      <c r="D454" s="5">
        <v>3.1</v>
      </c>
      <c r="E454" s="5">
        <v>4.4000000000000004</v>
      </c>
      <c r="F454" s="5">
        <v>4</v>
      </c>
      <c r="G454" s="5">
        <v>4</v>
      </c>
      <c r="H454" s="5">
        <v>1029.4000000000001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232</v>
      </c>
      <c r="O454">
        <v>1088</v>
      </c>
      <c r="P454">
        <v>4.7</v>
      </c>
      <c r="Q454">
        <v>4.8</v>
      </c>
      <c r="R454" s="55"/>
      <c r="T454" s="91">
        <f t="shared" si="12"/>
        <v>4.8</v>
      </c>
      <c r="U454" s="94">
        <f t="shared" si="14"/>
        <v>-1.6000000000000005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2"/>
      <c r="AD454" s="54">
        <v>0.30902777777777801</v>
      </c>
      <c r="AK454" s="306"/>
      <c r="AL454" s="5">
        <v>4.4000000000000004</v>
      </c>
      <c r="AM454" s="5">
        <v>91</v>
      </c>
      <c r="AN454" s="5">
        <v>3.1</v>
      </c>
      <c r="AO454" s="5">
        <v>4.4000000000000004</v>
      </c>
      <c r="AP454" s="5">
        <v>4</v>
      </c>
      <c r="AQ454" s="5">
        <v>4</v>
      </c>
      <c r="AR454" s="5">
        <v>1029.4000000000001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232</v>
      </c>
      <c r="AY454">
        <v>1088</v>
      </c>
      <c r="AZ454">
        <v>4.7</v>
      </c>
      <c r="BA454">
        <v>4.8</v>
      </c>
      <c r="BB454" s="55">
        <v>0.30902777777777801</v>
      </c>
    </row>
    <row r="455" spans="2:54" x14ac:dyDescent="0.25">
      <c r="B455" s="5">
        <v>4.4000000000000004</v>
      </c>
      <c r="C455" s="5">
        <v>91</v>
      </c>
      <c r="D455" s="5">
        <v>3.1</v>
      </c>
      <c r="E455" s="5">
        <v>4.4000000000000004</v>
      </c>
      <c r="F455" s="5">
        <v>3.2</v>
      </c>
      <c r="G455" s="5">
        <v>3.6</v>
      </c>
      <c r="H455" s="5">
        <v>1029.3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232</v>
      </c>
      <c r="O455">
        <v>1088</v>
      </c>
      <c r="P455">
        <v>4.7</v>
      </c>
      <c r="Q455">
        <v>4.8</v>
      </c>
      <c r="R455" s="55"/>
      <c r="T455" s="91">
        <f t="shared" si="12"/>
        <v>4.8</v>
      </c>
      <c r="U455" s="94">
        <f t="shared" si="14"/>
        <v>-1.6000000000000005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2"/>
      <c r="AD455" s="54">
        <v>0.30972222222222201</v>
      </c>
      <c r="AK455" s="306"/>
      <c r="AL455" s="5">
        <v>4.4000000000000004</v>
      </c>
      <c r="AM455" s="5">
        <v>91</v>
      </c>
      <c r="AN455" s="5">
        <v>3.1</v>
      </c>
      <c r="AO455" s="5">
        <v>4.4000000000000004</v>
      </c>
      <c r="AP455" s="5">
        <v>3.2</v>
      </c>
      <c r="AQ455" s="5">
        <v>3.6</v>
      </c>
      <c r="AR455" s="5">
        <v>1029.3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232</v>
      </c>
      <c r="AY455">
        <v>1088</v>
      </c>
      <c r="AZ455">
        <v>4.7</v>
      </c>
      <c r="BA455">
        <v>4.8</v>
      </c>
      <c r="BB455" s="55">
        <v>0.30972222222222201</v>
      </c>
    </row>
    <row r="456" spans="2:54" x14ac:dyDescent="0.25">
      <c r="B456" s="5">
        <v>4.4000000000000004</v>
      </c>
      <c r="C456" s="5">
        <v>91</v>
      </c>
      <c r="D456" s="5">
        <v>3.1</v>
      </c>
      <c r="E456" s="5">
        <v>4.4000000000000004</v>
      </c>
      <c r="F456" s="5">
        <v>4.3</v>
      </c>
      <c r="G456" s="5">
        <v>4.3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232</v>
      </c>
      <c r="O456">
        <v>1088</v>
      </c>
      <c r="P456">
        <v>4.7</v>
      </c>
      <c r="Q456">
        <v>4.8</v>
      </c>
      <c r="R456" s="55"/>
      <c r="T456" s="91">
        <f t="shared" si="12"/>
        <v>4.8</v>
      </c>
      <c r="U456" s="94">
        <f t="shared" si="14"/>
        <v>-1.6000000000000005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2"/>
      <c r="AD456" s="54">
        <v>0.31041666666666701</v>
      </c>
      <c r="AK456" s="306"/>
      <c r="AL456" s="5">
        <v>4.4000000000000004</v>
      </c>
      <c r="AM456" s="5">
        <v>91</v>
      </c>
      <c r="AN456" s="5">
        <v>3.1</v>
      </c>
      <c r="AO456" s="5">
        <v>4.4000000000000004</v>
      </c>
      <c r="AP456" s="5">
        <v>4.3</v>
      </c>
      <c r="AQ456" s="5">
        <v>4.3</v>
      </c>
      <c r="AR456" s="5">
        <v>1029.2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232</v>
      </c>
      <c r="AY456">
        <v>1088</v>
      </c>
      <c r="AZ456">
        <v>4.7</v>
      </c>
      <c r="BA456">
        <v>4.8</v>
      </c>
      <c r="BB456" s="55">
        <v>0.31041666666666701</v>
      </c>
    </row>
    <row r="457" spans="2:54" x14ac:dyDescent="0.25">
      <c r="B457" s="5">
        <v>4.4000000000000004</v>
      </c>
      <c r="C457" s="5">
        <v>91</v>
      </c>
      <c r="D457" s="5">
        <v>3.1</v>
      </c>
      <c r="E457" s="5">
        <v>4.4000000000000004</v>
      </c>
      <c r="F457" s="5">
        <v>2.2000000000000002</v>
      </c>
      <c r="G457" s="5">
        <v>2.9</v>
      </c>
      <c r="H457" s="5">
        <v>1029.2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232</v>
      </c>
      <c r="O457">
        <v>1088</v>
      </c>
      <c r="P457">
        <v>4.7</v>
      </c>
      <c r="Q457">
        <v>4.8</v>
      </c>
      <c r="R457" s="55"/>
      <c r="T457" s="91">
        <f t="shared" si="12"/>
        <v>4.8</v>
      </c>
      <c r="U457" s="94">
        <f t="shared" si="14"/>
        <v>-1.6000000000000005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2"/>
      <c r="AD457" s="54">
        <v>0.31111111111111101</v>
      </c>
      <c r="AK457" s="306"/>
      <c r="AL457" s="5">
        <v>4.4000000000000004</v>
      </c>
      <c r="AM457" s="5">
        <v>91</v>
      </c>
      <c r="AN457" s="5">
        <v>3.1</v>
      </c>
      <c r="AO457" s="5">
        <v>4.4000000000000004</v>
      </c>
      <c r="AP457" s="5">
        <v>2.2000000000000002</v>
      </c>
      <c r="AQ457" s="5">
        <v>2.9</v>
      </c>
      <c r="AR457" s="5">
        <v>1029.2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232</v>
      </c>
      <c r="AY457">
        <v>1088</v>
      </c>
      <c r="AZ457">
        <v>4.7</v>
      </c>
      <c r="BA457">
        <v>4.8</v>
      </c>
      <c r="BB457" s="55">
        <v>0.31111111111111101</v>
      </c>
    </row>
    <row r="458" spans="2:54" x14ac:dyDescent="0.25">
      <c r="B458" s="5">
        <v>4.4000000000000004</v>
      </c>
      <c r="C458" s="5">
        <v>91</v>
      </c>
      <c r="D458" s="5">
        <v>3.1</v>
      </c>
      <c r="E458" s="5">
        <v>4.4000000000000004</v>
      </c>
      <c r="F458" s="5">
        <v>2.5</v>
      </c>
      <c r="G458" s="5">
        <v>4</v>
      </c>
      <c r="H458" s="5">
        <v>1029.2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232</v>
      </c>
      <c r="O458">
        <v>1088</v>
      </c>
      <c r="P458">
        <v>4.7</v>
      </c>
      <c r="Q458">
        <v>4.8</v>
      </c>
      <c r="R458" s="55"/>
      <c r="T458" s="91">
        <f t="shared" si="12"/>
        <v>4.8</v>
      </c>
      <c r="U458" s="94">
        <f t="shared" si="14"/>
        <v>-1.6000000000000005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2"/>
      <c r="AD458" s="54">
        <v>0.311805555555556</v>
      </c>
      <c r="AK458" s="306"/>
      <c r="AL458" s="5">
        <v>4.4000000000000004</v>
      </c>
      <c r="AM458" s="5">
        <v>91</v>
      </c>
      <c r="AN458" s="5">
        <v>3.1</v>
      </c>
      <c r="AO458" s="5">
        <v>4.4000000000000004</v>
      </c>
      <c r="AP458" s="5">
        <v>2.5</v>
      </c>
      <c r="AQ458" s="5">
        <v>4</v>
      </c>
      <c r="AR458" s="5">
        <v>1029.2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232</v>
      </c>
      <c r="AY458">
        <v>1088</v>
      </c>
      <c r="AZ458">
        <v>4.7</v>
      </c>
      <c r="BA458">
        <v>4.8</v>
      </c>
      <c r="BB458" s="55">
        <v>0.311805555555556</v>
      </c>
    </row>
    <row r="459" spans="2:54" x14ac:dyDescent="0.25">
      <c r="B459" s="5">
        <v>4.4000000000000004</v>
      </c>
      <c r="C459" s="5">
        <v>91</v>
      </c>
      <c r="D459" s="5">
        <v>3.1</v>
      </c>
      <c r="E459" s="5">
        <v>4.4000000000000004</v>
      </c>
      <c r="F459" s="5">
        <v>2.9</v>
      </c>
      <c r="G459" s="5">
        <v>3.6</v>
      </c>
      <c r="H459" s="5">
        <v>1029.0999999999999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232</v>
      </c>
      <c r="O459">
        <v>1088</v>
      </c>
      <c r="P459">
        <v>4.7</v>
      </c>
      <c r="Q459">
        <v>4.8</v>
      </c>
      <c r="R459" s="55"/>
      <c r="T459" s="91">
        <f t="shared" si="12"/>
        <v>4.8</v>
      </c>
      <c r="U459" s="94">
        <f>(T459-B459)-3</f>
        <v>-2.6000000000000005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2"/>
      <c r="AD459" s="54">
        <v>0.3125</v>
      </c>
      <c r="AK459" s="306"/>
      <c r="AL459" s="5">
        <v>4.4000000000000004</v>
      </c>
      <c r="AM459" s="5">
        <v>91</v>
      </c>
      <c r="AN459" s="5">
        <v>3.1</v>
      </c>
      <c r="AO459" s="5">
        <v>4.4000000000000004</v>
      </c>
      <c r="AP459" s="5">
        <v>2.9</v>
      </c>
      <c r="AQ459" s="5">
        <v>3.6</v>
      </c>
      <c r="AR459" s="5">
        <v>1029.0999999999999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232</v>
      </c>
      <c r="AY459">
        <v>1088</v>
      </c>
      <c r="AZ459">
        <v>4.7</v>
      </c>
      <c r="BA459">
        <v>4.8</v>
      </c>
      <c r="BB459" s="55">
        <v>0.3125</v>
      </c>
    </row>
    <row r="460" spans="2:54" x14ac:dyDescent="0.25">
      <c r="B460" s="5">
        <v>4.4000000000000004</v>
      </c>
      <c r="C460" s="5">
        <v>91</v>
      </c>
      <c r="D460" s="5">
        <v>3.1</v>
      </c>
      <c r="E460" s="5">
        <v>4.4000000000000004</v>
      </c>
      <c r="F460" s="5">
        <v>2.2000000000000002</v>
      </c>
      <c r="G460" s="5">
        <v>2.5</v>
      </c>
      <c r="H460" s="5">
        <v>1029.2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232</v>
      </c>
      <c r="O460">
        <v>1088</v>
      </c>
      <c r="P460">
        <v>4.7</v>
      </c>
      <c r="Q460">
        <v>4.8</v>
      </c>
      <c r="R460" s="55"/>
      <c r="T460" s="91">
        <f t="shared" si="12"/>
        <v>4.8</v>
      </c>
      <c r="U460" s="94">
        <f>(T460-B460)-3</f>
        <v>-2.6000000000000005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2"/>
      <c r="AD460" s="54">
        <v>0.313194444444444</v>
      </c>
      <c r="AK460" s="306"/>
      <c r="AL460" s="5">
        <v>4.4000000000000004</v>
      </c>
      <c r="AM460" s="5">
        <v>91</v>
      </c>
      <c r="AN460" s="5">
        <v>3.1</v>
      </c>
      <c r="AO460" s="5">
        <v>4.4000000000000004</v>
      </c>
      <c r="AP460" s="5">
        <v>2.2000000000000002</v>
      </c>
      <c r="AQ460" s="5">
        <v>2.5</v>
      </c>
      <c r="AR460" s="5">
        <v>1029.2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232</v>
      </c>
      <c r="AY460">
        <v>1088</v>
      </c>
      <c r="AZ460">
        <v>4.7</v>
      </c>
      <c r="BA460">
        <v>4.8</v>
      </c>
      <c r="BB460" s="55">
        <v>0.313194444444444</v>
      </c>
    </row>
    <row r="461" spans="2:54" x14ac:dyDescent="0.25">
      <c r="B461" s="5">
        <v>4.4000000000000004</v>
      </c>
      <c r="C461" s="5">
        <v>91</v>
      </c>
      <c r="D461" s="5">
        <v>3.1</v>
      </c>
      <c r="E461" s="5">
        <v>4.4000000000000004</v>
      </c>
      <c r="F461" s="5">
        <v>1.8</v>
      </c>
      <c r="G461" s="5">
        <v>2.5</v>
      </c>
      <c r="H461" s="5">
        <v>1029.0999999999999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232</v>
      </c>
      <c r="O461">
        <v>1088</v>
      </c>
      <c r="P461">
        <v>4.7</v>
      </c>
      <c r="Q461">
        <v>4.8</v>
      </c>
      <c r="R461" s="55"/>
      <c r="T461" s="91">
        <f t="shared" si="12"/>
        <v>4.8</v>
      </c>
      <c r="U461" s="94">
        <f>(T461-B461)-4</f>
        <v>-3.6000000000000005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2"/>
      <c r="AD461" s="54">
        <v>0.31388888888888899</v>
      </c>
      <c r="AK461" s="306"/>
      <c r="AL461" s="5">
        <v>4.4000000000000004</v>
      </c>
      <c r="AM461" s="5">
        <v>91</v>
      </c>
      <c r="AN461" s="5">
        <v>3.1</v>
      </c>
      <c r="AO461" s="5">
        <v>4.4000000000000004</v>
      </c>
      <c r="AP461" s="5">
        <v>1.8</v>
      </c>
      <c r="AQ461" s="5">
        <v>2.5</v>
      </c>
      <c r="AR461" s="5">
        <v>1029.0999999999999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232</v>
      </c>
      <c r="AY461">
        <v>1088</v>
      </c>
      <c r="AZ461">
        <v>4.7</v>
      </c>
      <c r="BA461">
        <v>4.8</v>
      </c>
      <c r="BB461" s="55">
        <v>0.31388888888888899</v>
      </c>
    </row>
    <row r="462" spans="2:54" x14ac:dyDescent="0.25">
      <c r="B462" s="5">
        <v>4.4000000000000004</v>
      </c>
      <c r="C462" s="5">
        <v>91</v>
      </c>
      <c r="D462" s="5">
        <v>3.1</v>
      </c>
      <c r="E462" s="5">
        <v>4.4000000000000004</v>
      </c>
      <c r="F462" s="5">
        <v>0</v>
      </c>
      <c r="G462" s="5">
        <v>2.5</v>
      </c>
      <c r="H462" s="5">
        <v>1029.0999999999999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232</v>
      </c>
      <c r="O462">
        <v>1088</v>
      </c>
      <c r="P462">
        <v>4.7</v>
      </c>
      <c r="Q462">
        <v>4.8</v>
      </c>
      <c r="R462" s="55"/>
      <c r="T462" s="91">
        <f t="shared" si="12"/>
        <v>4.8</v>
      </c>
      <c r="U462" s="94">
        <f t="shared" ref="U462:U525" si="16">(T462-B462)-4</f>
        <v>-3.6000000000000005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2"/>
      <c r="AD462" s="54">
        <v>0.31458333333333299</v>
      </c>
      <c r="AK462" s="306"/>
      <c r="AL462" s="5">
        <v>4.4000000000000004</v>
      </c>
      <c r="AM462" s="5">
        <v>91</v>
      </c>
      <c r="AN462" s="5">
        <v>3.1</v>
      </c>
      <c r="AO462" s="5">
        <v>4.4000000000000004</v>
      </c>
      <c r="AP462" s="5">
        <v>0</v>
      </c>
      <c r="AQ462" s="5">
        <v>2.5</v>
      </c>
      <c r="AR462" s="5">
        <v>1029.0999999999999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232</v>
      </c>
      <c r="AY462">
        <v>1088</v>
      </c>
      <c r="AZ462">
        <v>4.7</v>
      </c>
      <c r="BA462">
        <v>4.8</v>
      </c>
      <c r="BB462" s="55">
        <v>0.31458333333333299</v>
      </c>
    </row>
    <row r="463" spans="2:54" x14ac:dyDescent="0.25">
      <c r="B463" s="5">
        <v>4.4000000000000004</v>
      </c>
      <c r="C463" s="5">
        <v>91</v>
      </c>
      <c r="D463" s="5">
        <v>3.1</v>
      </c>
      <c r="E463" s="5">
        <v>4.4000000000000004</v>
      </c>
      <c r="F463" s="5">
        <v>2.5</v>
      </c>
      <c r="G463" s="5">
        <v>2.9</v>
      </c>
      <c r="H463" s="5">
        <v>1029.0999999999999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232</v>
      </c>
      <c r="O463">
        <v>1088</v>
      </c>
      <c r="P463">
        <v>4.7</v>
      </c>
      <c r="Q463">
        <v>4.8</v>
      </c>
      <c r="R463" s="55"/>
      <c r="T463" s="91">
        <f t="shared" si="12"/>
        <v>4.8</v>
      </c>
      <c r="U463" s="94">
        <f t="shared" si="16"/>
        <v>-3.6000000000000005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2"/>
      <c r="AD463" s="54">
        <v>0.31527777777777799</v>
      </c>
      <c r="AK463" s="306"/>
      <c r="AL463" s="5">
        <v>4.4000000000000004</v>
      </c>
      <c r="AM463" s="5">
        <v>91</v>
      </c>
      <c r="AN463" s="5">
        <v>3.1</v>
      </c>
      <c r="AO463" s="5">
        <v>4.4000000000000004</v>
      </c>
      <c r="AP463" s="5">
        <v>2.5</v>
      </c>
      <c r="AQ463" s="5">
        <v>2.9</v>
      </c>
      <c r="AR463" s="5">
        <v>1029.0999999999999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232</v>
      </c>
      <c r="AY463">
        <v>1088</v>
      </c>
      <c r="AZ463">
        <v>4.7</v>
      </c>
      <c r="BA463">
        <v>4.8</v>
      </c>
      <c r="BB463" s="55">
        <v>0.31527777777777799</v>
      </c>
    </row>
    <row r="464" spans="2:54" x14ac:dyDescent="0.25">
      <c r="B464" s="5">
        <v>4.4000000000000004</v>
      </c>
      <c r="C464" s="5">
        <v>91</v>
      </c>
      <c r="D464" s="5">
        <v>3.1</v>
      </c>
      <c r="E464" s="5">
        <v>4.4000000000000004</v>
      </c>
      <c r="F464" s="5">
        <v>2.9</v>
      </c>
      <c r="G464" s="5">
        <v>3.6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232</v>
      </c>
      <c r="O464">
        <v>1088</v>
      </c>
      <c r="P464">
        <v>4.7</v>
      </c>
      <c r="Q464">
        <v>4.8</v>
      </c>
      <c r="R464" s="55"/>
      <c r="T464" s="91">
        <f t="shared" si="12"/>
        <v>4.8</v>
      </c>
      <c r="U464" s="94">
        <f t="shared" si="16"/>
        <v>-3.6000000000000005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2"/>
      <c r="AD464" s="54">
        <v>0.31597222222222199</v>
      </c>
      <c r="AK464" s="306"/>
      <c r="AL464" s="5">
        <v>4.4000000000000004</v>
      </c>
      <c r="AM464" s="5">
        <v>91</v>
      </c>
      <c r="AN464" s="5">
        <v>3.1</v>
      </c>
      <c r="AO464" s="5">
        <v>4.4000000000000004</v>
      </c>
      <c r="AP464" s="5">
        <v>2.9</v>
      </c>
      <c r="AQ464" s="5">
        <v>3.6</v>
      </c>
      <c r="AR464" s="5">
        <v>1029.0999999999999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232</v>
      </c>
      <c r="AY464">
        <v>1088</v>
      </c>
      <c r="AZ464">
        <v>4.7</v>
      </c>
      <c r="BA464">
        <v>4.8</v>
      </c>
      <c r="BB464" s="55">
        <v>0.31597222222222199</v>
      </c>
    </row>
    <row r="465" spans="2:54" x14ac:dyDescent="0.25">
      <c r="B465" s="5">
        <v>4.4000000000000004</v>
      </c>
      <c r="C465" s="5">
        <v>91</v>
      </c>
      <c r="D465" s="5">
        <v>3.1</v>
      </c>
      <c r="E465" s="5">
        <v>4.4000000000000004</v>
      </c>
      <c r="F465" s="5">
        <v>0</v>
      </c>
      <c r="G465" s="5">
        <v>2.5</v>
      </c>
      <c r="H465" s="5">
        <v>1029.4000000000001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232</v>
      </c>
      <c r="O465">
        <v>1088</v>
      </c>
      <c r="P465">
        <v>4.7</v>
      </c>
      <c r="Q465">
        <v>4.8</v>
      </c>
      <c r="R465" s="55"/>
      <c r="T465" s="91">
        <f t="shared" si="12"/>
        <v>4.8</v>
      </c>
      <c r="U465" s="94">
        <f t="shared" si="16"/>
        <v>-3.6000000000000005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2"/>
      <c r="AD465" s="54">
        <v>0.31666666666666698</v>
      </c>
      <c r="AK465" s="306"/>
      <c r="AL465" s="5">
        <v>4.4000000000000004</v>
      </c>
      <c r="AM465" s="5">
        <v>91</v>
      </c>
      <c r="AN465" s="5">
        <v>3.1</v>
      </c>
      <c r="AO465" s="5">
        <v>4.4000000000000004</v>
      </c>
      <c r="AP465" s="5">
        <v>0</v>
      </c>
      <c r="AQ465" s="5">
        <v>2.5</v>
      </c>
      <c r="AR465" s="5">
        <v>1029.4000000000001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232</v>
      </c>
      <c r="AY465">
        <v>1088</v>
      </c>
      <c r="AZ465">
        <v>4.7</v>
      </c>
      <c r="BA465">
        <v>4.8</v>
      </c>
      <c r="BB465" s="55">
        <v>0.31666666666666698</v>
      </c>
    </row>
    <row r="466" spans="2:54" x14ac:dyDescent="0.25">
      <c r="B466" s="5">
        <v>4.5</v>
      </c>
      <c r="C466" s="5">
        <v>91</v>
      </c>
      <c r="D466" s="5">
        <v>3.2</v>
      </c>
      <c r="E466" s="5">
        <v>4.5</v>
      </c>
      <c r="F466" s="5">
        <v>4.3</v>
      </c>
      <c r="G466" s="5">
        <v>4.3</v>
      </c>
      <c r="H466" s="5">
        <v>1029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232</v>
      </c>
      <c r="O466">
        <v>1088</v>
      </c>
      <c r="P466">
        <v>4.7</v>
      </c>
      <c r="Q466">
        <v>4.8</v>
      </c>
      <c r="R466" s="55"/>
      <c r="T466" s="91">
        <f t="shared" si="12"/>
        <v>4.8</v>
      </c>
      <c r="U466" s="94">
        <f t="shared" si="16"/>
        <v>-3.7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2"/>
      <c r="AD466" s="54">
        <v>0.31736111111111098</v>
      </c>
      <c r="AK466" s="306"/>
      <c r="AL466" s="5">
        <v>4.5</v>
      </c>
      <c r="AM466" s="5">
        <v>91</v>
      </c>
      <c r="AN466" s="5">
        <v>3.2</v>
      </c>
      <c r="AO466" s="5">
        <v>4.5</v>
      </c>
      <c r="AP466" s="5">
        <v>4.3</v>
      </c>
      <c r="AQ466" s="5">
        <v>4.3</v>
      </c>
      <c r="AR466" s="5">
        <v>1029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232</v>
      </c>
      <c r="AY466">
        <v>1088</v>
      </c>
      <c r="AZ466">
        <v>4.7</v>
      </c>
      <c r="BA466">
        <v>4.8</v>
      </c>
      <c r="BB466" s="55">
        <v>0.31736111111111098</v>
      </c>
    </row>
    <row r="467" spans="2:54" x14ac:dyDescent="0.25">
      <c r="B467" s="5">
        <v>4.5</v>
      </c>
      <c r="C467" s="5">
        <v>91</v>
      </c>
      <c r="D467" s="5">
        <v>3.2</v>
      </c>
      <c r="E467" s="5">
        <v>4.5</v>
      </c>
      <c r="F467" s="5">
        <v>1.8</v>
      </c>
      <c r="G467" s="5">
        <v>3.6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232</v>
      </c>
      <c r="O467">
        <v>1088</v>
      </c>
      <c r="P467">
        <v>4.7</v>
      </c>
      <c r="Q467">
        <v>4.8</v>
      </c>
      <c r="R467" s="55"/>
      <c r="T467" s="91">
        <f t="shared" si="12"/>
        <v>4.8</v>
      </c>
      <c r="U467" s="94">
        <f t="shared" si="16"/>
        <v>-3.7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2"/>
      <c r="AD467" s="54">
        <v>0.31805555555555598</v>
      </c>
      <c r="AK467" s="306"/>
      <c r="AL467" s="5">
        <v>4.5</v>
      </c>
      <c r="AM467" s="5">
        <v>91</v>
      </c>
      <c r="AN467" s="5">
        <v>3.2</v>
      </c>
      <c r="AO467" s="5">
        <v>4.5</v>
      </c>
      <c r="AP467" s="5">
        <v>1.8</v>
      </c>
      <c r="AQ467" s="5">
        <v>3.6</v>
      </c>
      <c r="AR467" s="5">
        <v>1029.3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232</v>
      </c>
      <c r="AY467">
        <v>1088</v>
      </c>
      <c r="AZ467">
        <v>4.7</v>
      </c>
      <c r="BA467">
        <v>4.8</v>
      </c>
      <c r="BB467" s="55">
        <v>0.31805555555555598</v>
      </c>
    </row>
    <row r="468" spans="2:54" x14ac:dyDescent="0.25">
      <c r="B468" s="5">
        <v>4.5</v>
      </c>
      <c r="C468" s="5">
        <v>91</v>
      </c>
      <c r="D468" s="5">
        <v>3.2</v>
      </c>
      <c r="E468" s="5">
        <v>4.5</v>
      </c>
      <c r="F468" s="5">
        <v>2.2000000000000002</v>
      </c>
      <c r="G468" s="5">
        <v>4</v>
      </c>
      <c r="H468" s="5">
        <v>1029.3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232</v>
      </c>
      <c r="O468">
        <v>1088</v>
      </c>
      <c r="P468">
        <v>4.7</v>
      </c>
      <c r="Q468">
        <v>4.8</v>
      </c>
      <c r="R468" s="55"/>
      <c r="T468" s="91">
        <f t="shared" si="12"/>
        <v>4.8</v>
      </c>
      <c r="U468" s="94">
        <f t="shared" si="16"/>
        <v>-3.7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2"/>
      <c r="AD468" s="54">
        <v>0.31874999999999998</v>
      </c>
      <c r="AK468" s="306"/>
      <c r="AL468" s="5">
        <v>4.5</v>
      </c>
      <c r="AM468" s="5">
        <v>91</v>
      </c>
      <c r="AN468" s="5">
        <v>3.2</v>
      </c>
      <c r="AO468" s="5">
        <v>4.5</v>
      </c>
      <c r="AP468" s="5">
        <v>2.2000000000000002</v>
      </c>
      <c r="AQ468" s="5">
        <v>4</v>
      </c>
      <c r="AR468" s="5">
        <v>1029.3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232</v>
      </c>
      <c r="AY468">
        <v>1088</v>
      </c>
      <c r="AZ468">
        <v>4.7</v>
      </c>
      <c r="BA468">
        <v>4.8</v>
      </c>
      <c r="BB468" s="55">
        <v>0.31874999999999998</v>
      </c>
    </row>
    <row r="469" spans="2:54" x14ac:dyDescent="0.25">
      <c r="B469" s="5">
        <v>4.5</v>
      </c>
      <c r="C469" s="5">
        <v>91</v>
      </c>
      <c r="D469" s="5">
        <v>3.2</v>
      </c>
      <c r="E469" s="5">
        <v>4.5</v>
      </c>
      <c r="F469" s="5">
        <v>2.9</v>
      </c>
      <c r="G469" s="5">
        <v>4</v>
      </c>
      <c r="H469" s="5">
        <v>1029.3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232</v>
      </c>
      <c r="O469">
        <v>1088</v>
      </c>
      <c r="P469">
        <v>4.7</v>
      </c>
      <c r="Q469">
        <v>4.8</v>
      </c>
      <c r="R469" s="55"/>
      <c r="T469" s="91">
        <f t="shared" si="12"/>
        <v>4.8</v>
      </c>
      <c r="U469" s="94">
        <f t="shared" si="16"/>
        <v>-3.7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2"/>
      <c r="AD469" s="54">
        <v>0.31944444444444398</v>
      </c>
      <c r="AK469" s="306"/>
      <c r="AL469" s="5">
        <v>4.5</v>
      </c>
      <c r="AM469" s="5">
        <v>91</v>
      </c>
      <c r="AN469" s="5">
        <v>3.2</v>
      </c>
      <c r="AO469" s="5">
        <v>4.5</v>
      </c>
      <c r="AP469" s="5">
        <v>2.9</v>
      </c>
      <c r="AQ469" s="5">
        <v>4</v>
      </c>
      <c r="AR469" s="5">
        <v>1029.3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232</v>
      </c>
      <c r="AY469">
        <v>1088</v>
      </c>
      <c r="AZ469">
        <v>4.7</v>
      </c>
      <c r="BA469">
        <v>4.8</v>
      </c>
      <c r="BB469" s="55">
        <v>0.31944444444444398</v>
      </c>
    </row>
    <row r="470" spans="2:54" x14ac:dyDescent="0.25">
      <c r="B470" s="5">
        <v>4.5</v>
      </c>
      <c r="C470" s="5">
        <v>91</v>
      </c>
      <c r="D470" s="5">
        <v>3.2</v>
      </c>
      <c r="E470" s="5">
        <v>4.5</v>
      </c>
      <c r="F470" s="5">
        <v>2.5</v>
      </c>
      <c r="G470" s="5">
        <v>4.3</v>
      </c>
      <c r="H470" s="5">
        <v>1029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232</v>
      </c>
      <c r="O470">
        <v>1088</v>
      </c>
      <c r="P470">
        <v>4.7</v>
      </c>
      <c r="Q470">
        <v>4.8</v>
      </c>
      <c r="R470" s="55"/>
      <c r="T470" s="91">
        <f t="shared" si="12"/>
        <v>4.8</v>
      </c>
      <c r="U470" s="94">
        <f t="shared" si="16"/>
        <v>-3.7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2"/>
      <c r="AD470" s="54">
        <v>0.32013888888888897</v>
      </c>
      <c r="AK470" s="306"/>
      <c r="AL470" s="5">
        <v>4.5</v>
      </c>
      <c r="AM470" s="5">
        <v>91</v>
      </c>
      <c r="AN470" s="5">
        <v>3.2</v>
      </c>
      <c r="AO470" s="5">
        <v>4.5</v>
      </c>
      <c r="AP470" s="5">
        <v>2.5</v>
      </c>
      <c r="AQ470" s="5">
        <v>4.3</v>
      </c>
      <c r="AR470" s="5">
        <v>1029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232</v>
      </c>
      <c r="AY470">
        <v>1088</v>
      </c>
      <c r="AZ470">
        <v>4.7</v>
      </c>
      <c r="BA470">
        <v>4.8</v>
      </c>
      <c r="BB470" s="55">
        <v>0.32013888888888897</v>
      </c>
    </row>
    <row r="471" spans="2:54" x14ac:dyDescent="0.25">
      <c r="B471" s="5">
        <v>4.5</v>
      </c>
      <c r="C471" s="5">
        <v>91</v>
      </c>
      <c r="D471" s="5">
        <v>3.2</v>
      </c>
      <c r="E471" s="5">
        <v>4.5</v>
      </c>
      <c r="F471" s="5">
        <v>4</v>
      </c>
      <c r="G471" s="5">
        <v>5.8</v>
      </c>
      <c r="H471" s="5">
        <v>1029.3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232</v>
      </c>
      <c r="O471">
        <v>1088</v>
      </c>
      <c r="P471">
        <v>4.7</v>
      </c>
      <c r="Q471">
        <v>4.8</v>
      </c>
      <c r="R471" s="55"/>
      <c r="T471" s="91">
        <f t="shared" si="12"/>
        <v>4.8</v>
      </c>
      <c r="U471" s="94">
        <f t="shared" si="16"/>
        <v>-3.7</v>
      </c>
      <c r="V471" s="90"/>
      <c r="W471" s="94" t="str">
        <f t="shared" si="13"/>
        <v/>
      </c>
      <c r="X471" s="91"/>
      <c r="Z471" s="5"/>
      <c r="AA471"/>
      <c r="AC471" s="372"/>
      <c r="AD471" s="54">
        <v>0.32083333333333303</v>
      </c>
      <c r="AK471" s="306"/>
      <c r="AL471" s="5">
        <v>4.5</v>
      </c>
      <c r="AM471" s="5">
        <v>91</v>
      </c>
      <c r="AN471" s="5">
        <v>3.2</v>
      </c>
      <c r="AO471" s="5">
        <v>4.5</v>
      </c>
      <c r="AP471" s="5">
        <v>4</v>
      </c>
      <c r="AQ471" s="5">
        <v>5.8</v>
      </c>
      <c r="AR471" s="5">
        <v>1029.3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232</v>
      </c>
      <c r="AY471">
        <v>1088</v>
      </c>
      <c r="AZ471">
        <v>4.7</v>
      </c>
      <c r="BA471">
        <v>4.8</v>
      </c>
      <c r="BB471" s="55">
        <v>0.32083333333333303</v>
      </c>
    </row>
    <row r="472" spans="2:54" x14ac:dyDescent="0.25">
      <c r="B472" s="5">
        <v>4.5</v>
      </c>
      <c r="C472" s="5">
        <v>91</v>
      </c>
      <c r="D472" s="5">
        <v>3.2</v>
      </c>
      <c r="E472" s="5">
        <v>3.4</v>
      </c>
      <c r="F472" s="5">
        <v>5.4</v>
      </c>
      <c r="G472" s="5">
        <v>5.8</v>
      </c>
      <c r="H472" s="5">
        <v>1029.0999999999999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232</v>
      </c>
      <c r="O472">
        <v>1088</v>
      </c>
      <c r="P472">
        <v>4.7</v>
      </c>
      <c r="Q472">
        <v>4.8</v>
      </c>
      <c r="R472" s="55"/>
      <c r="T472" s="91">
        <f t="shared" si="12"/>
        <v>4.8</v>
      </c>
      <c r="U472" s="94">
        <f t="shared" si="16"/>
        <v>-3.7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2"/>
      <c r="AD472" s="54">
        <v>0.32152777777777802</v>
      </c>
      <c r="AK472" s="306"/>
      <c r="AL472" s="5">
        <v>4.5</v>
      </c>
      <c r="AM472" s="5">
        <v>91</v>
      </c>
      <c r="AN472" s="5">
        <v>3.2</v>
      </c>
      <c r="AO472" s="5">
        <v>3.4</v>
      </c>
      <c r="AP472" s="5">
        <v>5.4</v>
      </c>
      <c r="AQ472" s="5">
        <v>5.8</v>
      </c>
      <c r="AR472" s="5">
        <v>1029.0999999999999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232</v>
      </c>
      <c r="AY472">
        <v>1088</v>
      </c>
      <c r="AZ472">
        <v>4.7</v>
      </c>
      <c r="BA472">
        <v>4.8</v>
      </c>
      <c r="BB472" s="55">
        <v>0.32152777777777802</v>
      </c>
    </row>
    <row r="473" spans="2:54" x14ac:dyDescent="0.25">
      <c r="B473" s="5">
        <v>4.5</v>
      </c>
      <c r="C473" s="5">
        <v>91</v>
      </c>
      <c r="D473" s="5">
        <v>3.2</v>
      </c>
      <c r="E473" s="5">
        <v>4.5</v>
      </c>
      <c r="F473" s="5">
        <v>4.3</v>
      </c>
      <c r="G473" s="5">
        <v>4.7</v>
      </c>
      <c r="H473" s="5">
        <v>1029.2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232</v>
      </c>
      <c r="O473">
        <v>1088</v>
      </c>
      <c r="P473">
        <v>4.7</v>
      </c>
      <c r="Q473">
        <v>4.8</v>
      </c>
      <c r="R473" s="55"/>
      <c r="T473" s="91">
        <f t="shared" si="12"/>
        <v>4.8</v>
      </c>
      <c r="U473" s="94">
        <f t="shared" si="16"/>
        <v>-3.7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2"/>
      <c r="AD473" s="54">
        <v>0.32222222222222202</v>
      </c>
      <c r="AL473" s="5">
        <v>4.5</v>
      </c>
      <c r="AM473" s="5">
        <v>91</v>
      </c>
      <c r="AN473" s="5">
        <v>3.2</v>
      </c>
      <c r="AO473" s="5">
        <v>4.5</v>
      </c>
      <c r="AP473" s="5">
        <v>4.3</v>
      </c>
      <c r="AQ473" s="5">
        <v>4.7</v>
      </c>
      <c r="AR473" s="5">
        <v>1029.2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232</v>
      </c>
      <c r="AY473">
        <v>1088</v>
      </c>
      <c r="AZ473">
        <v>4.7</v>
      </c>
      <c r="BA473">
        <v>4.8</v>
      </c>
      <c r="BB473" s="55">
        <v>0.32222222222222302</v>
      </c>
    </row>
    <row r="474" spans="2:54" x14ac:dyDescent="0.25">
      <c r="B474" s="5">
        <v>4.5</v>
      </c>
      <c r="C474" s="5">
        <v>91</v>
      </c>
      <c r="D474" s="5">
        <v>3.2</v>
      </c>
      <c r="E474" s="5">
        <v>3.2</v>
      </c>
      <c r="F474" s="5">
        <v>5.8</v>
      </c>
      <c r="G474" s="5">
        <v>6.5</v>
      </c>
      <c r="H474" s="5">
        <v>1029.2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232</v>
      </c>
      <c r="O474">
        <v>1088</v>
      </c>
      <c r="P474">
        <v>4.7</v>
      </c>
      <c r="Q474">
        <v>4.8</v>
      </c>
      <c r="R474" s="55"/>
      <c r="T474" s="91">
        <f t="shared" si="12"/>
        <v>4.8</v>
      </c>
      <c r="U474" s="94">
        <f t="shared" si="16"/>
        <v>-3.7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2"/>
      <c r="AD474" s="54">
        <v>0.32291666666666702</v>
      </c>
      <c r="AK474" s="306"/>
      <c r="AL474" s="5">
        <v>4.5</v>
      </c>
      <c r="AM474" s="5">
        <v>91</v>
      </c>
      <c r="AN474" s="5">
        <v>3.2</v>
      </c>
      <c r="AO474" s="5">
        <v>3.2</v>
      </c>
      <c r="AP474" s="5">
        <v>5.8</v>
      </c>
      <c r="AQ474" s="5">
        <v>6.5</v>
      </c>
      <c r="AR474" s="5">
        <v>1029.2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232</v>
      </c>
      <c r="AY474">
        <v>1088</v>
      </c>
      <c r="AZ474">
        <v>4.7</v>
      </c>
      <c r="BA474">
        <v>4.8</v>
      </c>
      <c r="BB474" s="55">
        <v>0.32291666666666802</v>
      </c>
    </row>
    <row r="475" spans="2:54" x14ac:dyDescent="0.25">
      <c r="B475" s="5">
        <v>4.5</v>
      </c>
      <c r="C475" s="5">
        <v>91</v>
      </c>
      <c r="D475" s="5">
        <v>3.2</v>
      </c>
      <c r="E475" s="5">
        <v>4.5</v>
      </c>
      <c r="F475" s="5">
        <v>3.6</v>
      </c>
      <c r="G475" s="5">
        <v>4.7</v>
      </c>
      <c r="H475" s="5">
        <v>1029.4000000000001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232</v>
      </c>
      <c r="O475">
        <v>1088</v>
      </c>
      <c r="P475">
        <v>4.7</v>
      </c>
      <c r="Q475">
        <v>4.8</v>
      </c>
      <c r="R475" s="55"/>
      <c r="T475" s="91">
        <f t="shared" si="12"/>
        <v>4.8</v>
      </c>
      <c r="U475" s="94">
        <f t="shared" si="16"/>
        <v>-3.7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2"/>
      <c r="AD475" s="54">
        <v>0.32361111111111102</v>
      </c>
      <c r="AK475" s="306"/>
      <c r="AL475" s="5">
        <v>4.5</v>
      </c>
      <c r="AM475" s="5">
        <v>91</v>
      </c>
      <c r="AN475" s="5">
        <v>3.2</v>
      </c>
      <c r="AO475" s="5">
        <v>4.5</v>
      </c>
      <c r="AP475" s="5">
        <v>3.6</v>
      </c>
      <c r="AQ475" s="5">
        <v>4.7</v>
      </c>
      <c r="AR475" s="5">
        <v>1029.4000000000001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232</v>
      </c>
      <c r="AY475">
        <v>1088</v>
      </c>
      <c r="AZ475">
        <v>4.7</v>
      </c>
      <c r="BA475">
        <v>4.8</v>
      </c>
      <c r="BB475" s="55">
        <v>0.32361111111111301</v>
      </c>
    </row>
    <row r="476" spans="2:54" x14ac:dyDescent="0.25">
      <c r="B476" s="5">
        <v>4.4000000000000004</v>
      </c>
      <c r="C476" s="5">
        <v>91</v>
      </c>
      <c r="D476" s="5">
        <v>3.1</v>
      </c>
      <c r="E476" s="5">
        <v>4.4000000000000004</v>
      </c>
      <c r="F476" s="5">
        <v>3.6</v>
      </c>
      <c r="G476" s="5">
        <v>4</v>
      </c>
      <c r="H476" s="5">
        <v>1029.3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232</v>
      </c>
      <c r="O476">
        <v>1088</v>
      </c>
      <c r="P476">
        <v>4.7</v>
      </c>
      <c r="Q476">
        <v>4.8</v>
      </c>
      <c r="R476" s="55"/>
      <c r="T476" s="91">
        <f t="shared" si="12"/>
        <v>4.8</v>
      </c>
      <c r="U476" s="94">
        <f t="shared" si="16"/>
        <v>-3.6000000000000005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2"/>
      <c r="AD476" s="54">
        <v>0.32430555555555601</v>
      </c>
      <c r="AL476" s="5">
        <v>4.4000000000000004</v>
      </c>
      <c r="AM476" s="5">
        <v>91</v>
      </c>
      <c r="AN476" s="5">
        <v>3.1</v>
      </c>
      <c r="AO476" s="5">
        <v>4.4000000000000004</v>
      </c>
      <c r="AP476" s="5">
        <v>3.6</v>
      </c>
      <c r="AQ476" s="5">
        <v>4</v>
      </c>
      <c r="AR476" s="5">
        <v>1029.3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232</v>
      </c>
      <c r="AY476">
        <v>1088</v>
      </c>
      <c r="AZ476">
        <v>4.7</v>
      </c>
      <c r="BA476">
        <v>4.8</v>
      </c>
      <c r="BB476" s="55">
        <v>0.32430555555555801</v>
      </c>
    </row>
    <row r="477" spans="2:54" x14ac:dyDescent="0.25">
      <c r="B477" s="5">
        <v>7.2</v>
      </c>
      <c r="C477" s="5">
        <v>85</v>
      </c>
      <c r="D477" s="5">
        <v>4.8</v>
      </c>
      <c r="E477" s="5">
        <v>7.2</v>
      </c>
      <c r="F477" s="5">
        <v>4.7</v>
      </c>
      <c r="G477" s="5">
        <v>6.5</v>
      </c>
      <c r="H477" s="5">
        <v>1029.2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232</v>
      </c>
      <c r="O477">
        <v>1088</v>
      </c>
      <c r="P477">
        <v>6.9</v>
      </c>
      <c r="Q477">
        <v>7</v>
      </c>
      <c r="R477" s="55"/>
      <c r="T477" s="91">
        <f t="shared" si="12"/>
        <v>7</v>
      </c>
      <c r="U477" s="94">
        <f t="shared" si="16"/>
        <v>-4.2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2"/>
      <c r="AD477" s="54">
        <v>0.32500000000000001</v>
      </c>
      <c r="AK477" s="702"/>
      <c r="AL477" s="5">
        <v>7.2</v>
      </c>
      <c r="AM477" s="5">
        <v>85</v>
      </c>
      <c r="AN477" s="5">
        <v>4.8</v>
      </c>
      <c r="AO477" s="5">
        <v>7.2</v>
      </c>
      <c r="AP477" s="5">
        <v>4.7</v>
      </c>
      <c r="AQ477" s="5">
        <v>6.5</v>
      </c>
      <c r="AR477" s="5">
        <v>1029.2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232</v>
      </c>
      <c r="AY477">
        <v>1088</v>
      </c>
      <c r="AZ477">
        <v>6.9</v>
      </c>
      <c r="BA477">
        <v>7</v>
      </c>
      <c r="BB477" s="55">
        <v>0.32500000000000301</v>
      </c>
    </row>
    <row r="478" spans="2:54" x14ac:dyDescent="0.25">
      <c r="B478" s="5">
        <v>7.1</v>
      </c>
      <c r="C478" s="5">
        <v>85</v>
      </c>
      <c r="D478" s="5">
        <v>4.7</v>
      </c>
      <c r="E478" s="5">
        <v>7.1</v>
      </c>
      <c r="F478" s="5">
        <v>2.2000000000000002</v>
      </c>
      <c r="G478" s="5">
        <v>4</v>
      </c>
      <c r="H478" s="5">
        <v>1029.2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232</v>
      </c>
      <c r="O478">
        <v>1088</v>
      </c>
      <c r="P478">
        <v>6.9</v>
      </c>
      <c r="Q478">
        <v>7</v>
      </c>
      <c r="R478" s="55"/>
      <c r="T478" s="91">
        <f t="shared" si="12"/>
        <v>7</v>
      </c>
      <c r="U478" s="94">
        <f t="shared" si="16"/>
        <v>-4.0999999999999996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2"/>
      <c r="AD478" s="54">
        <v>0.32569444444444401</v>
      </c>
      <c r="AK478" s="306"/>
      <c r="AL478" s="5">
        <v>7.1</v>
      </c>
      <c r="AM478" s="5">
        <v>85</v>
      </c>
      <c r="AN478" s="5">
        <v>4.7</v>
      </c>
      <c r="AO478" s="5">
        <v>7.1</v>
      </c>
      <c r="AP478" s="5">
        <v>2.2000000000000002</v>
      </c>
      <c r="AQ478" s="5">
        <v>4</v>
      </c>
      <c r="AR478" s="5">
        <v>1029.2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232</v>
      </c>
      <c r="AY478">
        <v>1088</v>
      </c>
      <c r="AZ478">
        <v>6.9</v>
      </c>
      <c r="BA478">
        <v>7</v>
      </c>
      <c r="BB478" s="55">
        <v>0.32569444444444801</v>
      </c>
    </row>
    <row r="479" spans="2:54" x14ac:dyDescent="0.25">
      <c r="B479" s="5">
        <v>7.1</v>
      </c>
      <c r="C479" s="5">
        <v>85</v>
      </c>
      <c r="D479" s="5">
        <v>4.7</v>
      </c>
      <c r="E479" s="5">
        <v>7.1</v>
      </c>
      <c r="F479" s="5">
        <v>3.2</v>
      </c>
      <c r="G479" s="5">
        <v>5.4</v>
      </c>
      <c r="H479" s="5">
        <v>1029.2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232</v>
      </c>
      <c r="O479">
        <v>1088</v>
      </c>
      <c r="P479">
        <v>6.9</v>
      </c>
      <c r="Q479">
        <v>6.9</v>
      </c>
      <c r="R479" s="55"/>
      <c r="T479" s="91">
        <f t="shared" si="12"/>
        <v>6.9</v>
      </c>
      <c r="U479" s="94">
        <f t="shared" si="16"/>
        <v>-4.1999999999999993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2"/>
      <c r="AD479" s="54">
        <v>0.32638888888888901</v>
      </c>
      <c r="AK479" s="306"/>
      <c r="AL479" s="5">
        <v>7.1</v>
      </c>
      <c r="AM479" s="5">
        <v>85</v>
      </c>
      <c r="AN479" s="5">
        <v>4.7</v>
      </c>
      <c r="AO479" s="5">
        <v>7.1</v>
      </c>
      <c r="AP479" s="5">
        <v>3.2</v>
      </c>
      <c r="AQ479" s="5">
        <v>5.4</v>
      </c>
      <c r="AR479" s="5">
        <v>1029.2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232</v>
      </c>
      <c r="AY479">
        <v>1088</v>
      </c>
      <c r="AZ479">
        <v>6.9</v>
      </c>
      <c r="BA479">
        <v>6.9</v>
      </c>
      <c r="BB479" s="55">
        <v>0.326388888888893</v>
      </c>
    </row>
    <row r="480" spans="2:54" x14ac:dyDescent="0.25">
      <c r="B480" s="5">
        <v>7.1</v>
      </c>
      <c r="C480" s="5">
        <v>85</v>
      </c>
      <c r="D480" s="5">
        <v>4.7</v>
      </c>
      <c r="E480" s="5">
        <v>6.2</v>
      </c>
      <c r="F480" s="5">
        <v>5.8</v>
      </c>
      <c r="G480" s="5">
        <v>9</v>
      </c>
      <c r="H480" s="5">
        <v>1028.9000000000001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232</v>
      </c>
      <c r="O480">
        <v>1088</v>
      </c>
      <c r="P480">
        <v>6.9</v>
      </c>
      <c r="Q480">
        <v>6.9</v>
      </c>
      <c r="R480" s="55"/>
      <c r="T480" s="91">
        <f t="shared" si="12"/>
        <v>6.9</v>
      </c>
      <c r="U480" s="94">
        <f t="shared" si="16"/>
        <v>-4.1999999999999993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2"/>
      <c r="AD480" s="54">
        <v>0.327083333333333</v>
      </c>
      <c r="AK480" s="306"/>
      <c r="AL480" s="5">
        <v>7.1</v>
      </c>
      <c r="AM480" s="5">
        <v>85</v>
      </c>
      <c r="AN480" s="5">
        <v>4.7</v>
      </c>
      <c r="AO480" s="5">
        <v>6.2</v>
      </c>
      <c r="AP480" s="5">
        <v>5.8</v>
      </c>
      <c r="AQ480" s="5">
        <v>9</v>
      </c>
      <c r="AR480" s="5">
        <v>1028.9000000000001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232</v>
      </c>
      <c r="AY480">
        <v>1088</v>
      </c>
      <c r="AZ480">
        <v>6.9</v>
      </c>
      <c r="BA480">
        <v>6.9</v>
      </c>
      <c r="BB480" s="55">
        <v>0.327083333333338</v>
      </c>
    </row>
    <row r="481" spans="2:54" x14ac:dyDescent="0.25">
      <c r="B481" s="5">
        <v>7.1</v>
      </c>
      <c r="C481" s="5">
        <v>85</v>
      </c>
      <c r="D481" s="5">
        <v>4.7</v>
      </c>
      <c r="E481" s="5">
        <v>5.3</v>
      </c>
      <c r="F481" s="5">
        <v>9.4</v>
      </c>
      <c r="G481" s="5">
        <v>9.4</v>
      </c>
      <c r="H481" s="5">
        <v>1029.0999999999999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232</v>
      </c>
      <c r="O481">
        <v>1088</v>
      </c>
      <c r="P481">
        <v>6.9</v>
      </c>
      <c r="Q481">
        <v>6.9</v>
      </c>
      <c r="R481" s="55"/>
      <c r="T481" s="91">
        <f t="shared" si="12"/>
        <v>6.9</v>
      </c>
      <c r="U481" s="94">
        <f t="shared" si="16"/>
        <v>-4.1999999999999993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2"/>
      <c r="AD481" s="54">
        <v>0.327777777777778</v>
      </c>
      <c r="AK481" s="306"/>
      <c r="AL481" s="5">
        <v>7.1</v>
      </c>
      <c r="AM481" s="5">
        <v>85</v>
      </c>
      <c r="AN481" s="5">
        <v>4.7</v>
      </c>
      <c r="AO481" s="5">
        <v>5.3</v>
      </c>
      <c r="AP481" s="5">
        <v>9.4</v>
      </c>
      <c r="AQ481" s="5">
        <v>9.4</v>
      </c>
      <c r="AR481" s="5">
        <v>1029.0999999999999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232</v>
      </c>
      <c r="AY481">
        <v>1088</v>
      </c>
      <c r="AZ481">
        <v>6.9</v>
      </c>
      <c r="BA481">
        <v>6.9</v>
      </c>
      <c r="BB481" s="55">
        <v>0.327777777777783</v>
      </c>
    </row>
    <row r="482" spans="2:54" x14ac:dyDescent="0.25">
      <c r="B482" s="5">
        <v>7.1</v>
      </c>
      <c r="C482" s="5">
        <v>85</v>
      </c>
      <c r="D482" s="5">
        <v>4.7</v>
      </c>
      <c r="E482" s="5">
        <v>5.6</v>
      </c>
      <c r="F482" s="5">
        <v>7.9</v>
      </c>
      <c r="G482" s="5">
        <v>7.9</v>
      </c>
      <c r="H482" s="5">
        <v>1029.2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232</v>
      </c>
      <c r="O482">
        <v>1088</v>
      </c>
      <c r="P482">
        <v>6.8</v>
      </c>
      <c r="Q482">
        <v>6.9</v>
      </c>
      <c r="R482" s="55"/>
      <c r="T482" s="91">
        <f t="shared" si="12"/>
        <v>6.9</v>
      </c>
      <c r="U482" s="94">
        <f t="shared" si="16"/>
        <v>-4.1999999999999993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2"/>
      <c r="AD482" s="54">
        <v>0.328472222222222</v>
      </c>
      <c r="AK482" s="306"/>
      <c r="AL482" s="5">
        <v>7.1</v>
      </c>
      <c r="AM482" s="5">
        <v>85</v>
      </c>
      <c r="AN482" s="5">
        <v>4.7</v>
      </c>
      <c r="AO482" s="5">
        <v>5.6</v>
      </c>
      <c r="AP482" s="5">
        <v>7.9</v>
      </c>
      <c r="AQ482" s="5">
        <v>7.9</v>
      </c>
      <c r="AR482" s="5">
        <v>1029.2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232</v>
      </c>
      <c r="AY482">
        <v>1088</v>
      </c>
      <c r="AZ482">
        <v>6.8</v>
      </c>
      <c r="BA482">
        <v>6.9</v>
      </c>
      <c r="BB482" s="55">
        <v>0.32847222222222799</v>
      </c>
    </row>
    <row r="483" spans="2:54" x14ac:dyDescent="0.25">
      <c r="B483" s="5">
        <v>7.1</v>
      </c>
      <c r="C483" s="5">
        <v>85</v>
      </c>
      <c r="D483" s="5">
        <v>4.7</v>
      </c>
      <c r="E483" s="5">
        <v>7.1</v>
      </c>
      <c r="F483" s="5">
        <v>3.6</v>
      </c>
      <c r="G483" s="5">
        <v>5.8</v>
      </c>
      <c r="H483" s="5">
        <v>1029.5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232</v>
      </c>
      <c r="O483">
        <v>1088</v>
      </c>
      <c r="P483">
        <v>6.8</v>
      </c>
      <c r="Q483">
        <v>6.9</v>
      </c>
      <c r="R483" s="55"/>
      <c r="T483" s="91">
        <f t="shared" si="12"/>
        <v>6.9</v>
      </c>
      <c r="U483" s="94">
        <f t="shared" si="16"/>
        <v>-4.1999999999999993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2"/>
      <c r="AD483" s="54">
        <v>0.329166666666667</v>
      </c>
      <c r="AK483" s="306"/>
      <c r="AL483" s="5">
        <v>7.1</v>
      </c>
      <c r="AM483" s="5">
        <v>85</v>
      </c>
      <c r="AN483" s="5">
        <v>4.7</v>
      </c>
      <c r="AO483" s="5">
        <v>7.1</v>
      </c>
      <c r="AP483" s="5">
        <v>3.6</v>
      </c>
      <c r="AQ483" s="5">
        <v>5.8</v>
      </c>
      <c r="AR483" s="5">
        <v>1029.5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232</v>
      </c>
      <c r="AY483">
        <v>1088</v>
      </c>
      <c r="AZ483">
        <v>6.8</v>
      </c>
      <c r="BA483">
        <v>6.9</v>
      </c>
      <c r="BB483" s="55">
        <v>0.32916666666667299</v>
      </c>
    </row>
    <row r="484" spans="2:54" x14ac:dyDescent="0.25">
      <c r="B484" s="5">
        <v>7.1</v>
      </c>
      <c r="C484" s="5">
        <v>85</v>
      </c>
      <c r="D484" s="5">
        <v>4.7</v>
      </c>
      <c r="E484" s="5">
        <v>6</v>
      </c>
      <c r="F484" s="5">
        <v>6.5</v>
      </c>
      <c r="G484" s="5">
        <v>7.2</v>
      </c>
      <c r="H484" s="5">
        <v>1029.3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232</v>
      </c>
      <c r="O484">
        <v>1088</v>
      </c>
      <c r="P484">
        <v>6.8</v>
      </c>
      <c r="Q484">
        <v>6.9</v>
      </c>
      <c r="R484" s="55"/>
      <c r="T484" s="91">
        <f t="shared" si="12"/>
        <v>6.9</v>
      </c>
      <c r="U484" s="94">
        <f t="shared" si="16"/>
        <v>-4.1999999999999993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2"/>
      <c r="AD484" s="54">
        <v>0.32986111111111099</v>
      </c>
      <c r="AK484" s="306"/>
      <c r="AL484" s="5">
        <v>7.1</v>
      </c>
      <c r="AM484" s="5">
        <v>85</v>
      </c>
      <c r="AN484" s="5">
        <v>4.7</v>
      </c>
      <c r="AO484" s="5">
        <v>6</v>
      </c>
      <c r="AP484" s="5">
        <v>6.5</v>
      </c>
      <c r="AQ484" s="5">
        <v>7.2</v>
      </c>
      <c r="AR484" s="5">
        <v>1029.3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232</v>
      </c>
      <c r="AY484">
        <v>1088</v>
      </c>
      <c r="AZ484">
        <v>6.8</v>
      </c>
      <c r="BA484">
        <v>6.9</v>
      </c>
      <c r="BB484" s="55">
        <v>0.32986111111111799</v>
      </c>
    </row>
    <row r="485" spans="2:54" x14ac:dyDescent="0.25">
      <c r="B485" s="5">
        <v>7.1</v>
      </c>
      <c r="C485" s="5">
        <v>85</v>
      </c>
      <c r="D485" s="5">
        <v>4.7</v>
      </c>
      <c r="E485" s="5">
        <v>7.1</v>
      </c>
      <c r="F485" s="5">
        <v>2.5</v>
      </c>
      <c r="G485" s="5">
        <v>4</v>
      </c>
      <c r="H485" s="5">
        <v>1029.2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232</v>
      </c>
      <c r="O485">
        <v>1088</v>
      </c>
      <c r="P485">
        <v>6.8</v>
      </c>
      <c r="Q485">
        <v>6.9</v>
      </c>
      <c r="R485" s="55"/>
      <c r="T485" s="91">
        <f t="shared" si="12"/>
        <v>6.9</v>
      </c>
      <c r="U485" s="94">
        <f t="shared" si="16"/>
        <v>-4.1999999999999993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2"/>
      <c r="AD485" s="54">
        <v>0.33055555555555599</v>
      </c>
      <c r="AK485" s="306"/>
      <c r="AL485" s="5">
        <v>7.1</v>
      </c>
      <c r="AM485" s="5">
        <v>85</v>
      </c>
      <c r="AN485" s="5">
        <v>4.7</v>
      </c>
      <c r="AO485" s="5">
        <v>7.1</v>
      </c>
      <c r="AP485" s="5">
        <v>2.5</v>
      </c>
      <c r="AQ485" s="5">
        <v>4</v>
      </c>
      <c r="AR485" s="5">
        <v>1029.2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232</v>
      </c>
      <c r="AY485">
        <v>1088</v>
      </c>
      <c r="AZ485">
        <v>6.8</v>
      </c>
      <c r="BA485">
        <v>6.9</v>
      </c>
      <c r="BB485" s="55">
        <v>0.33055555555556299</v>
      </c>
    </row>
    <row r="486" spans="2:54" x14ac:dyDescent="0.25">
      <c r="B486" s="5">
        <v>7.1</v>
      </c>
      <c r="C486" s="5">
        <v>85</v>
      </c>
      <c r="D486" s="5">
        <v>4.7</v>
      </c>
      <c r="E486" s="5">
        <v>7.1</v>
      </c>
      <c r="F486" s="5">
        <v>4</v>
      </c>
      <c r="G486" s="5">
        <v>6.1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232</v>
      </c>
      <c r="O486">
        <v>1088</v>
      </c>
      <c r="P486">
        <v>6.8</v>
      </c>
      <c r="Q486">
        <v>6.9</v>
      </c>
      <c r="R486" s="55"/>
      <c r="T486" s="91">
        <f t="shared" si="12"/>
        <v>6.9</v>
      </c>
      <c r="U486" s="94">
        <f t="shared" si="16"/>
        <v>-4.1999999999999993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2"/>
      <c r="AD486" s="54">
        <v>0.33124999999999999</v>
      </c>
      <c r="AK486" s="306"/>
      <c r="AL486" s="5">
        <v>7.1</v>
      </c>
      <c r="AM486" s="5">
        <v>85</v>
      </c>
      <c r="AN486" s="5">
        <v>4.7</v>
      </c>
      <c r="AO486" s="5">
        <v>7.1</v>
      </c>
      <c r="AP486" s="5">
        <v>4</v>
      </c>
      <c r="AQ486" s="5">
        <v>6.1</v>
      </c>
      <c r="AR486" s="5">
        <v>1029.4000000000001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232</v>
      </c>
      <c r="AY486">
        <v>1088</v>
      </c>
      <c r="AZ486">
        <v>6.8</v>
      </c>
      <c r="BA486">
        <v>6.9</v>
      </c>
      <c r="BB486" s="55">
        <v>0.33125000000000798</v>
      </c>
    </row>
    <row r="487" spans="2:54" x14ac:dyDescent="0.25">
      <c r="B487" s="5">
        <v>7.1</v>
      </c>
      <c r="C487" s="5">
        <v>85</v>
      </c>
      <c r="D487" s="5">
        <v>4.7</v>
      </c>
      <c r="E487" s="5">
        <v>5.4</v>
      </c>
      <c r="F487" s="5">
        <v>9</v>
      </c>
      <c r="G487" s="5">
        <v>9</v>
      </c>
      <c r="H487" s="5">
        <v>1029.3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232</v>
      </c>
      <c r="O487">
        <v>1088</v>
      </c>
      <c r="P487">
        <v>6.8</v>
      </c>
      <c r="Q487">
        <v>6.9</v>
      </c>
      <c r="R487" s="55"/>
      <c r="T487" s="91">
        <f t="shared" si="12"/>
        <v>6.9</v>
      </c>
      <c r="U487" s="94">
        <f t="shared" si="16"/>
        <v>-4.1999999999999993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2"/>
      <c r="AD487" s="54">
        <v>0.33194444444444399</v>
      </c>
      <c r="AK487" s="306"/>
      <c r="AL487" s="5">
        <v>7.1</v>
      </c>
      <c r="AM487" s="5">
        <v>85</v>
      </c>
      <c r="AN487" s="5">
        <v>4.7</v>
      </c>
      <c r="AO487" s="5">
        <v>5.4</v>
      </c>
      <c r="AP487" s="5">
        <v>9</v>
      </c>
      <c r="AQ487" s="5">
        <v>9</v>
      </c>
      <c r="AR487" s="5">
        <v>1029.3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232</v>
      </c>
      <c r="AY487">
        <v>1088</v>
      </c>
      <c r="AZ487">
        <v>6.8</v>
      </c>
      <c r="BA487">
        <v>6.9</v>
      </c>
      <c r="BB487" s="55">
        <v>0.33194444444445298</v>
      </c>
    </row>
    <row r="488" spans="2:54" x14ac:dyDescent="0.25">
      <c r="B488" s="5">
        <v>7.1</v>
      </c>
      <c r="C488" s="5">
        <v>85</v>
      </c>
      <c r="D488" s="5">
        <v>4.7</v>
      </c>
      <c r="E488" s="5">
        <v>7.1</v>
      </c>
      <c r="F488" s="5">
        <v>4</v>
      </c>
      <c r="G488" s="5">
        <v>7.6</v>
      </c>
      <c r="H488" s="5">
        <v>1029.4000000000001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232</v>
      </c>
      <c r="O488">
        <v>1088</v>
      </c>
      <c r="P488">
        <v>6.8</v>
      </c>
      <c r="Q488">
        <v>6.9</v>
      </c>
      <c r="R488" s="55"/>
      <c r="T488" s="91">
        <f t="shared" si="12"/>
        <v>6.9</v>
      </c>
      <c r="U488" s="94">
        <f t="shared" si="16"/>
        <v>-4.1999999999999993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2"/>
      <c r="AD488" s="54">
        <v>0.33263888888888898</v>
      </c>
      <c r="AK488" s="306"/>
      <c r="AL488" s="5">
        <v>7.1</v>
      </c>
      <c r="AM488" s="5">
        <v>85</v>
      </c>
      <c r="AN488" s="5">
        <v>4.7</v>
      </c>
      <c r="AO488" s="5">
        <v>7.1</v>
      </c>
      <c r="AP488" s="5">
        <v>4</v>
      </c>
      <c r="AQ488" s="5">
        <v>7.6</v>
      </c>
      <c r="AR488" s="5">
        <v>1029.4000000000001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232</v>
      </c>
      <c r="AY488">
        <v>1088</v>
      </c>
      <c r="AZ488">
        <v>6.8</v>
      </c>
      <c r="BA488">
        <v>6.9</v>
      </c>
      <c r="BB488" s="55">
        <v>0.33263888888889798</v>
      </c>
    </row>
    <row r="489" spans="2:54" x14ac:dyDescent="0.25">
      <c r="B489" s="5">
        <v>7.1</v>
      </c>
      <c r="C489" s="5">
        <v>85</v>
      </c>
      <c r="D489" s="5">
        <v>4.7</v>
      </c>
      <c r="E489" s="5">
        <v>5.7</v>
      </c>
      <c r="F489" s="5">
        <v>7.6</v>
      </c>
      <c r="G489" s="5">
        <v>7.6</v>
      </c>
      <c r="H489" s="5">
        <v>1029.5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232</v>
      </c>
      <c r="O489">
        <v>1088</v>
      </c>
      <c r="P489">
        <v>6.8</v>
      </c>
      <c r="Q489">
        <v>6.9</v>
      </c>
      <c r="R489" s="55"/>
      <c r="T489" s="91">
        <f t="shared" si="12"/>
        <v>6.9</v>
      </c>
      <c r="U489" s="94">
        <f t="shared" si="16"/>
        <v>-4.1999999999999993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2"/>
      <c r="AD489" s="54">
        <v>0.33333333333333298</v>
      </c>
      <c r="AK489" s="306"/>
      <c r="AL489" s="5">
        <v>7.1</v>
      </c>
      <c r="AM489" s="5">
        <v>85</v>
      </c>
      <c r="AN489" s="5">
        <v>4.7</v>
      </c>
      <c r="AO489" s="5">
        <v>5.7</v>
      </c>
      <c r="AP489" s="5">
        <v>7.6</v>
      </c>
      <c r="AQ489" s="5">
        <v>7.6</v>
      </c>
      <c r="AR489" s="5">
        <v>1029.5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232</v>
      </c>
      <c r="AY489">
        <v>1088</v>
      </c>
      <c r="AZ489">
        <v>6.8</v>
      </c>
      <c r="BA489">
        <v>6.9</v>
      </c>
      <c r="BB489" s="55">
        <v>0.33333333333334297</v>
      </c>
    </row>
    <row r="490" spans="2:54" x14ac:dyDescent="0.25">
      <c r="B490" s="5">
        <v>7.1</v>
      </c>
      <c r="C490" s="5">
        <v>85</v>
      </c>
      <c r="D490" s="5">
        <v>4.7</v>
      </c>
      <c r="E490" s="5">
        <v>6.3</v>
      </c>
      <c r="F490" s="5">
        <v>5.4</v>
      </c>
      <c r="G490" s="5">
        <v>6.1</v>
      </c>
      <c r="H490" s="5">
        <v>1029.3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232</v>
      </c>
      <c r="O490">
        <v>1088</v>
      </c>
      <c r="P490">
        <v>6.8</v>
      </c>
      <c r="Q490">
        <v>6.9</v>
      </c>
      <c r="R490" s="55"/>
      <c r="T490" s="91">
        <f t="shared" si="12"/>
        <v>6.9</v>
      </c>
      <c r="U490" s="94">
        <f t="shared" si="16"/>
        <v>-4.1999999999999993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2"/>
      <c r="AD490" s="54">
        <v>0.33402777777777798</v>
      </c>
      <c r="AK490" s="306"/>
      <c r="AL490" s="5">
        <v>7.1</v>
      </c>
      <c r="AM490" s="5">
        <v>85</v>
      </c>
      <c r="AN490" s="5">
        <v>4.7</v>
      </c>
      <c r="AO490" s="5">
        <v>6.3</v>
      </c>
      <c r="AP490" s="5">
        <v>5.4</v>
      </c>
      <c r="AQ490" s="5">
        <v>6.1</v>
      </c>
      <c r="AR490" s="5">
        <v>1029.3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232</v>
      </c>
      <c r="AY490">
        <v>1088</v>
      </c>
      <c r="AZ490">
        <v>6.8</v>
      </c>
      <c r="BA490">
        <v>6.9</v>
      </c>
      <c r="BB490" s="55">
        <v>0.33402777777778803</v>
      </c>
    </row>
    <row r="491" spans="2:54" x14ac:dyDescent="0.25">
      <c r="B491" s="5">
        <v>7.1</v>
      </c>
      <c r="C491" s="5">
        <v>85</v>
      </c>
      <c r="D491" s="5">
        <v>4.7</v>
      </c>
      <c r="E491" s="5">
        <v>7.1</v>
      </c>
      <c r="F491" s="5">
        <v>2.2000000000000002</v>
      </c>
      <c r="G491" s="5">
        <v>7.9</v>
      </c>
      <c r="H491" s="5">
        <v>1029.3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232</v>
      </c>
      <c r="O491">
        <v>1088</v>
      </c>
      <c r="P491">
        <v>6.8</v>
      </c>
      <c r="Q491">
        <v>6.9</v>
      </c>
      <c r="R491" s="55"/>
      <c r="T491" s="91">
        <f t="shared" si="12"/>
        <v>6.9</v>
      </c>
      <c r="U491" s="94">
        <f t="shared" si="16"/>
        <v>-4.1999999999999993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2"/>
      <c r="AD491" s="54">
        <v>0.33472222222222198</v>
      </c>
      <c r="AK491" s="306"/>
      <c r="AL491" s="5">
        <v>7.1</v>
      </c>
      <c r="AM491" s="5">
        <v>85</v>
      </c>
      <c r="AN491" s="5">
        <v>4.7</v>
      </c>
      <c r="AO491" s="5">
        <v>7.1</v>
      </c>
      <c r="AP491" s="5">
        <v>2.2000000000000002</v>
      </c>
      <c r="AQ491" s="5">
        <v>7.9</v>
      </c>
      <c r="AR491" s="5">
        <v>1029.3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232</v>
      </c>
      <c r="AY491">
        <v>1088</v>
      </c>
      <c r="AZ491">
        <v>6.8</v>
      </c>
      <c r="BA491">
        <v>6.9</v>
      </c>
      <c r="BB491" s="55">
        <v>0.33472222222223302</v>
      </c>
    </row>
    <row r="492" spans="2:54" x14ac:dyDescent="0.25">
      <c r="B492" s="5">
        <v>7.1</v>
      </c>
      <c r="C492" s="5">
        <v>85</v>
      </c>
      <c r="D492" s="5">
        <v>4.7</v>
      </c>
      <c r="E492" s="5">
        <v>5.8</v>
      </c>
      <c r="F492" s="5">
        <v>7.2</v>
      </c>
      <c r="G492" s="5">
        <v>7.2</v>
      </c>
      <c r="H492" s="5">
        <v>1029.2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232</v>
      </c>
      <c r="O492">
        <v>1088</v>
      </c>
      <c r="P492">
        <v>6.8</v>
      </c>
      <c r="Q492">
        <v>6.9</v>
      </c>
      <c r="R492" s="55"/>
      <c r="T492" s="91">
        <f t="shared" si="12"/>
        <v>6.9</v>
      </c>
      <c r="U492" s="94">
        <f>(T492-B492)-4</f>
        <v>-4.1999999999999993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2"/>
      <c r="AD492" s="54">
        <v>0.33541666666666697</v>
      </c>
      <c r="AK492" s="306"/>
      <c r="AL492" s="5">
        <v>7.1</v>
      </c>
      <c r="AM492" s="5">
        <v>85</v>
      </c>
      <c r="AN492" s="5">
        <v>4.7</v>
      </c>
      <c r="AO492" s="5">
        <v>5.8</v>
      </c>
      <c r="AP492" s="5">
        <v>7.2</v>
      </c>
      <c r="AQ492" s="5">
        <v>7.2</v>
      </c>
      <c r="AR492" s="5">
        <v>1029.2</v>
      </c>
      <c r="AS492" s="5">
        <v>0</v>
      </c>
      <c r="AT492" s="5">
        <v>0</v>
      </c>
      <c r="AU492" s="5">
        <v>0</v>
      </c>
      <c r="AV492" s="5">
        <v>0</v>
      </c>
      <c r="AW492" s="5">
        <v>0</v>
      </c>
      <c r="AX492">
        <v>232</v>
      </c>
      <c r="AY492">
        <v>1088</v>
      </c>
      <c r="AZ492">
        <v>6.8</v>
      </c>
      <c r="BA492">
        <v>6.9</v>
      </c>
      <c r="BB492" s="55">
        <v>0.33541666666667802</v>
      </c>
    </row>
    <row r="493" spans="2:54" x14ac:dyDescent="0.25">
      <c r="B493" s="5">
        <v>7.1</v>
      </c>
      <c r="C493" s="5">
        <v>85</v>
      </c>
      <c r="D493" s="5">
        <v>4.7</v>
      </c>
      <c r="E493" s="5">
        <v>6.1</v>
      </c>
      <c r="F493" s="5">
        <v>6.1</v>
      </c>
      <c r="G493" s="5">
        <v>11.5</v>
      </c>
      <c r="H493" s="5">
        <v>1029.5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232</v>
      </c>
      <c r="O493">
        <v>1088</v>
      </c>
      <c r="P493">
        <v>6.8</v>
      </c>
      <c r="Q493">
        <v>6.8</v>
      </c>
      <c r="R493" s="55"/>
      <c r="T493" s="91">
        <f t="shared" si="12"/>
        <v>6.8</v>
      </c>
      <c r="U493" s="94">
        <f t="shared" si="16"/>
        <v>-4.3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2"/>
      <c r="AD493" s="54">
        <v>0.33611111111111103</v>
      </c>
      <c r="AK493" s="306"/>
      <c r="AL493" s="5">
        <v>7.1</v>
      </c>
      <c r="AM493" s="5">
        <v>85</v>
      </c>
      <c r="AN493" s="5">
        <v>4.7</v>
      </c>
      <c r="AO493" s="5">
        <v>6.1</v>
      </c>
      <c r="AP493" s="5">
        <v>6.1</v>
      </c>
      <c r="AQ493" s="5">
        <v>11.5</v>
      </c>
      <c r="AR493" s="5">
        <v>1029.5</v>
      </c>
      <c r="AS493" s="5">
        <v>0</v>
      </c>
      <c r="AT493" s="5">
        <v>0</v>
      </c>
      <c r="AU493" s="5">
        <v>0</v>
      </c>
      <c r="AV493" s="5">
        <v>0</v>
      </c>
      <c r="AW493" s="5">
        <v>0</v>
      </c>
      <c r="AX493">
        <v>232</v>
      </c>
      <c r="AY493">
        <v>1088</v>
      </c>
      <c r="AZ493">
        <v>6.8</v>
      </c>
      <c r="BA493">
        <v>6.8</v>
      </c>
      <c r="BB493" s="55">
        <v>0.33611111111112302</v>
      </c>
    </row>
    <row r="494" spans="2:54" x14ac:dyDescent="0.25">
      <c r="B494" s="5">
        <v>7.1</v>
      </c>
      <c r="C494" s="5">
        <v>85</v>
      </c>
      <c r="D494" s="5">
        <v>4.7</v>
      </c>
      <c r="E494" s="5">
        <v>7.1</v>
      </c>
      <c r="F494" s="5">
        <v>3.6</v>
      </c>
      <c r="G494" s="5">
        <v>4.3</v>
      </c>
      <c r="H494" s="5">
        <v>1029.2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232</v>
      </c>
      <c r="O494">
        <v>1088</v>
      </c>
      <c r="P494">
        <v>6.8</v>
      </c>
      <c r="Q494">
        <v>6.8</v>
      </c>
      <c r="R494" s="55"/>
      <c r="T494" s="91">
        <f t="shared" si="12"/>
        <v>6.8</v>
      </c>
      <c r="U494" s="94">
        <f t="shared" si="16"/>
        <v>-4.3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2"/>
      <c r="AD494" s="54">
        <v>0.33680555555555602</v>
      </c>
      <c r="AK494" s="306"/>
      <c r="AL494" s="5">
        <v>7.1</v>
      </c>
      <c r="AM494" s="5">
        <v>85</v>
      </c>
      <c r="AN494" s="5">
        <v>4.7</v>
      </c>
      <c r="AO494" s="5">
        <v>7.1</v>
      </c>
      <c r="AP494" s="5">
        <v>3.6</v>
      </c>
      <c r="AQ494" s="5">
        <v>4.3</v>
      </c>
      <c r="AR494" s="5">
        <v>1029.2</v>
      </c>
      <c r="AS494" s="5">
        <v>0</v>
      </c>
      <c r="AT494" s="5">
        <v>0</v>
      </c>
      <c r="AU494" s="5">
        <v>0</v>
      </c>
      <c r="AV494" s="5">
        <v>0</v>
      </c>
      <c r="AW494" s="5">
        <v>0</v>
      </c>
      <c r="AX494">
        <v>232</v>
      </c>
      <c r="AY494">
        <v>1088</v>
      </c>
      <c r="AZ494">
        <v>6.8</v>
      </c>
      <c r="BA494">
        <v>6.8</v>
      </c>
      <c r="BB494" s="55">
        <v>0.33680555555556801</v>
      </c>
    </row>
    <row r="495" spans="2:54" x14ac:dyDescent="0.25">
      <c r="B495" s="5">
        <v>7.1</v>
      </c>
      <c r="C495" s="5">
        <v>85</v>
      </c>
      <c r="D495" s="5">
        <v>4.7</v>
      </c>
      <c r="E495" s="5">
        <v>5.4</v>
      </c>
      <c r="F495" s="5">
        <v>8.6</v>
      </c>
      <c r="G495" s="5">
        <v>9</v>
      </c>
      <c r="H495" s="5">
        <v>1029.2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232</v>
      </c>
      <c r="O495">
        <v>1088</v>
      </c>
      <c r="P495">
        <v>6.8</v>
      </c>
      <c r="Q495">
        <v>6.8</v>
      </c>
      <c r="R495" s="55"/>
      <c r="T495" s="91">
        <f t="shared" si="12"/>
        <v>6.8</v>
      </c>
      <c r="U495" s="94">
        <f t="shared" si="16"/>
        <v>-4.3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2"/>
      <c r="AD495" s="54">
        <v>0.33750000000000002</v>
      </c>
      <c r="AK495" s="306"/>
      <c r="AL495" s="5">
        <v>7.1</v>
      </c>
      <c r="AM495" s="5">
        <v>85</v>
      </c>
      <c r="AN495" s="5">
        <v>4.7</v>
      </c>
      <c r="AO495" s="5">
        <v>5.4</v>
      </c>
      <c r="AP495" s="5">
        <v>8.6</v>
      </c>
      <c r="AQ495" s="5">
        <v>9</v>
      </c>
      <c r="AR495" s="5">
        <v>1029.2</v>
      </c>
      <c r="AS495" s="5">
        <v>0</v>
      </c>
      <c r="AT495" s="5">
        <v>0</v>
      </c>
      <c r="AU495" s="5">
        <v>0</v>
      </c>
      <c r="AV495" s="5">
        <v>0</v>
      </c>
      <c r="AW495" s="5">
        <v>0</v>
      </c>
      <c r="AX495">
        <v>232</v>
      </c>
      <c r="AY495">
        <v>1088</v>
      </c>
      <c r="AZ495">
        <v>6.8</v>
      </c>
      <c r="BA495">
        <v>6.8</v>
      </c>
      <c r="BB495" s="55">
        <v>0.33750000000001301</v>
      </c>
    </row>
    <row r="496" spans="2:54" x14ac:dyDescent="0.25">
      <c r="B496" s="5">
        <v>7.1</v>
      </c>
      <c r="C496" s="5">
        <v>85</v>
      </c>
      <c r="D496" s="5">
        <v>4.7</v>
      </c>
      <c r="E496" s="5">
        <v>5.4</v>
      </c>
      <c r="F496" s="5">
        <v>8.6</v>
      </c>
      <c r="G496" s="5">
        <v>8.6</v>
      </c>
      <c r="H496" s="5">
        <v>1029.4000000000001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232</v>
      </c>
      <c r="O496">
        <v>1088</v>
      </c>
      <c r="P496">
        <v>6.8</v>
      </c>
      <c r="Q496">
        <v>6.8</v>
      </c>
      <c r="R496" s="55"/>
      <c r="T496" s="91">
        <f t="shared" si="12"/>
        <v>6.8</v>
      </c>
      <c r="U496" s="94">
        <f t="shared" si="16"/>
        <v>-4.3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2"/>
      <c r="AD496" s="54">
        <v>0.33819444444444402</v>
      </c>
      <c r="AK496" s="306"/>
      <c r="AL496" s="5">
        <v>7.1</v>
      </c>
      <c r="AM496" s="5">
        <v>85</v>
      </c>
      <c r="AN496" s="5">
        <v>4.7</v>
      </c>
      <c r="AO496" s="5">
        <v>5.4</v>
      </c>
      <c r="AP496" s="5">
        <v>8.6</v>
      </c>
      <c r="AQ496" s="5">
        <v>8.6</v>
      </c>
      <c r="AR496" s="5">
        <v>1029.4000000000001</v>
      </c>
      <c r="AS496" s="5">
        <v>0</v>
      </c>
      <c r="AT496" s="5">
        <v>0</v>
      </c>
      <c r="AU496" s="5">
        <v>0</v>
      </c>
      <c r="AV496" s="5">
        <v>0</v>
      </c>
      <c r="AW496" s="5">
        <v>0</v>
      </c>
      <c r="AX496">
        <v>232</v>
      </c>
      <c r="AY496">
        <v>1088</v>
      </c>
      <c r="AZ496">
        <v>6.8</v>
      </c>
      <c r="BA496">
        <v>6.8</v>
      </c>
      <c r="BB496" s="55">
        <v>0.33819444444445801</v>
      </c>
    </row>
    <row r="497" spans="2:54" x14ac:dyDescent="0.25">
      <c r="B497" s="5">
        <v>7.1</v>
      </c>
      <c r="C497" s="5">
        <v>85</v>
      </c>
      <c r="D497" s="5">
        <v>4.7</v>
      </c>
      <c r="E497" s="5">
        <v>5.9</v>
      </c>
      <c r="F497" s="5">
        <v>6.8</v>
      </c>
      <c r="G497" s="5">
        <v>8.3000000000000007</v>
      </c>
      <c r="H497" s="5">
        <v>1029.5999999999999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232</v>
      </c>
      <c r="O497">
        <v>1088</v>
      </c>
      <c r="P497">
        <v>6.8</v>
      </c>
      <c r="Q497">
        <v>6.8</v>
      </c>
      <c r="R497" s="55"/>
      <c r="T497" s="91">
        <f t="shared" si="12"/>
        <v>6.8</v>
      </c>
      <c r="U497" s="94">
        <f t="shared" si="16"/>
        <v>-4.3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2"/>
      <c r="AD497" s="54">
        <v>0.33888888888888902</v>
      </c>
      <c r="AK497" s="306"/>
      <c r="AL497" s="5">
        <v>7.1</v>
      </c>
      <c r="AM497" s="5">
        <v>85</v>
      </c>
      <c r="AN497" s="5">
        <v>4.7</v>
      </c>
      <c r="AO497" s="5">
        <v>5.9</v>
      </c>
      <c r="AP497" s="5">
        <v>6.8</v>
      </c>
      <c r="AQ497" s="5">
        <v>8.3000000000000007</v>
      </c>
      <c r="AR497" s="5">
        <v>1029.5999999999999</v>
      </c>
      <c r="AS497" s="5">
        <v>0</v>
      </c>
      <c r="AT497" s="5">
        <v>0</v>
      </c>
      <c r="AU497" s="5">
        <v>0</v>
      </c>
      <c r="AV497" s="5">
        <v>0</v>
      </c>
      <c r="AW497" s="5">
        <v>0</v>
      </c>
      <c r="AX497">
        <v>232</v>
      </c>
      <c r="AY497">
        <v>1088</v>
      </c>
      <c r="AZ497">
        <v>6.8</v>
      </c>
      <c r="BA497">
        <v>6.8</v>
      </c>
      <c r="BB497" s="55">
        <v>0.33888888888890301</v>
      </c>
    </row>
    <row r="498" spans="2:54" x14ac:dyDescent="0.25">
      <c r="B498" s="5">
        <v>7.1</v>
      </c>
      <c r="C498" s="5">
        <v>85</v>
      </c>
      <c r="D498" s="5">
        <v>4.7</v>
      </c>
      <c r="E498" s="5">
        <v>6</v>
      </c>
      <c r="F498" s="5">
        <v>6.5</v>
      </c>
      <c r="G498" s="5">
        <v>7.2</v>
      </c>
      <c r="H498" s="5">
        <v>1029.3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232</v>
      </c>
      <c r="O498">
        <v>1088</v>
      </c>
      <c r="P498">
        <v>6.8</v>
      </c>
      <c r="Q498">
        <v>6.8</v>
      </c>
      <c r="R498" s="55"/>
      <c r="T498" s="91">
        <f t="shared" ref="T498:T561" si="17">MAX($P498,$Q498)</f>
        <v>6.8</v>
      </c>
      <c r="U498" s="94">
        <f t="shared" si="16"/>
        <v>-4.3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2"/>
      <c r="AD498" s="54">
        <v>0.33958333333333302</v>
      </c>
      <c r="AK498" s="306"/>
      <c r="AL498" s="5">
        <v>7.1</v>
      </c>
      <c r="AM498" s="5">
        <v>85</v>
      </c>
      <c r="AN498" s="5">
        <v>4.7</v>
      </c>
      <c r="AO498" s="5">
        <v>6</v>
      </c>
      <c r="AP498" s="5">
        <v>6.5</v>
      </c>
      <c r="AQ498" s="5">
        <v>7.2</v>
      </c>
      <c r="AR498" s="5">
        <v>1029.3</v>
      </c>
      <c r="AS498" s="5">
        <v>0</v>
      </c>
      <c r="AT498" s="5">
        <v>0</v>
      </c>
      <c r="AU498" s="5">
        <v>0</v>
      </c>
      <c r="AV498" s="5">
        <v>0</v>
      </c>
      <c r="AW498" s="5">
        <v>0</v>
      </c>
      <c r="AX498">
        <v>232</v>
      </c>
      <c r="AY498">
        <v>1088</v>
      </c>
      <c r="AZ498">
        <v>6.8</v>
      </c>
      <c r="BA498">
        <v>6.8</v>
      </c>
      <c r="BB498" s="55">
        <v>0.339583333333348</v>
      </c>
    </row>
    <row r="499" spans="2:54" x14ac:dyDescent="0.25">
      <c r="B499" s="5">
        <v>7.1</v>
      </c>
      <c r="C499" s="5">
        <v>85</v>
      </c>
      <c r="D499" s="5">
        <v>4.7</v>
      </c>
      <c r="E499" s="5">
        <v>7.1</v>
      </c>
      <c r="F499" s="5">
        <v>3.2</v>
      </c>
      <c r="G499" s="5">
        <v>8.6</v>
      </c>
      <c r="H499" s="5">
        <v>1029.4000000000001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232</v>
      </c>
      <c r="O499">
        <v>1088</v>
      </c>
      <c r="P499">
        <v>6.8</v>
      </c>
      <c r="Q499">
        <v>6.8</v>
      </c>
      <c r="R499" s="55"/>
      <c r="T499" s="91">
        <f t="shared" si="17"/>
        <v>6.8</v>
      </c>
      <c r="U499" s="94">
        <f t="shared" si="16"/>
        <v>-4.3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2"/>
      <c r="AD499" s="54">
        <v>0.34027777777777801</v>
      </c>
      <c r="AK499" s="306"/>
      <c r="AL499" s="5">
        <v>7.1</v>
      </c>
      <c r="AM499" s="5">
        <v>85</v>
      </c>
      <c r="AN499" s="5">
        <v>4.7</v>
      </c>
      <c r="AO499" s="5">
        <v>7.1</v>
      </c>
      <c r="AP499" s="5">
        <v>3.2</v>
      </c>
      <c r="AQ499" s="5">
        <v>8.6</v>
      </c>
      <c r="AR499" s="5">
        <v>1029.4000000000001</v>
      </c>
      <c r="AS499" s="5">
        <v>0</v>
      </c>
      <c r="AT499" s="5">
        <v>0</v>
      </c>
      <c r="AU499" s="5">
        <v>0</v>
      </c>
      <c r="AV499" s="5">
        <v>0</v>
      </c>
      <c r="AW499" s="5">
        <v>0</v>
      </c>
      <c r="AX499">
        <v>232</v>
      </c>
      <c r="AY499">
        <v>1088</v>
      </c>
      <c r="AZ499">
        <v>6.8</v>
      </c>
      <c r="BA499">
        <v>6.8</v>
      </c>
      <c r="BB499" s="55">
        <v>0.340277777777793</v>
      </c>
    </row>
    <row r="500" spans="2:54" x14ac:dyDescent="0.25">
      <c r="B500" s="5">
        <v>7.1</v>
      </c>
      <c r="C500" s="5">
        <v>85</v>
      </c>
      <c r="D500" s="5">
        <v>4.7</v>
      </c>
      <c r="E500" s="5">
        <v>5.6</v>
      </c>
      <c r="F500" s="5">
        <v>7.9</v>
      </c>
      <c r="G500" s="5">
        <v>7.9</v>
      </c>
      <c r="H500" s="5">
        <v>1029.5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232</v>
      </c>
      <c r="O500">
        <v>1088</v>
      </c>
      <c r="P500">
        <v>6.8</v>
      </c>
      <c r="Q500">
        <v>6.8</v>
      </c>
      <c r="R500" s="55"/>
      <c r="T500" s="91">
        <f t="shared" si="17"/>
        <v>6.8</v>
      </c>
      <c r="U500" s="94">
        <f t="shared" si="16"/>
        <v>-4.3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2"/>
      <c r="AD500" s="54">
        <v>0.34097222222222201</v>
      </c>
      <c r="AK500" s="306"/>
      <c r="AL500" s="5">
        <v>7.1</v>
      </c>
      <c r="AM500" s="5">
        <v>85</v>
      </c>
      <c r="AN500" s="5">
        <v>4.7</v>
      </c>
      <c r="AO500" s="5">
        <v>5.6</v>
      </c>
      <c r="AP500" s="5">
        <v>7.9</v>
      </c>
      <c r="AQ500" s="5">
        <v>7.9</v>
      </c>
      <c r="AR500" s="5">
        <v>1029.5</v>
      </c>
      <c r="AS500" s="5">
        <v>0</v>
      </c>
      <c r="AT500" s="5">
        <v>0</v>
      </c>
      <c r="AU500" s="5">
        <v>0</v>
      </c>
      <c r="AV500" s="5">
        <v>0</v>
      </c>
      <c r="AW500" s="5">
        <v>0</v>
      </c>
      <c r="AX500">
        <v>232</v>
      </c>
      <c r="AY500">
        <v>1088</v>
      </c>
      <c r="AZ500">
        <v>6.8</v>
      </c>
      <c r="BA500">
        <v>6.8</v>
      </c>
      <c r="BB500" s="55">
        <v>0.340972222222238</v>
      </c>
    </row>
    <row r="501" spans="2:54" x14ac:dyDescent="0.25">
      <c r="B501" s="5">
        <v>7.1</v>
      </c>
      <c r="C501" s="5">
        <v>85</v>
      </c>
      <c r="D501" s="5">
        <v>4.7</v>
      </c>
      <c r="E501" s="5">
        <v>5.4</v>
      </c>
      <c r="F501" s="5">
        <v>8.6</v>
      </c>
      <c r="G501" s="5">
        <v>8.6</v>
      </c>
      <c r="H501" s="5">
        <v>1029.5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232</v>
      </c>
      <c r="O501">
        <v>1088</v>
      </c>
      <c r="P501">
        <v>6.7</v>
      </c>
      <c r="Q501">
        <v>6.8</v>
      </c>
      <c r="R501" s="55"/>
      <c r="T501" s="91">
        <f t="shared" si="17"/>
        <v>6.8</v>
      </c>
      <c r="U501" s="94">
        <f t="shared" si="16"/>
        <v>-4.3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2"/>
      <c r="AD501" s="54">
        <v>0.34166666666666701</v>
      </c>
      <c r="AK501" s="306"/>
      <c r="AL501" s="5">
        <v>7.1</v>
      </c>
      <c r="AM501" s="5">
        <v>85</v>
      </c>
      <c r="AN501" s="5">
        <v>4.7</v>
      </c>
      <c r="AO501" s="5">
        <v>5.4</v>
      </c>
      <c r="AP501" s="5">
        <v>8.6</v>
      </c>
      <c r="AQ501" s="5">
        <v>8.6</v>
      </c>
      <c r="AR501" s="5">
        <v>1029.5</v>
      </c>
      <c r="AS501" s="5">
        <v>0</v>
      </c>
      <c r="AT501" s="5">
        <v>0</v>
      </c>
      <c r="AU501" s="5">
        <v>0</v>
      </c>
      <c r="AV501" s="5">
        <v>0</v>
      </c>
      <c r="AW501" s="5">
        <v>0</v>
      </c>
      <c r="AX501">
        <v>232</v>
      </c>
      <c r="AY501">
        <v>1088</v>
      </c>
      <c r="AZ501">
        <v>6.7</v>
      </c>
      <c r="BA501">
        <v>6.8</v>
      </c>
      <c r="BB501" s="55">
        <v>0.34166666666668299</v>
      </c>
    </row>
    <row r="502" spans="2:54" x14ac:dyDescent="0.25">
      <c r="B502" s="5">
        <v>7.1</v>
      </c>
      <c r="C502" s="5">
        <v>85</v>
      </c>
      <c r="D502" s="5">
        <v>4.7</v>
      </c>
      <c r="E502" s="5">
        <v>7.1</v>
      </c>
      <c r="F502" s="5">
        <v>4.7</v>
      </c>
      <c r="G502" s="5">
        <v>7.2</v>
      </c>
      <c r="H502" s="5">
        <v>1029.5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232</v>
      </c>
      <c r="O502">
        <v>1088</v>
      </c>
      <c r="P502">
        <v>6.7</v>
      </c>
      <c r="Q502">
        <v>6.8</v>
      </c>
      <c r="R502" s="55"/>
      <c r="T502" s="91">
        <f t="shared" si="17"/>
        <v>6.8</v>
      </c>
      <c r="U502" s="94">
        <f t="shared" si="16"/>
        <v>-4.3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2"/>
      <c r="AD502" s="54">
        <v>0.34236111111111101</v>
      </c>
      <c r="AK502" s="306"/>
      <c r="AL502" s="5">
        <v>7.1</v>
      </c>
      <c r="AM502" s="5">
        <v>85</v>
      </c>
      <c r="AN502" s="5">
        <v>4.7</v>
      </c>
      <c r="AO502" s="5">
        <v>7.1</v>
      </c>
      <c r="AP502" s="5">
        <v>4.7</v>
      </c>
      <c r="AQ502" s="5">
        <v>7.2</v>
      </c>
      <c r="AR502" s="5">
        <v>1029.5</v>
      </c>
      <c r="AS502" s="5">
        <v>0</v>
      </c>
      <c r="AT502" s="5">
        <v>0</v>
      </c>
      <c r="AU502" s="5">
        <v>0</v>
      </c>
      <c r="AV502" s="5">
        <v>0</v>
      </c>
      <c r="AW502" s="5">
        <v>0</v>
      </c>
      <c r="AX502">
        <v>232</v>
      </c>
      <c r="AY502">
        <v>1088</v>
      </c>
      <c r="AZ502">
        <v>6.7</v>
      </c>
      <c r="BA502">
        <v>6.8</v>
      </c>
      <c r="BB502" s="55">
        <v>0.34236111111112799</v>
      </c>
    </row>
    <row r="503" spans="2:54" x14ac:dyDescent="0.25">
      <c r="B503" s="5">
        <v>7.1</v>
      </c>
      <c r="C503" s="5">
        <v>85</v>
      </c>
      <c r="D503" s="5">
        <v>4.7</v>
      </c>
      <c r="E503" s="5">
        <v>6.5</v>
      </c>
      <c r="F503" s="5">
        <v>5</v>
      </c>
      <c r="G503" s="5">
        <v>7.6</v>
      </c>
      <c r="H503" s="5">
        <v>1029.4000000000001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232</v>
      </c>
      <c r="O503">
        <v>1088</v>
      </c>
      <c r="P503">
        <v>6.7</v>
      </c>
      <c r="Q503">
        <v>6.7</v>
      </c>
      <c r="R503" s="55"/>
      <c r="T503" s="91">
        <f t="shared" si="17"/>
        <v>6.7</v>
      </c>
      <c r="U503" s="94">
        <f t="shared" si="16"/>
        <v>-4.3999999999999995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2"/>
      <c r="AD503" s="54">
        <v>0.343055555555556</v>
      </c>
      <c r="AK503" s="306"/>
      <c r="AL503" s="5">
        <v>7.1</v>
      </c>
      <c r="AM503" s="5">
        <v>85</v>
      </c>
      <c r="AN503" s="5">
        <v>4.7</v>
      </c>
      <c r="AO503" s="5">
        <v>6.5</v>
      </c>
      <c r="AP503" s="5">
        <v>5</v>
      </c>
      <c r="AQ503" s="5">
        <v>7.6</v>
      </c>
      <c r="AR503" s="5">
        <v>1029.4000000000001</v>
      </c>
      <c r="AS503" s="5">
        <v>0</v>
      </c>
      <c r="AT503" s="5">
        <v>0</v>
      </c>
      <c r="AU503" s="5">
        <v>0</v>
      </c>
      <c r="AV503" s="5">
        <v>0</v>
      </c>
      <c r="AW503" s="5">
        <v>0</v>
      </c>
      <c r="AX503">
        <v>232</v>
      </c>
      <c r="AY503">
        <v>1088</v>
      </c>
      <c r="AZ503">
        <v>6.7</v>
      </c>
      <c r="BA503">
        <v>6.7</v>
      </c>
      <c r="BB503" s="55">
        <v>0.34305555555557299</v>
      </c>
    </row>
    <row r="504" spans="2:54" x14ac:dyDescent="0.25">
      <c r="B504" s="5">
        <v>7.1</v>
      </c>
      <c r="C504" s="5">
        <v>85</v>
      </c>
      <c r="D504" s="5">
        <v>4.7</v>
      </c>
      <c r="E504" s="5">
        <v>7.1</v>
      </c>
      <c r="F504" s="5">
        <v>3.2</v>
      </c>
      <c r="G504" s="5">
        <v>6.8</v>
      </c>
      <c r="H504" s="5">
        <v>1029.4000000000001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232</v>
      </c>
      <c r="O504">
        <v>1088</v>
      </c>
      <c r="P504">
        <v>6.7</v>
      </c>
      <c r="Q504">
        <v>6.7</v>
      </c>
      <c r="R504" s="55"/>
      <c r="T504" s="91">
        <f t="shared" si="17"/>
        <v>6.7</v>
      </c>
      <c r="U504" s="94">
        <f t="shared" si="16"/>
        <v>-4.3999999999999995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2"/>
      <c r="AD504" s="54">
        <v>0.34375</v>
      </c>
      <c r="AK504" s="306"/>
      <c r="AL504" s="5">
        <v>7.1</v>
      </c>
      <c r="AM504" s="5">
        <v>85</v>
      </c>
      <c r="AN504" s="5">
        <v>4.7</v>
      </c>
      <c r="AO504" s="5">
        <v>7.1</v>
      </c>
      <c r="AP504" s="5">
        <v>3.2</v>
      </c>
      <c r="AQ504" s="5">
        <v>6.8</v>
      </c>
      <c r="AR504" s="5">
        <v>1029.4000000000001</v>
      </c>
      <c r="AS504" s="5">
        <v>0</v>
      </c>
      <c r="AT504" s="5">
        <v>0</v>
      </c>
      <c r="AU504" s="5">
        <v>0</v>
      </c>
      <c r="AV504" s="5">
        <v>0</v>
      </c>
      <c r="AW504" s="5">
        <v>0</v>
      </c>
      <c r="AX504">
        <v>232</v>
      </c>
      <c r="AY504">
        <v>1088</v>
      </c>
      <c r="AZ504">
        <v>6.7</v>
      </c>
      <c r="BA504">
        <v>6.7</v>
      </c>
      <c r="BB504" s="55">
        <v>0.34375000000001799</v>
      </c>
    </row>
    <row r="505" spans="2:54" x14ac:dyDescent="0.25">
      <c r="B505" s="5">
        <v>7.1</v>
      </c>
      <c r="C505" s="5">
        <v>86</v>
      </c>
      <c r="D505" s="5">
        <v>4.9000000000000004</v>
      </c>
      <c r="E505" s="5">
        <v>7.1</v>
      </c>
      <c r="F505" s="5">
        <v>3.2</v>
      </c>
      <c r="G505" s="5">
        <v>5</v>
      </c>
      <c r="H505" s="5">
        <v>1029.5999999999999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232</v>
      </c>
      <c r="O505">
        <v>1088</v>
      </c>
      <c r="P505">
        <v>6.7</v>
      </c>
      <c r="Q505">
        <v>6.7</v>
      </c>
      <c r="R505" s="55"/>
      <c r="T505" s="91">
        <f t="shared" si="17"/>
        <v>6.7</v>
      </c>
      <c r="U505" s="94">
        <f t="shared" si="16"/>
        <v>-4.3999999999999995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2"/>
      <c r="AD505" s="54">
        <v>0.344444444444444</v>
      </c>
      <c r="AK505" s="306"/>
      <c r="AL505" s="5">
        <v>7.1</v>
      </c>
      <c r="AM505" s="5">
        <v>86</v>
      </c>
      <c r="AN505" s="5">
        <v>4.9000000000000004</v>
      </c>
      <c r="AO505" s="5">
        <v>7.1</v>
      </c>
      <c r="AP505" s="5">
        <v>3.2</v>
      </c>
      <c r="AQ505" s="5">
        <v>5</v>
      </c>
      <c r="AR505" s="5">
        <v>1029.5999999999999</v>
      </c>
      <c r="AS505" s="5">
        <v>0</v>
      </c>
      <c r="AT505" s="5">
        <v>0</v>
      </c>
      <c r="AU505" s="5">
        <v>0</v>
      </c>
      <c r="AV505" s="5">
        <v>0</v>
      </c>
      <c r="AW505" s="5">
        <v>0</v>
      </c>
      <c r="AX505">
        <v>232</v>
      </c>
      <c r="AY505">
        <v>1088</v>
      </c>
      <c r="AZ505">
        <v>6.7</v>
      </c>
      <c r="BA505">
        <v>6.7</v>
      </c>
      <c r="BB505" s="55">
        <v>0.34444444444446298</v>
      </c>
    </row>
    <row r="506" spans="2:54" x14ac:dyDescent="0.25">
      <c r="B506" s="5">
        <v>7.1</v>
      </c>
      <c r="C506" s="5">
        <v>86</v>
      </c>
      <c r="D506" s="5">
        <v>4.9000000000000004</v>
      </c>
      <c r="E506" s="5">
        <v>7.1</v>
      </c>
      <c r="F506" s="5">
        <v>4</v>
      </c>
      <c r="G506" s="5">
        <v>5.8</v>
      </c>
      <c r="H506" s="5">
        <v>1029.5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232</v>
      </c>
      <c r="O506">
        <v>1088</v>
      </c>
      <c r="P506">
        <v>6.7</v>
      </c>
      <c r="Q506">
        <v>6.7</v>
      </c>
      <c r="R506" s="55"/>
      <c r="T506" s="91">
        <f t="shared" si="17"/>
        <v>6.7</v>
      </c>
      <c r="U506" s="94">
        <f t="shared" si="16"/>
        <v>-4.3999999999999995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2"/>
      <c r="AD506" s="54">
        <v>0.34513888888888899</v>
      </c>
      <c r="AK506" s="306"/>
      <c r="AL506" s="5">
        <v>7.1</v>
      </c>
      <c r="AM506" s="5">
        <v>86</v>
      </c>
      <c r="AN506" s="5">
        <v>4.9000000000000004</v>
      </c>
      <c r="AO506" s="5">
        <v>7.1</v>
      </c>
      <c r="AP506" s="5">
        <v>4</v>
      </c>
      <c r="AQ506" s="5">
        <v>5.8</v>
      </c>
      <c r="AR506" s="5">
        <v>1029.5</v>
      </c>
      <c r="AS506" s="5">
        <v>0</v>
      </c>
      <c r="AT506" s="5">
        <v>0</v>
      </c>
      <c r="AU506" s="5">
        <v>0</v>
      </c>
      <c r="AV506" s="5">
        <v>0</v>
      </c>
      <c r="AW506" s="5">
        <v>0</v>
      </c>
      <c r="AX506">
        <v>232</v>
      </c>
      <c r="AY506">
        <v>1088</v>
      </c>
      <c r="AZ506">
        <v>6.7</v>
      </c>
      <c r="BA506">
        <v>6.7</v>
      </c>
      <c r="BB506" s="55">
        <v>0.34513888888890798</v>
      </c>
    </row>
    <row r="507" spans="2:54" x14ac:dyDescent="0.25">
      <c r="B507" s="5">
        <v>7.1</v>
      </c>
      <c r="C507" s="5">
        <v>86</v>
      </c>
      <c r="D507" s="5">
        <v>4.9000000000000004</v>
      </c>
      <c r="E507" s="5">
        <v>7.1</v>
      </c>
      <c r="F507" s="5">
        <v>2.9</v>
      </c>
      <c r="G507" s="5">
        <v>4.7</v>
      </c>
      <c r="H507" s="5">
        <v>1029.5999999999999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232</v>
      </c>
      <c r="O507">
        <v>1088</v>
      </c>
      <c r="P507">
        <v>6.7</v>
      </c>
      <c r="Q507">
        <v>6.7</v>
      </c>
      <c r="R507" s="55"/>
      <c r="T507" s="91">
        <f t="shared" si="17"/>
        <v>6.7</v>
      </c>
      <c r="U507" s="94">
        <f t="shared" si="16"/>
        <v>-4.3999999999999995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2"/>
      <c r="AD507" s="54">
        <v>0.34583333333333299</v>
      </c>
      <c r="AK507" s="306"/>
      <c r="AL507" s="5">
        <v>7.1</v>
      </c>
      <c r="AM507" s="5">
        <v>86</v>
      </c>
      <c r="AN507" s="5">
        <v>4.9000000000000004</v>
      </c>
      <c r="AO507" s="5">
        <v>7.1</v>
      </c>
      <c r="AP507" s="5">
        <v>2.9</v>
      </c>
      <c r="AQ507" s="5">
        <v>4.7</v>
      </c>
      <c r="AR507" s="5">
        <v>1029.5999999999999</v>
      </c>
      <c r="AS507" s="5">
        <v>0</v>
      </c>
      <c r="AT507" s="5">
        <v>0</v>
      </c>
      <c r="AU507" s="5">
        <v>0</v>
      </c>
      <c r="AV507" s="5">
        <v>0</v>
      </c>
      <c r="AW507" s="5">
        <v>0</v>
      </c>
      <c r="AX507">
        <v>232</v>
      </c>
      <c r="AY507">
        <v>1088</v>
      </c>
      <c r="AZ507">
        <v>6.7</v>
      </c>
      <c r="BA507">
        <v>6.7</v>
      </c>
      <c r="BB507" s="55">
        <v>0.34583333333335298</v>
      </c>
    </row>
    <row r="508" spans="2:54" x14ac:dyDescent="0.25">
      <c r="B508" s="5">
        <v>7.1</v>
      </c>
      <c r="C508" s="5">
        <v>86</v>
      </c>
      <c r="D508" s="5">
        <v>4.9000000000000004</v>
      </c>
      <c r="E508" s="5">
        <v>7.1</v>
      </c>
      <c r="F508" s="5">
        <v>4.3</v>
      </c>
      <c r="G508" s="5">
        <v>9.4</v>
      </c>
      <c r="H508" s="5">
        <v>1029.4000000000001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232</v>
      </c>
      <c r="O508">
        <v>1088</v>
      </c>
      <c r="P508">
        <v>6.7</v>
      </c>
      <c r="Q508">
        <v>6.7</v>
      </c>
      <c r="R508" s="55"/>
      <c r="T508" s="91">
        <f t="shared" si="17"/>
        <v>6.7</v>
      </c>
      <c r="U508" s="94">
        <f t="shared" si="16"/>
        <v>-4.3999999999999995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2"/>
      <c r="AD508" s="54">
        <v>0.34652777777777799</v>
      </c>
      <c r="AK508" s="306"/>
      <c r="AL508" s="5">
        <v>7.1</v>
      </c>
      <c r="AM508" s="5">
        <v>86</v>
      </c>
      <c r="AN508" s="5">
        <v>4.9000000000000004</v>
      </c>
      <c r="AO508" s="5">
        <v>7.1</v>
      </c>
      <c r="AP508" s="5">
        <v>4.3</v>
      </c>
      <c r="AQ508" s="5">
        <v>9.4</v>
      </c>
      <c r="AR508" s="5">
        <v>1029.4000000000001</v>
      </c>
      <c r="AS508" s="5">
        <v>0</v>
      </c>
      <c r="AT508" s="5">
        <v>0</v>
      </c>
      <c r="AU508" s="5">
        <v>0</v>
      </c>
      <c r="AV508" s="5">
        <v>0</v>
      </c>
      <c r="AW508" s="5">
        <v>0</v>
      </c>
      <c r="AX508">
        <v>232</v>
      </c>
      <c r="AY508">
        <v>1088</v>
      </c>
      <c r="AZ508">
        <v>6.7</v>
      </c>
      <c r="BA508">
        <v>6.7</v>
      </c>
      <c r="BB508" s="55">
        <v>0.34652777777779797</v>
      </c>
    </row>
    <row r="509" spans="2:54" x14ac:dyDescent="0.25">
      <c r="B509" s="5">
        <v>7.1</v>
      </c>
      <c r="C509" s="5">
        <v>85</v>
      </c>
      <c r="D509" s="5">
        <v>4.7</v>
      </c>
      <c r="E509" s="5">
        <v>6.3</v>
      </c>
      <c r="F509" s="5">
        <v>5.4</v>
      </c>
      <c r="G509" s="5">
        <v>7.6</v>
      </c>
      <c r="H509" s="5">
        <v>1029.5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232</v>
      </c>
      <c r="O509">
        <v>1088</v>
      </c>
      <c r="P509">
        <v>6.6</v>
      </c>
      <c r="Q509">
        <v>6.7</v>
      </c>
      <c r="R509" s="55"/>
      <c r="T509" s="91">
        <f t="shared" si="17"/>
        <v>6.7</v>
      </c>
      <c r="U509" s="94">
        <f t="shared" si="16"/>
        <v>-4.3999999999999995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2"/>
      <c r="AD509" s="54">
        <v>0.34722222222222199</v>
      </c>
      <c r="AK509" s="306"/>
      <c r="AL509" s="5">
        <v>7.1</v>
      </c>
      <c r="AM509" s="5">
        <v>85</v>
      </c>
      <c r="AN509" s="5">
        <v>4.7</v>
      </c>
      <c r="AO509" s="5">
        <v>6.3</v>
      </c>
      <c r="AP509" s="5">
        <v>5.4</v>
      </c>
      <c r="AQ509" s="5">
        <v>7.6</v>
      </c>
      <c r="AR509" s="5">
        <v>1029.5</v>
      </c>
      <c r="AS509" s="5">
        <v>0</v>
      </c>
      <c r="AT509" s="5">
        <v>0</v>
      </c>
      <c r="AU509" s="5">
        <v>0</v>
      </c>
      <c r="AV509" s="5">
        <v>0</v>
      </c>
      <c r="AW509" s="5">
        <v>0</v>
      </c>
      <c r="AX509">
        <v>232</v>
      </c>
      <c r="AY509">
        <v>1088</v>
      </c>
      <c r="AZ509">
        <v>6.6</v>
      </c>
      <c r="BA509">
        <v>6.7</v>
      </c>
      <c r="BB509" s="55">
        <v>0.34722222222224303</v>
      </c>
    </row>
    <row r="510" spans="2:54" x14ac:dyDescent="0.25">
      <c r="B510" s="5">
        <v>7.1</v>
      </c>
      <c r="C510" s="5">
        <v>85</v>
      </c>
      <c r="D510" s="5">
        <v>4.7</v>
      </c>
      <c r="E510" s="5">
        <v>5.6</v>
      </c>
      <c r="F510" s="5">
        <v>8.3000000000000007</v>
      </c>
      <c r="G510" s="5">
        <v>8.3000000000000007</v>
      </c>
      <c r="H510" s="5">
        <v>1029.5999999999999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232</v>
      </c>
      <c r="O510">
        <v>1088</v>
      </c>
      <c r="P510">
        <v>6.6</v>
      </c>
      <c r="Q510">
        <v>6.6</v>
      </c>
      <c r="R510" s="55"/>
      <c r="T510" s="91">
        <f t="shared" si="17"/>
        <v>6.6</v>
      </c>
      <c r="U510" s="94">
        <f t="shared" si="16"/>
        <v>-4.5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2"/>
      <c r="AD510" s="54">
        <v>0.34791666666666698</v>
      </c>
      <c r="AK510" s="306"/>
      <c r="AL510" s="5">
        <v>7.1</v>
      </c>
      <c r="AM510" s="5">
        <v>85</v>
      </c>
      <c r="AN510" s="5">
        <v>4.7</v>
      </c>
      <c r="AO510" s="5">
        <v>5.6</v>
      </c>
      <c r="AP510" s="5">
        <v>8.3000000000000007</v>
      </c>
      <c r="AQ510" s="5">
        <v>8.3000000000000007</v>
      </c>
      <c r="AR510" s="5">
        <v>1029.5999999999999</v>
      </c>
      <c r="AS510" s="5">
        <v>0</v>
      </c>
      <c r="AT510" s="5">
        <v>0</v>
      </c>
      <c r="AU510" s="5">
        <v>0</v>
      </c>
      <c r="AV510" s="5">
        <v>0</v>
      </c>
      <c r="AW510" s="5">
        <v>0</v>
      </c>
      <c r="AX510">
        <v>232</v>
      </c>
      <c r="AY510">
        <v>1088</v>
      </c>
      <c r="AZ510">
        <v>6.6</v>
      </c>
      <c r="BA510">
        <v>6.6</v>
      </c>
      <c r="BB510" s="55">
        <v>0.34791666666668802</v>
      </c>
    </row>
    <row r="511" spans="2:54" x14ac:dyDescent="0.25">
      <c r="B511" s="5">
        <v>7</v>
      </c>
      <c r="C511" s="5">
        <v>85</v>
      </c>
      <c r="D511" s="5">
        <v>4.7</v>
      </c>
      <c r="E511" s="5">
        <v>5.8</v>
      </c>
      <c r="F511" s="5">
        <v>6.5</v>
      </c>
      <c r="G511" s="5">
        <v>6.8</v>
      </c>
      <c r="H511" s="5">
        <v>1029.5</v>
      </c>
      <c r="I511" s="5">
        <v>10</v>
      </c>
      <c r="J511" s="5">
        <v>0</v>
      </c>
      <c r="K511" s="5">
        <v>0</v>
      </c>
      <c r="L511" s="5">
        <v>0</v>
      </c>
      <c r="M511" s="5">
        <v>0</v>
      </c>
      <c r="N511">
        <v>232</v>
      </c>
      <c r="O511">
        <v>1088</v>
      </c>
      <c r="P511">
        <v>6.6</v>
      </c>
      <c r="Q511">
        <v>6.6</v>
      </c>
      <c r="R511" s="55"/>
      <c r="T511" s="91">
        <f t="shared" si="17"/>
        <v>6.6</v>
      </c>
      <c r="U511" s="94">
        <f t="shared" si="16"/>
        <v>-4.4000000000000004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2"/>
      <c r="AD511" s="54">
        <v>0.34861111111111098</v>
      </c>
      <c r="AK511" s="306"/>
      <c r="AL511" s="5">
        <v>7</v>
      </c>
      <c r="AM511" s="5">
        <v>85</v>
      </c>
      <c r="AN511" s="5">
        <v>4.7</v>
      </c>
      <c r="AO511" s="5">
        <v>5.8</v>
      </c>
      <c r="AP511" s="5">
        <v>6.5</v>
      </c>
      <c r="AQ511" s="5">
        <v>6.8</v>
      </c>
      <c r="AR511" s="5">
        <v>1029.5</v>
      </c>
      <c r="AS511" s="5">
        <v>10</v>
      </c>
      <c r="AT511" s="5">
        <v>0</v>
      </c>
      <c r="AU511" s="5">
        <v>0</v>
      </c>
      <c r="AV511" s="5">
        <v>0</v>
      </c>
      <c r="AW511" s="5">
        <v>0</v>
      </c>
      <c r="AX511">
        <v>232</v>
      </c>
      <c r="AY511">
        <v>1088</v>
      </c>
      <c r="AZ511">
        <v>6.6</v>
      </c>
      <c r="BA511">
        <v>6.6</v>
      </c>
      <c r="BB511" s="55">
        <v>0.34861111111113302</v>
      </c>
    </row>
    <row r="512" spans="2:54" x14ac:dyDescent="0.25">
      <c r="B512" s="5">
        <v>7</v>
      </c>
      <c r="C512" s="5">
        <v>85</v>
      </c>
      <c r="D512" s="5">
        <v>4.7</v>
      </c>
      <c r="E512" s="5">
        <v>5.3</v>
      </c>
      <c r="F512" s="5">
        <v>9</v>
      </c>
      <c r="G512" s="5">
        <v>9</v>
      </c>
      <c r="H512" s="5">
        <v>1029.4000000000001</v>
      </c>
      <c r="I512" s="5">
        <v>10</v>
      </c>
      <c r="J512" s="5">
        <v>0</v>
      </c>
      <c r="K512" s="5">
        <v>0</v>
      </c>
      <c r="L512" s="5">
        <v>0</v>
      </c>
      <c r="M512" s="5">
        <v>0</v>
      </c>
      <c r="N512">
        <v>232</v>
      </c>
      <c r="O512">
        <v>1088</v>
      </c>
      <c r="P512">
        <v>6.6</v>
      </c>
      <c r="Q512">
        <v>6.6</v>
      </c>
      <c r="R512" s="55"/>
      <c r="T512" s="91">
        <f t="shared" si="17"/>
        <v>6.6</v>
      </c>
      <c r="U512" s="94">
        <f t="shared" si="16"/>
        <v>-4.4000000000000004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2"/>
      <c r="AD512" s="54">
        <v>0.34930555555555598</v>
      </c>
      <c r="AK512" s="306"/>
      <c r="AL512" s="5">
        <v>7</v>
      </c>
      <c r="AM512" s="5">
        <v>85</v>
      </c>
      <c r="AN512" s="5">
        <v>4.7</v>
      </c>
      <c r="AO512" s="5">
        <v>5.3</v>
      </c>
      <c r="AP512" s="5">
        <v>9</v>
      </c>
      <c r="AQ512" s="5">
        <v>9</v>
      </c>
      <c r="AR512" s="5">
        <v>1029.4000000000001</v>
      </c>
      <c r="AS512" s="5">
        <v>10</v>
      </c>
      <c r="AT512" s="5">
        <v>0</v>
      </c>
      <c r="AU512" s="5">
        <v>0</v>
      </c>
      <c r="AV512" s="5">
        <v>0</v>
      </c>
      <c r="AW512" s="5">
        <v>0</v>
      </c>
      <c r="AX512">
        <v>232</v>
      </c>
      <c r="AY512">
        <v>1088</v>
      </c>
      <c r="AZ512">
        <v>6.6</v>
      </c>
      <c r="BA512">
        <v>6.6</v>
      </c>
      <c r="BB512" s="55">
        <v>0.34930555555557802</v>
      </c>
    </row>
    <row r="513" spans="2:54" x14ac:dyDescent="0.25">
      <c r="B513" s="5">
        <v>7</v>
      </c>
      <c r="C513" s="5">
        <v>85</v>
      </c>
      <c r="D513" s="5">
        <v>4.7</v>
      </c>
      <c r="E513" s="5">
        <v>6.1</v>
      </c>
      <c r="F513" s="5">
        <v>5.8</v>
      </c>
      <c r="G513" s="5">
        <v>10.1</v>
      </c>
      <c r="H513" s="5">
        <v>1029.5999999999999</v>
      </c>
      <c r="I513" s="5">
        <v>10</v>
      </c>
      <c r="J513" s="5">
        <v>0</v>
      </c>
      <c r="K513" s="5">
        <v>0</v>
      </c>
      <c r="L513" s="5">
        <v>0</v>
      </c>
      <c r="M513" s="5">
        <v>0</v>
      </c>
      <c r="N513">
        <v>232</v>
      </c>
      <c r="O513">
        <v>1088</v>
      </c>
      <c r="P513">
        <v>6.6</v>
      </c>
      <c r="Q513">
        <v>6.6</v>
      </c>
      <c r="R513" s="55"/>
      <c r="T513" s="91">
        <f t="shared" si="17"/>
        <v>6.6</v>
      </c>
      <c r="U513" s="94">
        <f t="shared" si="16"/>
        <v>-4.4000000000000004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2"/>
      <c r="AD513" s="54">
        <v>0.35</v>
      </c>
      <c r="AK513" s="306"/>
      <c r="AL513" s="5">
        <v>7</v>
      </c>
      <c r="AM513" s="5">
        <v>85</v>
      </c>
      <c r="AN513" s="5">
        <v>4.7</v>
      </c>
      <c r="AO513" s="5">
        <v>6.1</v>
      </c>
      <c r="AP513" s="5">
        <v>5.8</v>
      </c>
      <c r="AQ513" s="5">
        <v>10.1</v>
      </c>
      <c r="AR513" s="5">
        <v>1029.5999999999999</v>
      </c>
      <c r="AS513" s="5">
        <v>10</v>
      </c>
      <c r="AT513" s="5">
        <v>0</v>
      </c>
      <c r="AU513" s="5">
        <v>0</v>
      </c>
      <c r="AV513" s="5">
        <v>0</v>
      </c>
      <c r="AW513" s="5">
        <v>0</v>
      </c>
      <c r="AX513">
        <v>232</v>
      </c>
      <c r="AY513">
        <v>1088</v>
      </c>
      <c r="AZ513">
        <v>6.6</v>
      </c>
      <c r="BA513">
        <v>6.6</v>
      </c>
      <c r="BB513" s="55">
        <v>0.35000000000002301</v>
      </c>
    </row>
    <row r="514" spans="2:54" x14ac:dyDescent="0.25">
      <c r="B514" s="5">
        <v>7</v>
      </c>
      <c r="C514" s="5">
        <v>85</v>
      </c>
      <c r="D514" s="5">
        <v>4.7</v>
      </c>
      <c r="E514" s="5">
        <v>6.2</v>
      </c>
      <c r="F514" s="5">
        <v>5.4</v>
      </c>
      <c r="G514" s="5">
        <v>8.3000000000000007</v>
      </c>
      <c r="H514" s="5">
        <v>1029.3</v>
      </c>
      <c r="I514" s="5">
        <v>10</v>
      </c>
      <c r="J514" s="5">
        <v>0</v>
      </c>
      <c r="K514" s="5">
        <v>0</v>
      </c>
      <c r="L514" s="5">
        <v>0</v>
      </c>
      <c r="M514" s="5">
        <v>0</v>
      </c>
      <c r="N514">
        <v>232</v>
      </c>
      <c r="O514">
        <v>1088</v>
      </c>
      <c r="P514">
        <v>6.6</v>
      </c>
      <c r="Q514">
        <v>6.5</v>
      </c>
      <c r="R514" s="55"/>
      <c r="T514" s="91">
        <f t="shared" si="17"/>
        <v>6.6</v>
      </c>
      <c r="U514" s="94">
        <f t="shared" si="16"/>
        <v>-4.4000000000000004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2"/>
      <c r="AD514" s="54">
        <v>0.35069444444444398</v>
      </c>
      <c r="AK514" s="306"/>
      <c r="AL514" s="5">
        <v>7</v>
      </c>
      <c r="AM514" s="5">
        <v>85</v>
      </c>
      <c r="AN514" s="5">
        <v>4.7</v>
      </c>
      <c r="AO514" s="5">
        <v>6.2</v>
      </c>
      <c r="AP514" s="5">
        <v>5.4</v>
      </c>
      <c r="AQ514" s="5">
        <v>8.3000000000000007</v>
      </c>
      <c r="AR514" s="5">
        <v>1029.3</v>
      </c>
      <c r="AS514" s="5">
        <v>10</v>
      </c>
      <c r="AT514" s="5">
        <v>0</v>
      </c>
      <c r="AU514" s="5">
        <v>0</v>
      </c>
      <c r="AV514" s="5">
        <v>0</v>
      </c>
      <c r="AW514" s="5">
        <v>0</v>
      </c>
      <c r="AX514">
        <v>232</v>
      </c>
      <c r="AY514">
        <v>1088</v>
      </c>
      <c r="AZ514">
        <v>6.6</v>
      </c>
      <c r="BA514">
        <v>6.5</v>
      </c>
      <c r="BB514" s="55">
        <v>0.35069444444446801</v>
      </c>
    </row>
    <row r="515" spans="2:54" x14ac:dyDescent="0.25">
      <c r="B515" s="5">
        <v>7</v>
      </c>
      <c r="C515" s="5">
        <v>85</v>
      </c>
      <c r="D515" s="5">
        <v>4.7</v>
      </c>
      <c r="E515" s="5">
        <v>6</v>
      </c>
      <c r="F515" s="5">
        <v>6.1</v>
      </c>
      <c r="G515" s="5">
        <v>7.6</v>
      </c>
      <c r="H515" s="5">
        <v>1029.3</v>
      </c>
      <c r="I515" s="5">
        <v>20</v>
      </c>
      <c r="J515" s="5">
        <v>0</v>
      </c>
      <c r="K515" s="5">
        <v>0</v>
      </c>
      <c r="L515" s="5">
        <v>0</v>
      </c>
      <c r="M515" s="5">
        <v>0</v>
      </c>
      <c r="N515">
        <v>232</v>
      </c>
      <c r="O515">
        <v>1088</v>
      </c>
      <c r="P515">
        <v>6.5</v>
      </c>
      <c r="Q515">
        <v>6.6</v>
      </c>
      <c r="R515" s="55"/>
      <c r="T515" s="91">
        <f t="shared" si="17"/>
        <v>6.6</v>
      </c>
      <c r="U515" s="94">
        <f t="shared" si="16"/>
        <v>-4.4000000000000004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2"/>
      <c r="AD515" s="54">
        <v>0.35138888888888897</v>
      </c>
      <c r="AK515" s="306"/>
      <c r="AL515" s="5">
        <v>7</v>
      </c>
      <c r="AM515" s="5">
        <v>85</v>
      </c>
      <c r="AN515" s="5">
        <v>4.7</v>
      </c>
      <c r="AO515" s="5">
        <v>6</v>
      </c>
      <c r="AP515" s="5">
        <v>6.1</v>
      </c>
      <c r="AQ515" s="5">
        <v>7.6</v>
      </c>
      <c r="AR515" s="5">
        <v>1029.3</v>
      </c>
      <c r="AS515" s="5">
        <v>20</v>
      </c>
      <c r="AT515" s="5">
        <v>0</v>
      </c>
      <c r="AU515" s="5">
        <v>0</v>
      </c>
      <c r="AV515" s="5">
        <v>0</v>
      </c>
      <c r="AW515" s="5">
        <v>0</v>
      </c>
      <c r="AX515">
        <v>232</v>
      </c>
      <c r="AY515">
        <v>1088</v>
      </c>
      <c r="AZ515">
        <v>6.5</v>
      </c>
      <c r="BA515">
        <v>6.6</v>
      </c>
      <c r="BB515" s="55">
        <v>0.35138888888891301</v>
      </c>
    </row>
    <row r="516" spans="2:54" x14ac:dyDescent="0.25">
      <c r="B516" s="5">
        <v>7</v>
      </c>
      <c r="C516" s="5">
        <v>85</v>
      </c>
      <c r="D516" s="5">
        <v>4.7</v>
      </c>
      <c r="E516" s="5">
        <v>5.2</v>
      </c>
      <c r="F516" s="5">
        <v>9.4</v>
      </c>
      <c r="G516" s="5">
        <v>9.4</v>
      </c>
      <c r="H516" s="5">
        <v>1029.5</v>
      </c>
      <c r="I516" s="5">
        <v>20</v>
      </c>
      <c r="J516" s="5">
        <v>0</v>
      </c>
      <c r="K516" s="5">
        <v>0</v>
      </c>
      <c r="L516" s="5">
        <v>0</v>
      </c>
      <c r="M516" s="5">
        <v>0</v>
      </c>
      <c r="N516">
        <v>232</v>
      </c>
      <c r="O516">
        <v>1088</v>
      </c>
      <c r="P516">
        <v>6.5</v>
      </c>
      <c r="Q516">
        <v>6.5</v>
      </c>
      <c r="R516" s="55"/>
      <c r="T516" s="91">
        <f t="shared" si="17"/>
        <v>6.5</v>
      </c>
      <c r="U516" s="94">
        <f t="shared" si="16"/>
        <v>-4.5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2"/>
      <c r="AD516" s="54">
        <v>0.35208333333333303</v>
      </c>
      <c r="AK516" s="306"/>
      <c r="AL516" s="5">
        <v>7</v>
      </c>
      <c r="AM516" s="5">
        <v>85</v>
      </c>
      <c r="AN516" s="5">
        <v>4.7</v>
      </c>
      <c r="AO516" s="5">
        <v>5.2</v>
      </c>
      <c r="AP516" s="5">
        <v>9.4</v>
      </c>
      <c r="AQ516" s="5">
        <v>9.4</v>
      </c>
      <c r="AR516" s="5">
        <v>1029.5</v>
      </c>
      <c r="AS516" s="5">
        <v>20</v>
      </c>
      <c r="AT516" s="5">
        <v>0</v>
      </c>
      <c r="AU516" s="5">
        <v>0</v>
      </c>
      <c r="AV516" s="5">
        <v>0</v>
      </c>
      <c r="AW516" s="5">
        <v>0</v>
      </c>
      <c r="AX516">
        <v>232</v>
      </c>
      <c r="AY516">
        <v>1088</v>
      </c>
      <c r="AZ516">
        <v>6.5</v>
      </c>
      <c r="BA516">
        <v>6.5</v>
      </c>
      <c r="BB516" s="55">
        <v>0.35208333333335801</v>
      </c>
    </row>
    <row r="517" spans="2:54" x14ac:dyDescent="0.25">
      <c r="B517" s="5">
        <v>7</v>
      </c>
      <c r="C517" s="5">
        <v>85</v>
      </c>
      <c r="D517" s="5">
        <v>4.7</v>
      </c>
      <c r="E517" s="5">
        <v>6.2</v>
      </c>
      <c r="F517" s="5">
        <v>5.4</v>
      </c>
      <c r="G517" s="5">
        <v>7.2</v>
      </c>
      <c r="H517" s="5">
        <v>1029.4000000000001</v>
      </c>
      <c r="I517" s="5">
        <v>30</v>
      </c>
      <c r="J517" s="5">
        <v>0</v>
      </c>
      <c r="K517" s="5">
        <v>0</v>
      </c>
      <c r="L517" s="5">
        <v>0</v>
      </c>
      <c r="M517" s="5">
        <v>0</v>
      </c>
      <c r="N517">
        <v>232</v>
      </c>
      <c r="O517">
        <v>1088</v>
      </c>
      <c r="P517">
        <v>6.5</v>
      </c>
      <c r="Q517">
        <v>6.5</v>
      </c>
      <c r="R517" s="55"/>
      <c r="T517" s="91">
        <f t="shared" si="17"/>
        <v>6.5</v>
      </c>
      <c r="U517" s="94">
        <f t="shared" si="16"/>
        <v>-4.5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2"/>
      <c r="AD517" s="54">
        <v>0.35277777777777802</v>
      </c>
      <c r="AK517" s="306"/>
      <c r="AL517" s="5">
        <v>7</v>
      </c>
      <c r="AM517" s="5">
        <v>85</v>
      </c>
      <c r="AN517" s="5">
        <v>4.7</v>
      </c>
      <c r="AO517" s="5">
        <v>6.2</v>
      </c>
      <c r="AP517" s="5">
        <v>5.4</v>
      </c>
      <c r="AQ517" s="5">
        <v>7.2</v>
      </c>
      <c r="AR517" s="5">
        <v>1029.4000000000001</v>
      </c>
      <c r="AS517" s="5">
        <v>30</v>
      </c>
      <c r="AT517" s="5">
        <v>0</v>
      </c>
      <c r="AU517" s="5">
        <v>0</v>
      </c>
      <c r="AV517" s="5">
        <v>0</v>
      </c>
      <c r="AW517" s="5">
        <v>0</v>
      </c>
      <c r="AX517">
        <v>232</v>
      </c>
      <c r="AY517">
        <v>1088</v>
      </c>
      <c r="AZ517">
        <v>6.5</v>
      </c>
      <c r="BA517">
        <v>6.5</v>
      </c>
      <c r="BB517" s="55">
        <v>0.352777777777803</v>
      </c>
    </row>
    <row r="518" spans="2:54" x14ac:dyDescent="0.25">
      <c r="B518" s="5">
        <v>7</v>
      </c>
      <c r="C518" s="5">
        <v>86</v>
      </c>
      <c r="D518" s="5">
        <v>4.8</v>
      </c>
      <c r="E518" s="5">
        <v>7</v>
      </c>
      <c r="F518" s="5">
        <v>2.9</v>
      </c>
      <c r="G518" s="5">
        <v>5.4</v>
      </c>
      <c r="H518" s="5">
        <v>1029.4000000000001</v>
      </c>
      <c r="I518" s="5">
        <v>30</v>
      </c>
      <c r="J518" s="5">
        <v>0</v>
      </c>
      <c r="K518" s="5">
        <v>0</v>
      </c>
      <c r="L518" s="5">
        <v>0</v>
      </c>
      <c r="M518" s="5">
        <v>0</v>
      </c>
      <c r="N518">
        <v>232</v>
      </c>
      <c r="O518">
        <v>1088</v>
      </c>
      <c r="P518">
        <v>6.5</v>
      </c>
      <c r="Q518">
        <v>6.5</v>
      </c>
      <c r="R518" s="55"/>
      <c r="T518" s="91">
        <f t="shared" si="17"/>
        <v>6.5</v>
      </c>
      <c r="U518" s="94">
        <f t="shared" si="16"/>
        <v>-4.5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2"/>
      <c r="AD518" s="54">
        <v>0.35347222222222202</v>
      </c>
      <c r="AK518" s="306"/>
      <c r="AL518" s="5">
        <v>7</v>
      </c>
      <c r="AM518" s="5">
        <v>86</v>
      </c>
      <c r="AN518" s="5">
        <v>4.8</v>
      </c>
      <c r="AO518" s="5">
        <v>7</v>
      </c>
      <c r="AP518" s="5">
        <v>2.9</v>
      </c>
      <c r="AQ518" s="5">
        <v>5.4</v>
      </c>
      <c r="AR518" s="5">
        <v>1029.4000000000001</v>
      </c>
      <c r="AS518" s="5">
        <v>30</v>
      </c>
      <c r="AT518" s="5">
        <v>0</v>
      </c>
      <c r="AU518" s="5">
        <v>0</v>
      </c>
      <c r="AV518" s="5">
        <v>0</v>
      </c>
      <c r="AW518" s="5">
        <v>0</v>
      </c>
      <c r="AX518">
        <v>232</v>
      </c>
      <c r="AY518">
        <v>1088</v>
      </c>
      <c r="AZ518">
        <v>6.5</v>
      </c>
      <c r="BA518">
        <v>6.5</v>
      </c>
      <c r="BB518" s="55">
        <v>0.353472222222248</v>
      </c>
    </row>
    <row r="519" spans="2:54" x14ac:dyDescent="0.25">
      <c r="B519" s="5">
        <v>6.9</v>
      </c>
      <c r="C519" s="5">
        <v>86</v>
      </c>
      <c r="D519" s="5">
        <v>4.7</v>
      </c>
      <c r="E519" s="5">
        <v>4.5999999999999996</v>
      </c>
      <c r="F519" s="5">
        <v>11.9</v>
      </c>
      <c r="G519" s="5">
        <v>14.4</v>
      </c>
      <c r="H519" s="5">
        <v>1029.5</v>
      </c>
      <c r="I519" s="5">
        <v>40</v>
      </c>
      <c r="J519" s="5">
        <v>0</v>
      </c>
      <c r="K519" s="5">
        <v>0</v>
      </c>
      <c r="L519" s="5">
        <v>0</v>
      </c>
      <c r="M519" s="5">
        <v>0</v>
      </c>
      <c r="N519">
        <v>232</v>
      </c>
      <c r="O519">
        <v>1088</v>
      </c>
      <c r="P519">
        <v>6.4</v>
      </c>
      <c r="Q519">
        <v>6.5</v>
      </c>
      <c r="R519" s="55"/>
      <c r="T519" s="91">
        <f t="shared" si="17"/>
        <v>6.5</v>
      </c>
      <c r="U519" s="94">
        <f t="shared" si="16"/>
        <v>-4.4000000000000004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2"/>
      <c r="AD519" s="54">
        <v>0.35416666666666702</v>
      </c>
      <c r="AK519" s="306"/>
      <c r="AL519" s="5">
        <v>6.9</v>
      </c>
      <c r="AM519" s="5">
        <v>86</v>
      </c>
      <c r="AN519" s="5">
        <v>4.7</v>
      </c>
      <c r="AO519" s="5">
        <v>4.5999999999999996</v>
      </c>
      <c r="AP519" s="5">
        <v>11.9</v>
      </c>
      <c r="AQ519" s="5">
        <v>14.4</v>
      </c>
      <c r="AR519" s="5">
        <v>1029.5</v>
      </c>
      <c r="AS519" s="5">
        <v>40</v>
      </c>
      <c r="AT519" s="5">
        <v>0</v>
      </c>
      <c r="AU519" s="5">
        <v>0</v>
      </c>
      <c r="AV519" s="5">
        <v>0</v>
      </c>
      <c r="AW519" s="5">
        <v>0</v>
      </c>
      <c r="AX519">
        <v>232</v>
      </c>
      <c r="AY519">
        <v>1088</v>
      </c>
      <c r="AZ519">
        <v>6.4</v>
      </c>
      <c r="BA519">
        <v>6.5</v>
      </c>
      <c r="BB519" s="55">
        <v>0.354166666666693</v>
      </c>
    </row>
    <row r="520" spans="2:54" x14ac:dyDescent="0.25">
      <c r="B520" s="5">
        <v>6.9</v>
      </c>
      <c r="C520" s="5">
        <v>86</v>
      </c>
      <c r="D520" s="5">
        <v>4.7</v>
      </c>
      <c r="E520" s="5">
        <v>6.9</v>
      </c>
      <c r="F520" s="5">
        <v>2.9</v>
      </c>
      <c r="G520" s="5">
        <v>8.6</v>
      </c>
      <c r="H520" s="5">
        <v>1029.4000000000001</v>
      </c>
      <c r="I520" s="5">
        <v>50</v>
      </c>
      <c r="J520" s="5">
        <v>0</v>
      </c>
      <c r="K520" s="5">
        <v>0</v>
      </c>
      <c r="L520" s="5">
        <v>0</v>
      </c>
      <c r="M520" s="5">
        <v>0</v>
      </c>
      <c r="N520">
        <v>232</v>
      </c>
      <c r="O520">
        <v>1088</v>
      </c>
      <c r="P520">
        <v>6.4</v>
      </c>
      <c r="Q520">
        <v>6.4</v>
      </c>
      <c r="R520" s="55"/>
      <c r="T520" s="91">
        <f t="shared" si="17"/>
        <v>6.4</v>
      </c>
      <c r="U520" s="94">
        <f t="shared" si="16"/>
        <v>-4.5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2"/>
      <c r="AD520" s="54">
        <v>0.35486111111111102</v>
      </c>
      <c r="AK520" s="306"/>
      <c r="AL520" s="5">
        <v>6.9</v>
      </c>
      <c r="AM520" s="5">
        <v>86</v>
      </c>
      <c r="AN520" s="5">
        <v>4.7</v>
      </c>
      <c r="AO520" s="5">
        <v>6.9</v>
      </c>
      <c r="AP520" s="5">
        <v>2.9</v>
      </c>
      <c r="AQ520" s="5">
        <v>8.6</v>
      </c>
      <c r="AR520" s="5">
        <v>1029.4000000000001</v>
      </c>
      <c r="AS520" s="5">
        <v>50</v>
      </c>
      <c r="AT520" s="5">
        <v>0</v>
      </c>
      <c r="AU520" s="5">
        <v>0</v>
      </c>
      <c r="AV520" s="5">
        <v>0</v>
      </c>
      <c r="AW520" s="5">
        <v>0</v>
      </c>
      <c r="AX520">
        <v>232</v>
      </c>
      <c r="AY520">
        <v>1088</v>
      </c>
      <c r="AZ520">
        <v>6.4</v>
      </c>
      <c r="BA520">
        <v>6.4</v>
      </c>
      <c r="BB520" s="55">
        <v>0.35486111111113799</v>
      </c>
    </row>
    <row r="521" spans="2:54" x14ac:dyDescent="0.25">
      <c r="B521" s="5">
        <v>6.9</v>
      </c>
      <c r="C521" s="5">
        <v>86</v>
      </c>
      <c r="D521" s="5">
        <v>4.7</v>
      </c>
      <c r="E521" s="5">
        <v>6.9</v>
      </c>
      <c r="F521" s="5">
        <v>4.3</v>
      </c>
      <c r="G521" s="5">
        <v>6.8</v>
      </c>
      <c r="H521" s="5">
        <v>1029.3</v>
      </c>
      <c r="I521" s="5">
        <v>60</v>
      </c>
      <c r="J521" s="5">
        <v>0</v>
      </c>
      <c r="K521" s="5">
        <v>0</v>
      </c>
      <c r="L521" s="5">
        <v>0</v>
      </c>
      <c r="M521" s="5">
        <v>0</v>
      </c>
      <c r="N521">
        <v>232</v>
      </c>
      <c r="O521">
        <v>1088</v>
      </c>
      <c r="P521">
        <v>6.3</v>
      </c>
      <c r="Q521">
        <v>6.4</v>
      </c>
      <c r="R521" s="55"/>
      <c r="T521" s="91">
        <f t="shared" si="17"/>
        <v>6.4</v>
      </c>
      <c r="U521" s="94">
        <f t="shared" si="16"/>
        <v>-4.5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2"/>
      <c r="AD521" s="54">
        <v>0.35555555555555601</v>
      </c>
      <c r="AK521" s="306"/>
      <c r="AL521" s="5">
        <v>6.9</v>
      </c>
      <c r="AM521" s="5">
        <v>86</v>
      </c>
      <c r="AN521" s="5">
        <v>4.7</v>
      </c>
      <c r="AO521" s="5">
        <v>6.9</v>
      </c>
      <c r="AP521" s="5">
        <v>4.3</v>
      </c>
      <c r="AQ521" s="5">
        <v>6.8</v>
      </c>
      <c r="AR521" s="5">
        <v>1029.3</v>
      </c>
      <c r="AS521" s="5">
        <v>60</v>
      </c>
      <c r="AT521" s="5">
        <v>0</v>
      </c>
      <c r="AU521" s="5">
        <v>0</v>
      </c>
      <c r="AV521" s="5">
        <v>0</v>
      </c>
      <c r="AW521" s="5">
        <v>0</v>
      </c>
      <c r="AX521">
        <v>232</v>
      </c>
      <c r="AY521">
        <v>1088</v>
      </c>
      <c r="AZ521">
        <v>6.3</v>
      </c>
      <c r="BA521">
        <v>6.4</v>
      </c>
      <c r="BB521" s="55">
        <v>0.35555555555558299</v>
      </c>
    </row>
    <row r="522" spans="2:54" x14ac:dyDescent="0.25">
      <c r="B522" s="5">
        <v>6.9</v>
      </c>
      <c r="C522" s="5">
        <v>86</v>
      </c>
      <c r="D522" s="5">
        <v>4.7</v>
      </c>
      <c r="E522" s="5">
        <v>6.9</v>
      </c>
      <c r="F522" s="5">
        <v>3.6</v>
      </c>
      <c r="G522" s="5">
        <v>4.7</v>
      </c>
      <c r="H522" s="5">
        <v>1029.3</v>
      </c>
      <c r="I522" s="5">
        <v>70</v>
      </c>
      <c r="J522" s="5">
        <v>0</v>
      </c>
      <c r="K522" s="5">
        <v>0</v>
      </c>
      <c r="L522" s="5">
        <v>0</v>
      </c>
      <c r="M522" s="5">
        <v>0</v>
      </c>
      <c r="N522">
        <v>232</v>
      </c>
      <c r="O522">
        <v>1088</v>
      </c>
      <c r="P522">
        <v>6.3</v>
      </c>
      <c r="Q522">
        <v>6.4</v>
      </c>
      <c r="R522" s="55"/>
      <c r="T522" s="91">
        <f t="shared" si="17"/>
        <v>6.4</v>
      </c>
      <c r="U522" s="94">
        <f t="shared" si="16"/>
        <v>-4.5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2"/>
      <c r="AD522" s="54">
        <v>0.35625000000000001</v>
      </c>
      <c r="AK522" s="306"/>
      <c r="AL522" s="5">
        <v>6.9</v>
      </c>
      <c r="AM522" s="5">
        <v>86</v>
      </c>
      <c r="AN522" s="5">
        <v>4.7</v>
      </c>
      <c r="AO522" s="5">
        <v>6.9</v>
      </c>
      <c r="AP522" s="5">
        <v>3.6</v>
      </c>
      <c r="AQ522" s="5">
        <v>4.7</v>
      </c>
      <c r="AR522" s="5">
        <v>1029.3</v>
      </c>
      <c r="AS522" s="5">
        <v>70</v>
      </c>
      <c r="AT522" s="5">
        <v>0</v>
      </c>
      <c r="AU522" s="5">
        <v>0</v>
      </c>
      <c r="AV522" s="5">
        <v>0</v>
      </c>
      <c r="AW522" s="5">
        <v>0</v>
      </c>
      <c r="AX522">
        <v>232</v>
      </c>
      <c r="AY522">
        <v>1088</v>
      </c>
      <c r="AZ522">
        <v>6.3</v>
      </c>
      <c r="BA522">
        <v>6.4</v>
      </c>
      <c r="BB522" s="55">
        <v>0.35625000000002799</v>
      </c>
    </row>
    <row r="523" spans="2:54" x14ac:dyDescent="0.25">
      <c r="B523" s="5">
        <v>6.9</v>
      </c>
      <c r="C523" s="5">
        <v>86</v>
      </c>
      <c r="D523" s="5">
        <v>4.7</v>
      </c>
      <c r="E523" s="5">
        <v>6.9</v>
      </c>
      <c r="F523" s="5">
        <v>3.2</v>
      </c>
      <c r="G523" s="5">
        <v>6.8</v>
      </c>
      <c r="H523" s="5">
        <v>1029.4000000000001</v>
      </c>
      <c r="I523" s="5">
        <v>80</v>
      </c>
      <c r="J523" s="5">
        <v>0</v>
      </c>
      <c r="K523" s="5">
        <v>0</v>
      </c>
      <c r="L523" s="5">
        <v>0</v>
      </c>
      <c r="M523" s="5">
        <v>0</v>
      </c>
      <c r="N523">
        <v>232</v>
      </c>
      <c r="O523">
        <v>1088</v>
      </c>
      <c r="P523">
        <v>6.2</v>
      </c>
      <c r="Q523">
        <v>6.3</v>
      </c>
      <c r="R523" s="55"/>
      <c r="T523" s="91">
        <f t="shared" si="17"/>
        <v>6.3</v>
      </c>
      <c r="U523" s="94">
        <f t="shared" si="16"/>
        <v>-4.6000000000000005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2"/>
      <c r="AD523" s="54">
        <v>0.35694444444444401</v>
      </c>
      <c r="AK523" s="306"/>
      <c r="AL523" s="5">
        <v>6.9</v>
      </c>
      <c r="AM523" s="5">
        <v>86</v>
      </c>
      <c r="AN523" s="5">
        <v>4.7</v>
      </c>
      <c r="AO523" s="5">
        <v>6.9</v>
      </c>
      <c r="AP523" s="5">
        <v>3.2</v>
      </c>
      <c r="AQ523" s="5">
        <v>6.8</v>
      </c>
      <c r="AR523" s="5">
        <v>1029.4000000000001</v>
      </c>
      <c r="AS523" s="5">
        <v>80</v>
      </c>
      <c r="AT523" s="5">
        <v>0</v>
      </c>
      <c r="AU523" s="5">
        <v>0</v>
      </c>
      <c r="AV523" s="5">
        <v>0</v>
      </c>
      <c r="AW523" s="5">
        <v>0</v>
      </c>
      <c r="AX523">
        <v>232</v>
      </c>
      <c r="AY523">
        <v>1088</v>
      </c>
      <c r="AZ523">
        <v>6.2</v>
      </c>
      <c r="BA523">
        <v>6.3</v>
      </c>
      <c r="BB523" s="55">
        <v>0.35694444444447299</v>
      </c>
    </row>
    <row r="524" spans="2:54" x14ac:dyDescent="0.25">
      <c r="B524" s="5">
        <v>6.8</v>
      </c>
      <c r="C524" s="5">
        <v>86</v>
      </c>
      <c r="D524" s="5">
        <v>4.5999999999999996</v>
      </c>
      <c r="E524" s="5">
        <v>5.2</v>
      </c>
      <c r="F524" s="5">
        <v>7.9</v>
      </c>
      <c r="G524" s="5">
        <v>7.9</v>
      </c>
      <c r="H524" s="5">
        <v>1029.4000000000001</v>
      </c>
      <c r="I524" s="5">
        <v>90</v>
      </c>
      <c r="J524" s="5">
        <v>0</v>
      </c>
      <c r="K524" s="5">
        <v>0</v>
      </c>
      <c r="L524" s="5">
        <v>0</v>
      </c>
      <c r="M524" s="5">
        <v>0</v>
      </c>
      <c r="N524">
        <v>232</v>
      </c>
      <c r="O524">
        <v>1088</v>
      </c>
      <c r="P524">
        <v>6.2</v>
      </c>
      <c r="Q524">
        <v>6.3</v>
      </c>
      <c r="R524" s="55"/>
      <c r="T524" s="91">
        <f t="shared" si="17"/>
        <v>6.3</v>
      </c>
      <c r="U524" s="94">
        <f t="shared" si="16"/>
        <v>-4.5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2"/>
      <c r="AD524" s="54">
        <v>0.35763888888888901</v>
      </c>
      <c r="AK524" s="306"/>
      <c r="AL524" s="5">
        <v>6.8</v>
      </c>
      <c r="AM524" s="5">
        <v>86</v>
      </c>
      <c r="AN524" s="5">
        <v>4.5999999999999996</v>
      </c>
      <c r="AO524" s="5">
        <v>5.2</v>
      </c>
      <c r="AP524" s="5">
        <v>7.9</v>
      </c>
      <c r="AQ524" s="5">
        <v>7.9</v>
      </c>
      <c r="AR524" s="5">
        <v>1029.4000000000001</v>
      </c>
      <c r="AS524" s="5">
        <v>90</v>
      </c>
      <c r="AT524" s="5">
        <v>0</v>
      </c>
      <c r="AU524" s="5">
        <v>0</v>
      </c>
      <c r="AV524" s="5">
        <v>0</v>
      </c>
      <c r="AW524" s="5">
        <v>0</v>
      </c>
      <c r="AX524">
        <v>232</v>
      </c>
      <c r="AY524">
        <v>1088</v>
      </c>
      <c r="AZ524">
        <v>6.2</v>
      </c>
      <c r="BA524">
        <v>6.3</v>
      </c>
      <c r="BB524" s="55">
        <v>0.35763888888891798</v>
      </c>
    </row>
    <row r="525" spans="2:54" x14ac:dyDescent="0.25">
      <c r="B525" s="5">
        <v>6.8</v>
      </c>
      <c r="C525" s="5">
        <v>86</v>
      </c>
      <c r="D525" s="5">
        <v>4.5999999999999996</v>
      </c>
      <c r="E525" s="5">
        <v>6.8</v>
      </c>
      <c r="F525" s="5">
        <v>2.5</v>
      </c>
      <c r="G525" s="5">
        <v>5.4</v>
      </c>
      <c r="H525" s="5">
        <v>1029.4000000000001</v>
      </c>
      <c r="I525" s="5">
        <v>100</v>
      </c>
      <c r="J525" s="5">
        <v>0</v>
      </c>
      <c r="K525" s="5">
        <v>0</v>
      </c>
      <c r="L525" s="5">
        <v>0</v>
      </c>
      <c r="M525" s="5">
        <v>0</v>
      </c>
      <c r="N525">
        <v>232</v>
      </c>
      <c r="O525">
        <v>1088</v>
      </c>
      <c r="P525">
        <v>6.1</v>
      </c>
      <c r="Q525">
        <v>6.3</v>
      </c>
      <c r="R525" s="55"/>
      <c r="T525" s="91">
        <f t="shared" si="17"/>
        <v>6.3</v>
      </c>
      <c r="U525" s="94">
        <f t="shared" si="16"/>
        <v>-4.5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2"/>
      <c r="AD525" s="54">
        <v>0.358333333333333</v>
      </c>
      <c r="AK525" s="306"/>
      <c r="AL525" s="5">
        <v>6.8</v>
      </c>
      <c r="AM525" s="5">
        <v>86</v>
      </c>
      <c r="AN525" s="5">
        <v>4.5999999999999996</v>
      </c>
      <c r="AO525" s="5">
        <v>6.8</v>
      </c>
      <c r="AP525" s="5">
        <v>2.5</v>
      </c>
      <c r="AQ525" s="5">
        <v>5.4</v>
      </c>
      <c r="AR525" s="5">
        <v>1029.4000000000001</v>
      </c>
      <c r="AS525" s="5">
        <v>100</v>
      </c>
      <c r="AT525" s="5">
        <v>0</v>
      </c>
      <c r="AU525" s="5">
        <v>0</v>
      </c>
      <c r="AV525" s="5">
        <v>0</v>
      </c>
      <c r="AW525" s="5">
        <v>0</v>
      </c>
      <c r="AX525">
        <v>232</v>
      </c>
      <c r="AY525">
        <v>1088</v>
      </c>
      <c r="AZ525">
        <v>6.1</v>
      </c>
      <c r="BA525">
        <v>6.3</v>
      </c>
      <c r="BB525" s="55">
        <v>0.35833333333336298</v>
      </c>
    </row>
    <row r="526" spans="2:54" x14ac:dyDescent="0.25">
      <c r="B526" s="5">
        <v>6.8</v>
      </c>
      <c r="C526" s="5">
        <v>86</v>
      </c>
      <c r="D526" s="5">
        <v>4.5999999999999996</v>
      </c>
      <c r="E526" s="5">
        <v>6.8</v>
      </c>
      <c r="F526" s="5">
        <v>2.5</v>
      </c>
      <c r="G526" s="5">
        <v>4.3</v>
      </c>
      <c r="H526" s="5">
        <v>1029.4000000000001</v>
      </c>
      <c r="I526" s="5">
        <v>120</v>
      </c>
      <c r="J526" s="5">
        <v>0</v>
      </c>
      <c r="K526" s="5">
        <v>0</v>
      </c>
      <c r="L526" s="5">
        <v>0</v>
      </c>
      <c r="M526" s="5">
        <v>0</v>
      </c>
      <c r="N526">
        <v>232</v>
      </c>
      <c r="O526">
        <v>1088</v>
      </c>
      <c r="P526">
        <v>6.1</v>
      </c>
      <c r="Q526">
        <v>6.2</v>
      </c>
      <c r="R526" s="55"/>
      <c r="T526" s="91">
        <f t="shared" si="17"/>
        <v>6.2</v>
      </c>
      <c r="U526" s="94">
        <f t="shared" ref="U526:U560" si="20">(T526-B526)-4</f>
        <v>-4.5999999999999996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2"/>
      <c r="AD526" s="54">
        <v>0.359027777777778</v>
      </c>
      <c r="AK526" s="306"/>
      <c r="AL526" s="5">
        <v>6.8</v>
      </c>
      <c r="AM526" s="5">
        <v>86</v>
      </c>
      <c r="AN526" s="5">
        <v>4.5999999999999996</v>
      </c>
      <c r="AO526" s="5">
        <v>6.8</v>
      </c>
      <c r="AP526" s="5">
        <v>2.5</v>
      </c>
      <c r="AQ526" s="5">
        <v>4.3</v>
      </c>
      <c r="AR526" s="5">
        <v>1029.4000000000001</v>
      </c>
      <c r="AS526" s="5">
        <v>120</v>
      </c>
      <c r="AT526" s="5">
        <v>0</v>
      </c>
      <c r="AU526" s="5">
        <v>0</v>
      </c>
      <c r="AV526" s="5">
        <v>0</v>
      </c>
      <c r="AW526" s="5">
        <v>0</v>
      </c>
      <c r="AX526">
        <v>232</v>
      </c>
      <c r="AY526">
        <v>1088</v>
      </c>
      <c r="AZ526">
        <v>6.1</v>
      </c>
      <c r="BA526">
        <v>6.2</v>
      </c>
      <c r="BB526" s="55">
        <v>0.35902777777780798</v>
      </c>
    </row>
    <row r="527" spans="2:54" x14ac:dyDescent="0.25">
      <c r="B527" s="5">
        <v>6.8</v>
      </c>
      <c r="C527" s="5">
        <v>86</v>
      </c>
      <c r="D527" s="5">
        <v>4.5999999999999996</v>
      </c>
      <c r="E527" s="5">
        <v>6.8</v>
      </c>
      <c r="F527" s="5">
        <v>4</v>
      </c>
      <c r="G527" s="5">
        <v>6.1</v>
      </c>
      <c r="H527" s="5">
        <v>1029.4000000000001</v>
      </c>
      <c r="I527" s="5">
        <v>130</v>
      </c>
      <c r="J527" s="5">
        <v>0</v>
      </c>
      <c r="K527" s="5">
        <v>0</v>
      </c>
      <c r="L527" s="5">
        <v>0</v>
      </c>
      <c r="M527" s="5">
        <v>0</v>
      </c>
      <c r="N527">
        <v>232</v>
      </c>
      <c r="O527">
        <v>1088</v>
      </c>
      <c r="P527">
        <v>6.1</v>
      </c>
      <c r="Q527">
        <v>6.2</v>
      </c>
      <c r="R527" s="55"/>
      <c r="T527" s="91">
        <f t="shared" si="17"/>
        <v>6.2</v>
      </c>
      <c r="U527" s="94">
        <f t="shared" si="20"/>
        <v>-4.5999999999999996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2"/>
      <c r="AD527" s="54">
        <v>0.359722222222222</v>
      </c>
      <c r="AK527" s="306"/>
      <c r="AL527" s="5">
        <v>6.8</v>
      </c>
      <c r="AM527" s="5">
        <v>86</v>
      </c>
      <c r="AN527" s="5">
        <v>4.5999999999999996</v>
      </c>
      <c r="AO527" s="5">
        <v>6.8</v>
      </c>
      <c r="AP527" s="5">
        <v>4</v>
      </c>
      <c r="AQ527" s="5">
        <v>6.1</v>
      </c>
      <c r="AR527" s="5">
        <v>1029.4000000000001</v>
      </c>
      <c r="AS527" s="5">
        <v>130</v>
      </c>
      <c r="AT527" s="5">
        <v>0</v>
      </c>
      <c r="AU527" s="5">
        <v>0</v>
      </c>
      <c r="AV527" s="5">
        <v>0</v>
      </c>
      <c r="AW527" s="5">
        <v>0</v>
      </c>
      <c r="AX527">
        <v>232</v>
      </c>
      <c r="AY527">
        <v>1088</v>
      </c>
      <c r="AZ527">
        <v>6.1</v>
      </c>
      <c r="BA527">
        <v>6.2</v>
      </c>
      <c r="BB527" s="55">
        <v>0.35972222222225297</v>
      </c>
    </row>
    <row r="528" spans="2:54" x14ac:dyDescent="0.25">
      <c r="B528" s="5">
        <v>6.8</v>
      </c>
      <c r="C528" s="5">
        <v>87</v>
      </c>
      <c r="D528" s="5">
        <v>4.8</v>
      </c>
      <c r="E528" s="5">
        <v>6.8</v>
      </c>
      <c r="F528" s="5">
        <v>2.9</v>
      </c>
      <c r="G528" s="5">
        <v>3.2</v>
      </c>
      <c r="H528" s="5">
        <v>1029.4000000000001</v>
      </c>
      <c r="I528" s="5">
        <v>150</v>
      </c>
      <c r="J528" s="5">
        <v>0</v>
      </c>
      <c r="K528" s="5">
        <v>0</v>
      </c>
      <c r="L528" s="5">
        <v>0</v>
      </c>
      <c r="M528" s="5">
        <v>0</v>
      </c>
      <c r="N528">
        <v>232</v>
      </c>
      <c r="O528">
        <v>1088</v>
      </c>
      <c r="P528">
        <v>6</v>
      </c>
      <c r="Q528">
        <v>6.1</v>
      </c>
      <c r="R528" s="55"/>
      <c r="T528" s="91">
        <f t="shared" si="17"/>
        <v>6.1</v>
      </c>
      <c r="U528" s="94">
        <f t="shared" si="20"/>
        <v>-4.7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2"/>
      <c r="AD528" s="54">
        <v>0.360416666666667</v>
      </c>
      <c r="AK528" s="306"/>
      <c r="AL528" s="5">
        <v>6.8</v>
      </c>
      <c r="AM528" s="5">
        <v>87</v>
      </c>
      <c r="AN528" s="5">
        <v>4.8</v>
      </c>
      <c r="AO528" s="5">
        <v>6.8</v>
      </c>
      <c r="AP528" s="5">
        <v>2.9</v>
      </c>
      <c r="AQ528" s="5">
        <v>3.2</v>
      </c>
      <c r="AR528" s="5">
        <v>1029.4000000000001</v>
      </c>
      <c r="AS528" s="5">
        <v>150</v>
      </c>
      <c r="AT528" s="5">
        <v>0</v>
      </c>
      <c r="AU528" s="5">
        <v>0</v>
      </c>
      <c r="AV528" s="5">
        <v>0</v>
      </c>
      <c r="AW528" s="5">
        <v>0</v>
      </c>
      <c r="AX528">
        <v>232</v>
      </c>
      <c r="AY528">
        <v>1088</v>
      </c>
      <c r="AZ528">
        <v>6</v>
      </c>
      <c r="BA528">
        <v>6.1</v>
      </c>
      <c r="BB528" s="55">
        <v>0.36041666666669803</v>
      </c>
    </row>
    <row r="529" spans="2:54" x14ac:dyDescent="0.25">
      <c r="B529" s="5">
        <v>6.8</v>
      </c>
      <c r="C529" s="5">
        <v>87</v>
      </c>
      <c r="D529" s="5">
        <v>4.8</v>
      </c>
      <c r="E529" s="5">
        <v>6.8</v>
      </c>
      <c r="F529" s="5">
        <v>2.5</v>
      </c>
      <c r="G529" s="5">
        <v>4.7</v>
      </c>
      <c r="H529" s="5">
        <v>1029.5</v>
      </c>
      <c r="I529" s="5">
        <v>170</v>
      </c>
      <c r="J529" s="5">
        <v>0</v>
      </c>
      <c r="K529" s="5">
        <v>0</v>
      </c>
      <c r="L529" s="5">
        <v>0</v>
      </c>
      <c r="M529" s="5">
        <v>0</v>
      </c>
      <c r="N529">
        <v>232</v>
      </c>
      <c r="O529">
        <v>1088</v>
      </c>
      <c r="P529">
        <v>6</v>
      </c>
      <c r="Q529">
        <v>6.1</v>
      </c>
      <c r="R529" s="55"/>
      <c r="T529" s="91">
        <f t="shared" si="17"/>
        <v>6.1</v>
      </c>
      <c r="U529" s="94">
        <f t="shared" si="20"/>
        <v>-4.7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2"/>
      <c r="AD529" s="54">
        <v>0.36111111111111099</v>
      </c>
      <c r="AK529" s="306"/>
      <c r="AL529" s="5">
        <v>6.8</v>
      </c>
      <c r="AM529" s="5">
        <v>87</v>
      </c>
      <c r="AN529" s="5">
        <v>4.8</v>
      </c>
      <c r="AO529" s="5">
        <v>6.8</v>
      </c>
      <c r="AP529" s="5">
        <v>2.5</v>
      </c>
      <c r="AQ529" s="5">
        <v>4.7</v>
      </c>
      <c r="AR529" s="5">
        <v>1029.5</v>
      </c>
      <c r="AS529" s="5">
        <v>170</v>
      </c>
      <c r="AT529" s="5">
        <v>0</v>
      </c>
      <c r="AU529" s="5">
        <v>0</v>
      </c>
      <c r="AV529" s="5">
        <v>0</v>
      </c>
      <c r="AW529" s="5">
        <v>0</v>
      </c>
      <c r="AX529">
        <v>232</v>
      </c>
      <c r="AY529">
        <v>1088</v>
      </c>
      <c r="AZ529">
        <v>6</v>
      </c>
      <c r="BA529">
        <v>6.1</v>
      </c>
      <c r="BB529" s="55">
        <v>0.36111111111114302</v>
      </c>
    </row>
    <row r="530" spans="2:54" x14ac:dyDescent="0.25">
      <c r="B530" s="5">
        <v>6.8</v>
      </c>
      <c r="C530" s="5">
        <v>87</v>
      </c>
      <c r="D530" s="5">
        <v>4.8</v>
      </c>
      <c r="E530" s="5">
        <v>6.8</v>
      </c>
      <c r="F530" s="5">
        <v>2.2000000000000002</v>
      </c>
      <c r="G530" s="5">
        <v>4.7</v>
      </c>
      <c r="H530" s="5">
        <v>1029.3</v>
      </c>
      <c r="I530" s="5">
        <v>190</v>
      </c>
      <c r="J530" s="5">
        <v>0</v>
      </c>
      <c r="K530" s="5">
        <v>0</v>
      </c>
      <c r="L530" s="5">
        <v>0</v>
      </c>
      <c r="M530" s="5">
        <v>0</v>
      </c>
      <c r="N530">
        <v>232</v>
      </c>
      <c r="O530">
        <v>1088</v>
      </c>
      <c r="P530">
        <v>5.9</v>
      </c>
      <c r="Q530">
        <v>6.1</v>
      </c>
      <c r="R530" s="55"/>
      <c r="T530" s="91">
        <f t="shared" si="17"/>
        <v>6.1</v>
      </c>
      <c r="U530" s="94">
        <f t="shared" si="20"/>
        <v>-4.7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2"/>
      <c r="AD530" s="54">
        <v>0.36180555555555599</v>
      </c>
      <c r="AK530" s="306"/>
      <c r="AL530" s="5">
        <v>6.8</v>
      </c>
      <c r="AM530" s="5">
        <v>87</v>
      </c>
      <c r="AN530" s="5">
        <v>4.8</v>
      </c>
      <c r="AO530" s="5">
        <v>6.8</v>
      </c>
      <c r="AP530" s="5">
        <v>2.2000000000000002</v>
      </c>
      <c r="AQ530" s="5">
        <v>4.7</v>
      </c>
      <c r="AR530" s="5">
        <v>1029.3</v>
      </c>
      <c r="AS530" s="5">
        <v>190</v>
      </c>
      <c r="AT530" s="5">
        <v>0</v>
      </c>
      <c r="AU530" s="5">
        <v>0</v>
      </c>
      <c r="AV530" s="5">
        <v>0</v>
      </c>
      <c r="AW530" s="5">
        <v>0</v>
      </c>
      <c r="AX530">
        <v>232</v>
      </c>
      <c r="AY530">
        <v>1088</v>
      </c>
      <c r="AZ530">
        <v>5.9</v>
      </c>
      <c r="BA530">
        <v>6.1</v>
      </c>
      <c r="BB530" s="55">
        <v>0.36180555555558802</v>
      </c>
    </row>
    <row r="531" spans="2:54" x14ac:dyDescent="0.25">
      <c r="B531" s="5">
        <v>6.8</v>
      </c>
      <c r="C531" s="5">
        <v>87</v>
      </c>
      <c r="D531" s="5">
        <v>4.8</v>
      </c>
      <c r="E531" s="5">
        <v>5.3</v>
      </c>
      <c r="F531" s="5">
        <v>7.6</v>
      </c>
      <c r="G531" s="5">
        <v>8.3000000000000007</v>
      </c>
      <c r="H531" s="5">
        <v>1029.5</v>
      </c>
      <c r="I531" s="5">
        <v>210</v>
      </c>
      <c r="J531" s="5">
        <v>0</v>
      </c>
      <c r="K531" s="5">
        <v>0</v>
      </c>
      <c r="L531" s="5">
        <v>0</v>
      </c>
      <c r="M531" s="5">
        <v>0</v>
      </c>
      <c r="N531">
        <v>232</v>
      </c>
      <c r="O531">
        <v>1088</v>
      </c>
      <c r="P531">
        <v>5.9</v>
      </c>
      <c r="Q531">
        <v>6.1</v>
      </c>
      <c r="R531" s="55"/>
      <c r="T531" s="91">
        <f t="shared" si="17"/>
        <v>6.1</v>
      </c>
      <c r="U531" s="94">
        <f t="shared" si="20"/>
        <v>-4.7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2"/>
      <c r="AD531" s="54">
        <v>0.36249999999999999</v>
      </c>
      <c r="AK531" s="306"/>
      <c r="AL531" s="5">
        <v>6.8</v>
      </c>
      <c r="AM531" s="5">
        <v>87</v>
      </c>
      <c r="AN531" s="5">
        <v>4.8</v>
      </c>
      <c r="AO531" s="5">
        <v>5.3</v>
      </c>
      <c r="AP531" s="5">
        <v>7.6</v>
      </c>
      <c r="AQ531" s="5">
        <v>8.3000000000000007</v>
      </c>
      <c r="AR531" s="5">
        <v>1029.5</v>
      </c>
      <c r="AS531" s="5">
        <v>210</v>
      </c>
      <c r="AT531" s="5">
        <v>0</v>
      </c>
      <c r="AU531" s="5">
        <v>0</v>
      </c>
      <c r="AV531" s="5">
        <v>0</v>
      </c>
      <c r="AW531" s="5">
        <v>0</v>
      </c>
      <c r="AX531">
        <v>232</v>
      </c>
      <c r="AY531">
        <v>1088</v>
      </c>
      <c r="AZ531">
        <v>5.9</v>
      </c>
      <c r="BA531">
        <v>6.1</v>
      </c>
      <c r="BB531" s="55">
        <v>0.36250000000003302</v>
      </c>
    </row>
    <row r="532" spans="2:54" x14ac:dyDescent="0.25">
      <c r="B532" s="5">
        <v>6.8</v>
      </c>
      <c r="C532" s="5">
        <v>87</v>
      </c>
      <c r="D532" s="5">
        <v>4.8</v>
      </c>
      <c r="E532" s="5">
        <v>6.8</v>
      </c>
      <c r="F532" s="5">
        <v>3.2</v>
      </c>
      <c r="G532" s="5">
        <v>9.4</v>
      </c>
      <c r="H532" s="5">
        <v>1029.5</v>
      </c>
      <c r="I532" s="5">
        <v>230</v>
      </c>
      <c r="J532" s="5">
        <v>0</v>
      </c>
      <c r="K532" s="5">
        <v>0</v>
      </c>
      <c r="L532" s="5">
        <v>0</v>
      </c>
      <c r="M532" s="5">
        <v>0</v>
      </c>
      <c r="N532">
        <v>232</v>
      </c>
      <c r="O532">
        <v>1088</v>
      </c>
      <c r="P532">
        <v>5.9</v>
      </c>
      <c r="Q532">
        <v>6.1</v>
      </c>
      <c r="R532" s="55"/>
      <c r="T532" s="91">
        <f t="shared" si="17"/>
        <v>6.1</v>
      </c>
      <c r="U532" s="94">
        <f t="shared" si="20"/>
        <v>-4.7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2"/>
      <c r="AD532" s="54">
        <v>0.36319444444444399</v>
      </c>
      <c r="AK532" s="306"/>
      <c r="AL532" s="5">
        <v>6.8</v>
      </c>
      <c r="AM532" s="5">
        <v>87</v>
      </c>
      <c r="AN532" s="5">
        <v>4.8</v>
      </c>
      <c r="AO532" s="5">
        <v>6.8</v>
      </c>
      <c r="AP532" s="5">
        <v>3.2</v>
      </c>
      <c r="AQ532" s="5">
        <v>9.4</v>
      </c>
      <c r="AR532" s="5">
        <v>1029.5</v>
      </c>
      <c r="AS532" s="5">
        <v>230</v>
      </c>
      <c r="AT532" s="5">
        <v>0</v>
      </c>
      <c r="AU532" s="5">
        <v>0</v>
      </c>
      <c r="AV532" s="5">
        <v>0</v>
      </c>
      <c r="AW532" s="5">
        <v>0</v>
      </c>
      <c r="AX532">
        <v>232</v>
      </c>
      <c r="AY532">
        <v>1088</v>
      </c>
      <c r="AZ532">
        <v>5.9</v>
      </c>
      <c r="BA532">
        <v>6.1</v>
      </c>
      <c r="BB532" s="55">
        <v>0.36319444444447802</v>
      </c>
    </row>
    <row r="533" spans="2:54" x14ac:dyDescent="0.25">
      <c r="B533" s="5">
        <v>6.8</v>
      </c>
      <c r="C533" s="5">
        <v>87</v>
      </c>
      <c r="D533" s="5">
        <v>4.8</v>
      </c>
      <c r="E533" s="5">
        <v>5.8</v>
      </c>
      <c r="F533" s="5">
        <v>6.1</v>
      </c>
      <c r="G533" s="5">
        <v>6.8</v>
      </c>
      <c r="H533" s="5">
        <v>1029.5999999999999</v>
      </c>
      <c r="I533" s="5">
        <v>260</v>
      </c>
      <c r="J533" s="5">
        <v>0</v>
      </c>
      <c r="K533" s="5">
        <v>0</v>
      </c>
      <c r="L533" s="5">
        <v>0</v>
      </c>
      <c r="M533" s="5">
        <v>0</v>
      </c>
      <c r="N533">
        <v>232</v>
      </c>
      <c r="O533">
        <v>1088</v>
      </c>
      <c r="P533">
        <v>5.8</v>
      </c>
      <c r="Q533">
        <v>6</v>
      </c>
      <c r="R533" s="55"/>
      <c r="T533" s="91">
        <f t="shared" si="17"/>
        <v>6</v>
      </c>
      <c r="U533" s="94">
        <f t="shared" si="20"/>
        <v>-4.8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2"/>
      <c r="AD533" s="54">
        <v>0.36388888888888898</v>
      </c>
      <c r="AK533" s="306"/>
      <c r="AL533" s="5">
        <v>6.8</v>
      </c>
      <c r="AM533" s="5">
        <v>87</v>
      </c>
      <c r="AN533" s="5">
        <v>4.8</v>
      </c>
      <c r="AO533" s="5">
        <v>5.8</v>
      </c>
      <c r="AP533" s="5">
        <v>6.1</v>
      </c>
      <c r="AQ533" s="5">
        <v>6.8</v>
      </c>
      <c r="AR533" s="5">
        <v>1029.5999999999999</v>
      </c>
      <c r="AS533" s="5">
        <v>260</v>
      </c>
      <c r="AT533" s="5">
        <v>0</v>
      </c>
      <c r="AU533" s="5">
        <v>0</v>
      </c>
      <c r="AV533" s="5">
        <v>0</v>
      </c>
      <c r="AW533" s="5">
        <v>0</v>
      </c>
      <c r="AX533">
        <v>232</v>
      </c>
      <c r="AY533">
        <v>1088</v>
      </c>
      <c r="AZ533">
        <v>5.8</v>
      </c>
      <c r="BA533">
        <v>6</v>
      </c>
      <c r="BB533" s="55">
        <v>0.36388888888892301</v>
      </c>
    </row>
    <row r="534" spans="2:54" x14ac:dyDescent="0.25">
      <c r="B534" s="5">
        <v>6.8</v>
      </c>
      <c r="C534" s="5">
        <v>87</v>
      </c>
      <c r="D534" s="5">
        <v>4.8</v>
      </c>
      <c r="E534" s="5">
        <v>6.8</v>
      </c>
      <c r="F534" s="5">
        <v>2.9</v>
      </c>
      <c r="G534" s="5">
        <v>5.4</v>
      </c>
      <c r="H534" s="5">
        <v>1029.5999999999999</v>
      </c>
      <c r="I534" s="5">
        <v>290</v>
      </c>
      <c r="J534" s="5">
        <v>0</v>
      </c>
      <c r="K534" s="5">
        <v>0</v>
      </c>
      <c r="L534" s="5">
        <v>0</v>
      </c>
      <c r="M534" s="5">
        <v>0</v>
      </c>
      <c r="N534">
        <v>232</v>
      </c>
      <c r="O534">
        <v>1088</v>
      </c>
      <c r="P534">
        <v>5.8</v>
      </c>
      <c r="Q534">
        <v>6</v>
      </c>
      <c r="R534" s="55"/>
      <c r="T534" s="91">
        <f t="shared" si="17"/>
        <v>6</v>
      </c>
      <c r="U534" s="94">
        <f t="shared" si="20"/>
        <v>-4.8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2"/>
      <c r="AD534" s="54">
        <v>0.36458333333333298</v>
      </c>
      <c r="AK534" s="306"/>
      <c r="AL534" s="5">
        <v>6.8</v>
      </c>
      <c r="AM534" s="5">
        <v>87</v>
      </c>
      <c r="AN534" s="5">
        <v>4.8</v>
      </c>
      <c r="AO534" s="5">
        <v>6.8</v>
      </c>
      <c r="AP534" s="5">
        <v>2.9</v>
      </c>
      <c r="AQ534" s="5">
        <v>5.4</v>
      </c>
      <c r="AR534" s="5">
        <v>1029.5999999999999</v>
      </c>
      <c r="AS534" s="5">
        <v>290</v>
      </c>
      <c r="AT534" s="5">
        <v>0</v>
      </c>
      <c r="AU534" s="5">
        <v>0</v>
      </c>
      <c r="AV534" s="5">
        <v>0</v>
      </c>
      <c r="AW534" s="5">
        <v>0</v>
      </c>
      <c r="AX534">
        <v>232</v>
      </c>
      <c r="AY534">
        <v>1088</v>
      </c>
      <c r="AZ534">
        <v>5.8</v>
      </c>
      <c r="BA534">
        <v>6</v>
      </c>
      <c r="BB534" s="55">
        <v>0.36458333333336801</v>
      </c>
    </row>
    <row r="535" spans="2:54" x14ac:dyDescent="0.25">
      <c r="B535" s="5">
        <v>6.8</v>
      </c>
      <c r="C535" s="5">
        <v>87</v>
      </c>
      <c r="D535" s="5">
        <v>4.8</v>
      </c>
      <c r="E535" s="5">
        <v>6.8</v>
      </c>
      <c r="F535" s="5">
        <v>4.3</v>
      </c>
      <c r="G535" s="5">
        <v>6.5</v>
      </c>
      <c r="H535" s="5">
        <v>1029.3</v>
      </c>
      <c r="I535" s="5">
        <v>320</v>
      </c>
      <c r="J535" s="5">
        <v>0</v>
      </c>
      <c r="K535" s="5">
        <v>0</v>
      </c>
      <c r="L535" s="5">
        <v>0</v>
      </c>
      <c r="M535" s="5">
        <v>0</v>
      </c>
      <c r="N535">
        <v>232</v>
      </c>
      <c r="O535">
        <v>1088</v>
      </c>
      <c r="P535">
        <v>5.8</v>
      </c>
      <c r="Q535">
        <v>6</v>
      </c>
      <c r="R535" s="55"/>
      <c r="T535" s="91">
        <f t="shared" si="17"/>
        <v>6</v>
      </c>
      <c r="U535" s="94">
        <f t="shared" si="20"/>
        <v>-4.8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2"/>
      <c r="AD535" s="54">
        <v>0.36527777777777798</v>
      </c>
      <c r="AK535" s="306"/>
      <c r="AL535" s="5">
        <v>6.8</v>
      </c>
      <c r="AM535" s="5">
        <v>87</v>
      </c>
      <c r="AN535" s="5">
        <v>4.8</v>
      </c>
      <c r="AO535" s="5">
        <v>6.8</v>
      </c>
      <c r="AP535" s="5">
        <v>4.3</v>
      </c>
      <c r="AQ535" s="5">
        <v>6.5</v>
      </c>
      <c r="AR535" s="5">
        <v>1029.3</v>
      </c>
      <c r="AS535" s="5">
        <v>320</v>
      </c>
      <c r="AT535" s="5">
        <v>0</v>
      </c>
      <c r="AU535" s="5">
        <v>0</v>
      </c>
      <c r="AV535" s="5">
        <v>0</v>
      </c>
      <c r="AW535" s="5">
        <v>0</v>
      </c>
      <c r="AX535">
        <v>232</v>
      </c>
      <c r="AY535">
        <v>1088</v>
      </c>
      <c r="AZ535">
        <v>5.8</v>
      </c>
      <c r="BA535">
        <v>6</v>
      </c>
      <c r="BB535" s="55">
        <v>0.36527777777781301</v>
      </c>
    </row>
    <row r="536" spans="2:54" x14ac:dyDescent="0.25">
      <c r="B536" s="5">
        <v>6.8</v>
      </c>
      <c r="C536" s="5">
        <v>87</v>
      </c>
      <c r="D536" s="5">
        <v>4.8</v>
      </c>
      <c r="E536" s="5">
        <v>6.8</v>
      </c>
      <c r="F536" s="5">
        <v>2.5</v>
      </c>
      <c r="G536" s="5">
        <v>6.8</v>
      </c>
      <c r="H536" s="5">
        <v>1029.5</v>
      </c>
      <c r="I536" s="5">
        <v>350</v>
      </c>
      <c r="J536" s="5">
        <v>0</v>
      </c>
      <c r="K536" s="5">
        <v>0</v>
      </c>
      <c r="L536" s="5">
        <v>0</v>
      </c>
      <c r="M536" s="5">
        <v>0</v>
      </c>
      <c r="N536">
        <v>232</v>
      </c>
      <c r="O536">
        <v>1088</v>
      </c>
      <c r="P536">
        <v>5.8</v>
      </c>
      <c r="Q536">
        <v>6</v>
      </c>
      <c r="R536" s="55"/>
      <c r="T536" s="91">
        <f t="shared" si="17"/>
        <v>6</v>
      </c>
      <c r="U536" s="94">
        <f t="shared" si="20"/>
        <v>-4.8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2"/>
      <c r="AD536" s="54">
        <v>0.36597222222222198</v>
      </c>
      <c r="AK536" s="306"/>
      <c r="AL536" s="5">
        <v>6.8</v>
      </c>
      <c r="AM536" s="5">
        <v>87</v>
      </c>
      <c r="AN536" s="5">
        <v>4.8</v>
      </c>
      <c r="AO536" s="5">
        <v>6.8</v>
      </c>
      <c r="AP536" s="5">
        <v>2.5</v>
      </c>
      <c r="AQ536" s="5">
        <v>6.8</v>
      </c>
      <c r="AR536" s="5">
        <v>1029.5</v>
      </c>
      <c r="AS536" s="5">
        <v>350</v>
      </c>
      <c r="AT536" s="5">
        <v>0</v>
      </c>
      <c r="AU536" s="5">
        <v>0</v>
      </c>
      <c r="AV536" s="5">
        <v>0</v>
      </c>
      <c r="AW536" s="5">
        <v>0</v>
      </c>
      <c r="AX536">
        <v>232</v>
      </c>
      <c r="AY536">
        <v>1088</v>
      </c>
      <c r="AZ536">
        <v>5.8</v>
      </c>
      <c r="BA536">
        <v>6</v>
      </c>
      <c r="BB536" s="55">
        <v>0.365972222222258</v>
      </c>
    </row>
    <row r="537" spans="2:54" x14ac:dyDescent="0.25">
      <c r="B537" s="5">
        <v>6.8</v>
      </c>
      <c r="C537" s="5">
        <v>87</v>
      </c>
      <c r="D537" s="5">
        <v>4.8</v>
      </c>
      <c r="E537" s="5">
        <v>6.8</v>
      </c>
      <c r="F537" s="5">
        <v>2.5</v>
      </c>
      <c r="G537" s="5">
        <v>4.3</v>
      </c>
      <c r="H537" s="5">
        <v>1029.4000000000001</v>
      </c>
      <c r="I537" s="5">
        <v>380</v>
      </c>
      <c r="J537" s="5">
        <v>0</v>
      </c>
      <c r="K537" s="5">
        <v>0</v>
      </c>
      <c r="L537" s="5">
        <v>0</v>
      </c>
      <c r="M537" s="5">
        <v>0</v>
      </c>
      <c r="N537">
        <v>232</v>
      </c>
      <c r="O537">
        <v>1088</v>
      </c>
      <c r="P537">
        <v>5.8</v>
      </c>
      <c r="Q537">
        <v>6</v>
      </c>
      <c r="R537" s="55"/>
      <c r="T537" s="91">
        <f t="shared" si="17"/>
        <v>6</v>
      </c>
      <c r="U537" s="94">
        <f t="shared" si="20"/>
        <v>-4.8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2"/>
      <c r="AD537" s="54">
        <v>0.36666666666666697</v>
      </c>
      <c r="AK537" s="306"/>
      <c r="AL537" s="5">
        <v>6.8</v>
      </c>
      <c r="AM537" s="5">
        <v>87</v>
      </c>
      <c r="AN537" s="5">
        <v>4.8</v>
      </c>
      <c r="AO537" s="5">
        <v>6.8</v>
      </c>
      <c r="AP537" s="5">
        <v>2.5</v>
      </c>
      <c r="AQ537" s="5">
        <v>4.3</v>
      </c>
      <c r="AR537" s="5">
        <v>1029.4000000000001</v>
      </c>
      <c r="AS537" s="5">
        <v>380</v>
      </c>
      <c r="AT537" s="5">
        <v>0</v>
      </c>
      <c r="AU537" s="5">
        <v>0</v>
      </c>
      <c r="AV537" s="5">
        <v>0</v>
      </c>
      <c r="AW537" s="5">
        <v>0</v>
      </c>
      <c r="AX537">
        <v>232</v>
      </c>
      <c r="AY537">
        <v>1088</v>
      </c>
      <c r="AZ537">
        <v>5.8</v>
      </c>
      <c r="BA537">
        <v>6</v>
      </c>
      <c r="BB537" s="55">
        <v>0.366666666666703</v>
      </c>
    </row>
    <row r="538" spans="2:54" x14ac:dyDescent="0.25">
      <c r="B538" s="5">
        <v>6.7</v>
      </c>
      <c r="C538" s="5">
        <v>87</v>
      </c>
      <c r="D538" s="5">
        <v>4.7</v>
      </c>
      <c r="E538" s="5">
        <v>5.9</v>
      </c>
      <c r="F538" s="5">
        <v>5.4</v>
      </c>
      <c r="G538" s="5">
        <v>9.4</v>
      </c>
      <c r="H538" s="5">
        <v>1029.5</v>
      </c>
      <c r="I538" s="5">
        <v>410</v>
      </c>
      <c r="J538" s="5">
        <v>0</v>
      </c>
      <c r="K538" s="5">
        <v>0</v>
      </c>
      <c r="L538" s="5">
        <v>0</v>
      </c>
      <c r="M538" s="5">
        <v>0</v>
      </c>
      <c r="N538">
        <v>232</v>
      </c>
      <c r="O538">
        <v>1088</v>
      </c>
      <c r="P538">
        <v>5.8</v>
      </c>
      <c r="Q538">
        <v>6</v>
      </c>
      <c r="R538" s="55"/>
      <c r="T538" s="91">
        <f t="shared" si="17"/>
        <v>6</v>
      </c>
      <c r="U538" s="94">
        <f t="shared" si="20"/>
        <v>-4.7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2"/>
      <c r="AD538" s="54">
        <v>0.36736111111111103</v>
      </c>
      <c r="AK538" s="306"/>
      <c r="AL538" s="5">
        <v>6.7</v>
      </c>
      <c r="AM538" s="5">
        <v>87</v>
      </c>
      <c r="AN538" s="5">
        <v>4.7</v>
      </c>
      <c r="AO538" s="5">
        <v>5.9</v>
      </c>
      <c r="AP538" s="5">
        <v>5.4</v>
      </c>
      <c r="AQ538" s="5">
        <v>9.4</v>
      </c>
      <c r="AR538" s="5">
        <v>1029.5</v>
      </c>
      <c r="AS538" s="5">
        <v>410</v>
      </c>
      <c r="AT538" s="5">
        <v>0</v>
      </c>
      <c r="AU538" s="5">
        <v>0</v>
      </c>
      <c r="AV538" s="5">
        <v>0</v>
      </c>
      <c r="AW538" s="5">
        <v>0</v>
      </c>
      <c r="AX538">
        <v>232</v>
      </c>
      <c r="AY538">
        <v>1088</v>
      </c>
      <c r="AZ538">
        <v>5.8</v>
      </c>
      <c r="BA538">
        <v>6</v>
      </c>
      <c r="BB538" s="55">
        <v>0.367361111111148</v>
      </c>
    </row>
    <row r="539" spans="2:54" x14ac:dyDescent="0.25">
      <c r="B539" s="5">
        <v>6.8</v>
      </c>
      <c r="C539" s="5">
        <v>87</v>
      </c>
      <c r="D539" s="5">
        <v>4.8</v>
      </c>
      <c r="E539" s="5">
        <v>6.8</v>
      </c>
      <c r="F539" s="5">
        <v>3.6</v>
      </c>
      <c r="G539" s="5">
        <v>4.3</v>
      </c>
      <c r="H539" s="5">
        <v>1029.5999999999999</v>
      </c>
      <c r="I539" s="5">
        <v>450</v>
      </c>
      <c r="J539" s="5">
        <v>0</v>
      </c>
      <c r="K539" s="5">
        <v>0</v>
      </c>
      <c r="L539" s="5">
        <v>0</v>
      </c>
      <c r="M539" s="5">
        <v>0</v>
      </c>
      <c r="N539">
        <v>232</v>
      </c>
      <c r="O539">
        <v>1088</v>
      </c>
      <c r="P539">
        <v>5.8</v>
      </c>
      <c r="Q539">
        <v>6</v>
      </c>
      <c r="R539" s="55"/>
      <c r="T539" s="91">
        <f t="shared" si="17"/>
        <v>6</v>
      </c>
      <c r="U539" s="94">
        <f t="shared" si="20"/>
        <v>-4.8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2"/>
      <c r="AD539" s="54">
        <v>0.36805555555555602</v>
      </c>
      <c r="AK539" s="306"/>
      <c r="AL539" s="5">
        <v>6.8</v>
      </c>
      <c r="AM539" s="5">
        <v>87</v>
      </c>
      <c r="AN539" s="5">
        <v>4.8</v>
      </c>
      <c r="AO539" s="5">
        <v>6.8</v>
      </c>
      <c r="AP539" s="5">
        <v>3.6</v>
      </c>
      <c r="AQ539" s="5">
        <v>4.3</v>
      </c>
      <c r="AR539" s="5">
        <v>1029.5999999999999</v>
      </c>
      <c r="AS539" s="5">
        <v>450</v>
      </c>
      <c r="AT539" s="5">
        <v>0</v>
      </c>
      <c r="AU539" s="5">
        <v>0</v>
      </c>
      <c r="AV539" s="5">
        <v>0</v>
      </c>
      <c r="AW539" s="5">
        <v>0</v>
      </c>
      <c r="AX539">
        <v>232</v>
      </c>
      <c r="AY539">
        <v>1088</v>
      </c>
      <c r="AZ539">
        <v>5.8</v>
      </c>
      <c r="BA539">
        <v>6</v>
      </c>
      <c r="BB539" s="55">
        <v>0.36805555555559299</v>
      </c>
    </row>
    <row r="540" spans="2:54" x14ac:dyDescent="0.25">
      <c r="B540" s="5">
        <v>6.8</v>
      </c>
      <c r="C540" s="5">
        <v>87</v>
      </c>
      <c r="D540" s="5">
        <v>4.8</v>
      </c>
      <c r="E540" s="5">
        <v>6.8</v>
      </c>
      <c r="F540" s="5">
        <v>3.6</v>
      </c>
      <c r="G540" s="5">
        <v>4.7</v>
      </c>
      <c r="H540" s="5">
        <v>1029.5999999999999</v>
      </c>
      <c r="I540" s="5">
        <v>490</v>
      </c>
      <c r="J540" s="5">
        <v>0</v>
      </c>
      <c r="K540" s="5">
        <v>0</v>
      </c>
      <c r="L540" s="5">
        <v>0</v>
      </c>
      <c r="M540" s="5">
        <v>0</v>
      </c>
      <c r="N540">
        <v>232</v>
      </c>
      <c r="O540">
        <v>1088</v>
      </c>
      <c r="P540">
        <v>5.8</v>
      </c>
      <c r="Q540">
        <v>5.9</v>
      </c>
      <c r="R540" s="55"/>
      <c r="T540" s="91">
        <f t="shared" si="17"/>
        <v>5.9</v>
      </c>
      <c r="U540" s="94">
        <f t="shared" si="20"/>
        <v>-4.8999999999999995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2"/>
      <c r="AD540" s="54">
        <v>0.36875000000000002</v>
      </c>
      <c r="AK540" s="306"/>
      <c r="AL540" s="5">
        <v>6.8</v>
      </c>
      <c r="AM540" s="5">
        <v>87</v>
      </c>
      <c r="AN540" s="5">
        <v>4.8</v>
      </c>
      <c r="AO540" s="5">
        <v>6.8</v>
      </c>
      <c r="AP540" s="5">
        <v>3.6</v>
      </c>
      <c r="AQ540" s="5">
        <v>4.7</v>
      </c>
      <c r="AR540" s="5">
        <v>1029.5999999999999</v>
      </c>
      <c r="AS540" s="5">
        <v>490</v>
      </c>
      <c r="AT540" s="5">
        <v>0</v>
      </c>
      <c r="AU540" s="5">
        <v>0</v>
      </c>
      <c r="AV540" s="5">
        <v>0</v>
      </c>
      <c r="AW540" s="5">
        <v>0</v>
      </c>
      <c r="AX540">
        <v>232</v>
      </c>
      <c r="AY540">
        <v>1088</v>
      </c>
      <c r="AZ540">
        <v>5.8</v>
      </c>
      <c r="BA540">
        <v>5.9</v>
      </c>
      <c r="BB540" s="55">
        <v>0.36875000000003799</v>
      </c>
    </row>
    <row r="541" spans="2:54" x14ac:dyDescent="0.25">
      <c r="B541" s="5">
        <v>6.7</v>
      </c>
      <c r="C541" s="5">
        <v>87</v>
      </c>
      <c r="D541" s="5">
        <v>4.7</v>
      </c>
      <c r="E541" s="5">
        <v>6.7</v>
      </c>
      <c r="F541" s="5">
        <v>0</v>
      </c>
      <c r="G541" s="5">
        <v>5.4</v>
      </c>
      <c r="H541" s="5">
        <v>1029.4000000000001</v>
      </c>
      <c r="I541" s="5">
        <v>530</v>
      </c>
      <c r="J541" s="5">
        <v>0</v>
      </c>
      <c r="K541" s="5">
        <v>0</v>
      </c>
      <c r="L541" s="5">
        <v>0</v>
      </c>
      <c r="M541" s="5">
        <v>0</v>
      </c>
      <c r="N541">
        <v>232</v>
      </c>
      <c r="O541">
        <v>1088</v>
      </c>
      <c r="P541">
        <v>5.7</v>
      </c>
      <c r="Q541">
        <v>5.9</v>
      </c>
      <c r="R541" s="55"/>
      <c r="T541" s="91">
        <f t="shared" si="17"/>
        <v>5.9</v>
      </c>
      <c r="U541" s="94">
        <f t="shared" si="20"/>
        <v>-4.8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2"/>
      <c r="AD541" s="54">
        <v>0.36944444444444402</v>
      </c>
      <c r="AK541" s="306"/>
      <c r="AL541" s="5">
        <v>6.7</v>
      </c>
      <c r="AM541" s="5">
        <v>87</v>
      </c>
      <c r="AN541" s="5">
        <v>4.7</v>
      </c>
      <c r="AO541" s="5">
        <v>6.7</v>
      </c>
      <c r="AP541" s="5">
        <v>0</v>
      </c>
      <c r="AQ541" s="5">
        <v>5.4</v>
      </c>
      <c r="AR541" s="5">
        <v>1029.4000000000001</v>
      </c>
      <c r="AS541" s="5">
        <v>530</v>
      </c>
      <c r="AT541" s="5">
        <v>0</v>
      </c>
      <c r="AU541" s="5">
        <v>0</v>
      </c>
      <c r="AV541" s="5">
        <v>0</v>
      </c>
      <c r="AW541" s="5">
        <v>0</v>
      </c>
      <c r="AX541">
        <v>232</v>
      </c>
      <c r="AY541">
        <v>1088</v>
      </c>
      <c r="AZ541">
        <v>5.7</v>
      </c>
      <c r="BA541">
        <v>5.9</v>
      </c>
      <c r="BB541" s="55">
        <v>0.36944444444448299</v>
      </c>
    </row>
    <row r="542" spans="2:54" x14ac:dyDescent="0.25">
      <c r="B542" s="5">
        <v>6.7</v>
      </c>
      <c r="C542" s="5">
        <v>87</v>
      </c>
      <c r="D542" s="5">
        <v>4.7</v>
      </c>
      <c r="E542" s="5">
        <v>5.7</v>
      </c>
      <c r="F542" s="5">
        <v>5.8</v>
      </c>
      <c r="G542" s="5">
        <v>6.5</v>
      </c>
      <c r="H542" s="5">
        <v>1029.4000000000001</v>
      </c>
      <c r="I542" s="5">
        <v>570</v>
      </c>
      <c r="J542" s="5">
        <v>0</v>
      </c>
      <c r="K542" s="5">
        <v>0</v>
      </c>
      <c r="L542" s="5">
        <v>0</v>
      </c>
      <c r="M542" s="5">
        <v>0</v>
      </c>
      <c r="N542">
        <v>232</v>
      </c>
      <c r="O542">
        <v>1088</v>
      </c>
      <c r="P542">
        <v>5.7</v>
      </c>
      <c r="Q542">
        <v>5.9</v>
      </c>
      <c r="R542" s="55"/>
      <c r="T542" s="91">
        <f t="shared" si="17"/>
        <v>5.9</v>
      </c>
      <c r="U542" s="94">
        <f t="shared" si="20"/>
        <v>-4.8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2"/>
      <c r="AD542" s="54">
        <v>0.37013888888888902</v>
      </c>
      <c r="AK542" s="306"/>
      <c r="AL542" s="5">
        <v>6.7</v>
      </c>
      <c r="AM542" s="5">
        <v>87</v>
      </c>
      <c r="AN542" s="5">
        <v>4.7</v>
      </c>
      <c r="AO542" s="5">
        <v>5.7</v>
      </c>
      <c r="AP542" s="5">
        <v>5.8</v>
      </c>
      <c r="AQ542" s="5">
        <v>6.5</v>
      </c>
      <c r="AR542" s="5">
        <v>1029.4000000000001</v>
      </c>
      <c r="AS542" s="5">
        <v>570</v>
      </c>
      <c r="AT542" s="5">
        <v>0</v>
      </c>
      <c r="AU542" s="5">
        <v>0</v>
      </c>
      <c r="AV542" s="5">
        <v>0</v>
      </c>
      <c r="AW542" s="5">
        <v>0</v>
      </c>
      <c r="AX542">
        <v>232</v>
      </c>
      <c r="AY542">
        <v>1088</v>
      </c>
      <c r="AZ542">
        <v>5.7</v>
      </c>
      <c r="BA542">
        <v>5.9</v>
      </c>
      <c r="BB542" s="55">
        <v>0.37013888888892799</v>
      </c>
    </row>
    <row r="543" spans="2:54" x14ac:dyDescent="0.25">
      <c r="B543" s="5">
        <v>6.7</v>
      </c>
      <c r="C543" s="5">
        <v>87</v>
      </c>
      <c r="D543" s="5">
        <v>4.7</v>
      </c>
      <c r="E543" s="5">
        <v>6.7</v>
      </c>
      <c r="F543" s="5">
        <v>4</v>
      </c>
      <c r="G543" s="5">
        <v>4.3</v>
      </c>
      <c r="H543" s="5">
        <v>1029.7</v>
      </c>
      <c r="I543" s="5">
        <v>610</v>
      </c>
      <c r="J543" s="5">
        <v>0</v>
      </c>
      <c r="K543" s="5">
        <v>0</v>
      </c>
      <c r="L543" s="5">
        <v>0</v>
      </c>
      <c r="M543" s="5">
        <v>0</v>
      </c>
      <c r="N543">
        <v>232</v>
      </c>
      <c r="O543">
        <v>1088</v>
      </c>
      <c r="P543">
        <v>5.7</v>
      </c>
      <c r="Q543">
        <v>5.9</v>
      </c>
      <c r="R543" s="55"/>
      <c r="T543" s="91">
        <f t="shared" si="17"/>
        <v>5.9</v>
      </c>
      <c r="U543" s="94">
        <f t="shared" si="20"/>
        <v>-4.8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2"/>
      <c r="AD543" s="54">
        <v>0.37083333333333302</v>
      </c>
      <c r="AK543" s="306"/>
      <c r="AL543" s="5">
        <v>6.7</v>
      </c>
      <c r="AM543" s="5">
        <v>87</v>
      </c>
      <c r="AN543" s="5">
        <v>4.7</v>
      </c>
      <c r="AO543" s="5">
        <v>6.7</v>
      </c>
      <c r="AP543" s="5">
        <v>4</v>
      </c>
      <c r="AQ543" s="5">
        <v>4.3</v>
      </c>
      <c r="AR543" s="5">
        <v>1029.7</v>
      </c>
      <c r="AS543" s="5">
        <v>610</v>
      </c>
      <c r="AT543" s="5">
        <v>0</v>
      </c>
      <c r="AU543" s="5">
        <v>0</v>
      </c>
      <c r="AV543" s="5">
        <v>0</v>
      </c>
      <c r="AW543" s="5">
        <v>0</v>
      </c>
      <c r="AX543">
        <v>232</v>
      </c>
      <c r="AY543">
        <v>1088</v>
      </c>
      <c r="AZ543">
        <v>5.7</v>
      </c>
      <c r="BA543">
        <v>5.9</v>
      </c>
      <c r="BB543" s="55">
        <v>0.37083333333337298</v>
      </c>
    </row>
    <row r="544" spans="2:54" x14ac:dyDescent="0.25">
      <c r="B544" s="5">
        <v>6.7</v>
      </c>
      <c r="C544" s="5">
        <v>87</v>
      </c>
      <c r="D544" s="5">
        <v>4.7</v>
      </c>
      <c r="E544" s="5">
        <v>6.7</v>
      </c>
      <c r="F544" s="5">
        <v>2.9</v>
      </c>
      <c r="G544" s="5">
        <v>5.4</v>
      </c>
      <c r="H544" s="5">
        <v>1029.5999999999999</v>
      </c>
      <c r="I544" s="5">
        <v>660</v>
      </c>
      <c r="J544" s="5">
        <v>0</v>
      </c>
      <c r="K544" s="5">
        <v>0</v>
      </c>
      <c r="L544" s="5">
        <v>0</v>
      </c>
      <c r="M544" s="5">
        <v>0</v>
      </c>
      <c r="N544">
        <v>232</v>
      </c>
      <c r="O544">
        <v>1088</v>
      </c>
      <c r="P544">
        <v>5.7</v>
      </c>
      <c r="Q544">
        <v>5.9</v>
      </c>
      <c r="R544" s="55"/>
      <c r="T544" s="91">
        <f t="shared" si="17"/>
        <v>5.9</v>
      </c>
      <c r="U544" s="94">
        <f t="shared" si="20"/>
        <v>-4.8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2"/>
      <c r="AD544" s="54">
        <v>0.37152777777777801</v>
      </c>
      <c r="AK544" s="306"/>
      <c r="AL544" s="5">
        <v>6.7</v>
      </c>
      <c r="AM544" s="5">
        <v>87</v>
      </c>
      <c r="AN544" s="5">
        <v>4.7</v>
      </c>
      <c r="AO544" s="5">
        <v>6.7</v>
      </c>
      <c r="AP544" s="5">
        <v>2.9</v>
      </c>
      <c r="AQ544" s="5">
        <v>5.4</v>
      </c>
      <c r="AR544" s="5">
        <v>1029.5999999999999</v>
      </c>
      <c r="AS544" s="5">
        <v>660</v>
      </c>
      <c r="AT544" s="5">
        <v>0</v>
      </c>
      <c r="AU544" s="5">
        <v>0</v>
      </c>
      <c r="AV544" s="5">
        <v>0</v>
      </c>
      <c r="AW544" s="5">
        <v>0</v>
      </c>
      <c r="AX544">
        <v>232</v>
      </c>
      <c r="AY544">
        <v>1088</v>
      </c>
      <c r="AZ544">
        <v>5.7</v>
      </c>
      <c r="BA544">
        <v>5.9</v>
      </c>
      <c r="BB544" s="55">
        <v>0.37152777777781798</v>
      </c>
    </row>
    <row r="545" spans="2:54" x14ac:dyDescent="0.25">
      <c r="B545" s="5">
        <v>6.7</v>
      </c>
      <c r="C545" s="5">
        <v>87</v>
      </c>
      <c r="D545" s="5">
        <v>4.7</v>
      </c>
      <c r="E545" s="5">
        <v>6.7</v>
      </c>
      <c r="F545" s="5">
        <v>1.8</v>
      </c>
      <c r="G545" s="5">
        <v>2.9</v>
      </c>
      <c r="H545" s="5">
        <v>1029.5999999999999</v>
      </c>
      <c r="I545" s="5">
        <v>700</v>
      </c>
      <c r="J545" s="5">
        <v>0</v>
      </c>
      <c r="K545" s="5">
        <v>0</v>
      </c>
      <c r="L545" s="5">
        <v>0</v>
      </c>
      <c r="M545" s="5">
        <v>0</v>
      </c>
      <c r="N545">
        <v>232</v>
      </c>
      <c r="O545">
        <v>1088</v>
      </c>
      <c r="P545">
        <v>5.7</v>
      </c>
      <c r="Q545">
        <v>5.9</v>
      </c>
      <c r="R545" s="55"/>
      <c r="T545" s="91">
        <f t="shared" si="17"/>
        <v>5.9</v>
      </c>
      <c r="U545" s="94">
        <f t="shared" si="20"/>
        <v>-4.8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2"/>
      <c r="AD545" s="54">
        <v>0.37222222222222201</v>
      </c>
      <c r="AK545" s="306"/>
      <c r="AL545" s="5">
        <v>6.7</v>
      </c>
      <c r="AM545" s="5">
        <v>87</v>
      </c>
      <c r="AN545" s="5">
        <v>4.7</v>
      </c>
      <c r="AO545" s="5">
        <v>6.7</v>
      </c>
      <c r="AP545" s="5">
        <v>1.8</v>
      </c>
      <c r="AQ545" s="5">
        <v>2.9</v>
      </c>
      <c r="AR545" s="5">
        <v>1029.5999999999999</v>
      </c>
      <c r="AS545" s="5">
        <v>700</v>
      </c>
      <c r="AT545" s="5">
        <v>0</v>
      </c>
      <c r="AU545" s="5">
        <v>0</v>
      </c>
      <c r="AV545" s="5">
        <v>0</v>
      </c>
      <c r="AW545" s="5">
        <v>0</v>
      </c>
      <c r="AX545">
        <v>232</v>
      </c>
      <c r="AY545">
        <v>1088</v>
      </c>
      <c r="AZ545">
        <v>5.7</v>
      </c>
      <c r="BA545">
        <v>5.9</v>
      </c>
      <c r="BB545" s="55">
        <v>0.37222222222226298</v>
      </c>
    </row>
    <row r="546" spans="2:54" x14ac:dyDescent="0.25">
      <c r="B546" s="5">
        <v>6.7</v>
      </c>
      <c r="C546" s="5">
        <v>87</v>
      </c>
      <c r="D546" s="5">
        <v>4.7</v>
      </c>
      <c r="E546" s="5">
        <v>6.7</v>
      </c>
      <c r="F546" s="5">
        <v>3.6</v>
      </c>
      <c r="G546" s="5">
        <v>7.2</v>
      </c>
      <c r="H546" s="5">
        <v>1029.7</v>
      </c>
      <c r="I546" s="5">
        <v>750</v>
      </c>
      <c r="J546" s="5">
        <v>0</v>
      </c>
      <c r="K546" s="5">
        <v>0</v>
      </c>
      <c r="L546" s="5">
        <v>0</v>
      </c>
      <c r="M546" s="5">
        <v>0</v>
      </c>
      <c r="N546">
        <v>232</v>
      </c>
      <c r="O546">
        <v>1088</v>
      </c>
      <c r="P546">
        <v>5.7</v>
      </c>
      <c r="Q546">
        <v>5.9</v>
      </c>
      <c r="R546" s="55"/>
      <c r="T546" s="91">
        <f t="shared" si="17"/>
        <v>5.9</v>
      </c>
      <c r="U546" s="94">
        <f t="shared" si="20"/>
        <v>-4.8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2"/>
      <c r="AD546" s="54">
        <v>0.37291666666666701</v>
      </c>
      <c r="AK546" s="306"/>
      <c r="AL546" s="5">
        <v>6.7</v>
      </c>
      <c r="AM546" s="5">
        <v>87</v>
      </c>
      <c r="AN546" s="5">
        <v>4.7</v>
      </c>
      <c r="AO546" s="5">
        <v>6.7</v>
      </c>
      <c r="AP546" s="5">
        <v>3.6</v>
      </c>
      <c r="AQ546" s="5">
        <v>7.2</v>
      </c>
      <c r="AR546" s="5">
        <v>1029.7</v>
      </c>
      <c r="AS546" s="5">
        <v>750</v>
      </c>
      <c r="AT546" s="5">
        <v>0</v>
      </c>
      <c r="AU546" s="5">
        <v>0</v>
      </c>
      <c r="AV546" s="5">
        <v>0</v>
      </c>
      <c r="AW546" s="5">
        <v>0</v>
      </c>
      <c r="AX546">
        <v>232</v>
      </c>
      <c r="AY546">
        <v>1088</v>
      </c>
      <c r="AZ546">
        <v>5.7</v>
      </c>
      <c r="BA546">
        <v>5.9</v>
      </c>
      <c r="BB546" s="55">
        <v>0.37291666666670797</v>
      </c>
    </row>
    <row r="547" spans="2:54" x14ac:dyDescent="0.25">
      <c r="B547" s="5">
        <v>6.8</v>
      </c>
      <c r="C547" s="5">
        <v>87</v>
      </c>
      <c r="D547" s="5">
        <v>4.8</v>
      </c>
      <c r="E547" s="5">
        <v>6.8</v>
      </c>
      <c r="F547" s="5">
        <v>3.6</v>
      </c>
      <c r="G547" s="5">
        <v>4</v>
      </c>
      <c r="H547" s="5">
        <v>1029.5999999999999</v>
      </c>
      <c r="I547" s="5">
        <v>800</v>
      </c>
      <c r="J547" s="5">
        <v>0</v>
      </c>
      <c r="K547" s="5">
        <v>0</v>
      </c>
      <c r="L547" s="5">
        <v>0</v>
      </c>
      <c r="M547" s="5">
        <v>0</v>
      </c>
      <c r="N547">
        <v>232</v>
      </c>
      <c r="O547">
        <v>1088</v>
      </c>
      <c r="P547">
        <v>5.7</v>
      </c>
      <c r="Q547">
        <v>5.9</v>
      </c>
      <c r="R547" s="55"/>
      <c r="T547" s="91">
        <f t="shared" si="17"/>
        <v>5.9</v>
      </c>
      <c r="U547" s="94">
        <f t="shared" si="20"/>
        <v>-4.8999999999999995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2"/>
      <c r="AD547" s="54">
        <v>0.373611111111112</v>
      </c>
      <c r="AK547" s="306"/>
      <c r="AL547" s="5">
        <v>6.8</v>
      </c>
      <c r="AM547" s="5">
        <v>87</v>
      </c>
      <c r="AN547" s="5">
        <v>4.8</v>
      </c>
      <c r="AO547" s="5">
        <v>6.8</v>
      </c>
      <c r="AP547" s="5">
        <v>3.6</v>
      </c>
      <c r="AQ547" s="5">
        <v>4</v>
      </c>
      <c r="AR547" s="5">
        <v>1029.5999999999999</v>
      </c>
      <c r="AS547" s="5">
        <v>800</v>
      </c>
      <c r="AT547" s="5">
        <v>0</v>
      </c>
      <c r="AU547" s="5">
        <v>0</v>
      </c>
      <c r="AV547" s="5">
        <v>0</v>
      </c>
      <c r="AW547" s="5">
        <v>0</v>
      </c>
      <c r="AX547">
        <v>232</v>
      </c>
      <c r="AY547">
        <v>1088</v>
      </c>
      <c r="AZ547">
        <v>5.7</v>
      </c>
      <c r="BA547">
        <v>5.9</v>
      </c>
      <c r="BB547" s="55">
        <v>0.37361111111115303</v>
      </c>
    </row>
    <row r="548" spans="2:54" x14ac:dyDescent="0.25">
      <c r="B548" s="5">
        <v>6.7</v>
      </c>
      <c r="C548" s="5">
        <v>87</v>
      </c>
      <c r="D548" s="5">
        <v>4.7</v>
      </c>
      <c r="E548" s="5">
        <v>6</v>
      </c>
      <c r="F548" s="5">
        <v>5</v>
      </c>
      <c r="G548" s="5">
        <v>5</v>
      </c>
      <c r="H548" s="5">
        <v>1029.5999999999999</v>
      </c>
      <c r="I548" s="5">
        <v>850</v>
      </c>
      <c r="J548" s="5">
        <v>0</v>
      </c>
      <c r="K548" s="5">
        <v>0</v>
      </c>
      <c r="L548" s="5">
        <v>0</v>
      </c>
      <c r="M548" s="5">
        <v>0</v>
      </c>
      <c r="N548">
        <v>232</v>
      </c>
      <c r="O548">
        <v>1088</v>
      </c>
      <c r="P548">
        <v>5.7</v>
      </c>
      <c r="Q548">
        <v>5.9</v>
      </c>
      <c r="R548" s="55"/>
      <c r="T548" s="91">
        <f t="shared" si="17"/>
        <v>5.9</v>
      </c>
      <c r="U548" s="94">
        <f t="shared" si="20"/>
        <v>-4.8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2"/>
      <c r="AD548" s="54">
        <v>0.374305555555557</v>
      </c>
      <c r="AK548" s="306"/>
      <c r="AL548" s="5">
        <v>6.7</v>
      </c>
      <c r="AM548" s="5">
        <v>87</v>
      </c>
      <c r="AN548" s="5">
        <v>4.7</v>
      </c>
      <c r="AO548" s="5">
        <v>6</v>
      </c>
      <c r="AP548" s="5">
        <v>5</v>
      </c>
      <c r="AQ548" s="5">
        <v>5</v>
      </c>
      <c r="AR548" s="5">
        <v>1029.5999999999999</v>
      </c>
      <c r="AS548" s="5">
        <v>850</v>
      </c>
      <c r="AT548" s="5">
        <v>0</v>
      </c>
      <c r="AU548" s="5">
        <v>0</v>
      </c>
      <c r="AV548" s="5">
        <v>0</v>
      </c>
      <c r="AW548" s="5">
        <v>0</v>
      </c>
      <c r="AX548">
        <v>232</v>
      </c>
      <c r="AY548">
        <v>1088</v>
      </c>
      <c r="AZ548">
        <v>5.7</v>
      </c>
      <c r="BA548">
        <v>5.9</v>
      </c>
      <c r="BB548" s="55">
        <v>0.37430555555559802</v>
      </c>
    </row>
    <row r="549" spans="2:54" x14ac:dyDescent="0.25">
      <c r="B549" s="5">
        <v>6.7</v>
      </c>
      <c r="C549" s="5">
        <v>87</v>
      </c>
      <c r="D549" s="5">
        <v>4.7</v>
      </c>
      <c r="E549" s="5">
        <v>6.7</v>
      </c>
      <c r="F549" s="5">
        <v>3.2</v>
      </c>
      <c r="G549" s="5">
        <v>4</v>
      </c>
      <c r="H549" s="5">
        <v>1029.5999999999999</v>
      </c>
      <c r="I549" s="5">
        <v>900</v>
      </c>
      <c r="J549" s="5">
        <v>0</v>
      </c>
      <c r="K549" s="5">
        <v>0</v>
      </c>
      <c r="L549" s="5">
        <v>0</v>
      </c>
      <c r="M549" s="5">
        <v>0</v>
      </c>
      <c r="N549">
        <v>232</v>
      </c>
      <c r="O549">
        <v>1088</v>
      </c>
      <c r="P549">
        <v>5.6</v>
      </c>
      <c r="Q549">
        <v>5.9</v>
      </c>
      <c r="R549" s="54"/>
      <c r="T549" s="91">
        <f t="shared" si="17"/>
        <v>5.9</v>
      </c>
      <c r="U549" s="94">
        <f t="shared" si="20"/>
        <v>-4.8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2"/>
      <c r="AD549" s="54">
        <v>0.375000000000002</v>
      </c>
      <c r="AK549" s="306"/>
      <c r="AL549" s="5">
        <v>6.7</v>
      </c>
      <c r="AM549" s="5">
        <v>87</v>
      </c>
      <c r="AN549" s="5">
        <v>4.7</v>
      </c>
      <c r="AO549" s="5">
        <v>6.7</v>
      </c>
      <c r="AP549" s="5">
        <v>3.2</v>
      </c>
      <c r="AQ549" s="5">
        <v>4</v>
      </c>
      <c r="AR549" s="5">
        <v>1029.5999999999999</v>
      </c>
      <c r="AS549" s="5">
        <v>900</v>
      </c>
      <c r="AT549" s="5">
        <v>0</v>
      </c>
      <c r="AU549" s="5">
        <v>0</v>
      </c>
      <c r="AV549" s="5">
        <v>0</v>
      </c>
      <c r="AW549" s="5">
        <v>0</v>
      </c>
      <c r="AX549">
        <v>232</v>
      </c>
      <c r="AY549">
        <v>1088</v>
      </c>
      <c r="AZ549">
        <v>5.6</v>
      </c>
      <c r="BA549">
        <v>5.9</v>
      </c>
      <c r="BB549" s="55">
        <v>0.37500000000004302</v>
      </c>
    </row>
    <row r="550" spans="2:54" x14ac:dyDescent="0.25">
      <c r="B550" s="5">
        <v>6.7</v>
      </c>
      <c r="C550" s="5">
        <v>87</v>
      </c>
      <c r="D550" s="5">
        <v>4.7</v>
      </c>
      <c r="E550" s="5">
        <v>5.5</v>
      </c>
      <c r="F550" s="5">
        <v>6.5</v>
      </c>
      <c r="G550" s="5">
        <v>6.5</v>
      </c>
      <c r="H550" s="5">
        <v>1029.7</v>
      </c>
      <c r="I550" s="5">
        <v>950</v>
      </c>
      <c r="J550" s="5">
        <v>0</v>
      </c>
      <c r="K550" s="5">
        <v>0</v>
      </c>
      <c r="L550" s="5">
        <v>0</v>
      </c>
      <c r="M550" s="5">
        <v>0</v>
      </c>
      <c r="N550">
        <v>232</v>
      </c>
      <c r="O550">
        <v>1088</v>
      </c>
      <c r="P550">
        <v>5.6</v>
      </c>
      <c r="Q550">
        <v>5.9</v>
      </c>
      <c r="R550" s="54"/>
      <c r="T550" s="91">
        <f t="shared" si="17"/>
        <v>5.9</v>
      </c>
      <c r="U550" s="94">
        <f t="shared" si="20"/>
        <v>-4.8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2"/>
      <c r="AD550" s="54">
        <v>0.375694444444447</v>
      </c>
      <c r="AK550" s="306"/>
      <c r="AL550" s="5">
        <v>6.7</v>
      </c>
      <c r="AM550" s="5">
        <v>87</v>
      </c>
      <c r="AN550" s="5">
        <v>4.7</v>
      </c>
      <c r="AO550" s="5">
        <v>5.5</v>
      </c>
      <c r="AP550" s="5">
        <v>6.5</v>
      </c>
      <c r="AQ550" s="5">
        <v>6.5</v>
      </c>
      <c r="AR550" s="5">
        <v>1029.7</v>
      </c>
      <c r="AS550" s="5">
        <v>950</v>
      </c>
      <c r="AT550" s="5">
        <v>0</v>
      </c>
      <c r="AU550" s="5">
        <v>0</v>
      </c>
      <c r="AV550" s="5">
        <v>0</v>
      </c>
      <c r="AW550" s="5">
        <v>0</v>
      </c>
      <c r="AX550">
        <v>232</v>
      </c>
      <c r="AY550">
        <v>1088</v>
      </c>
      <c r="AZ550">
        <v>5.6</v>
      </c>
      <c r="BA550">
        <v>5.9</v>
      </c>
      <c r="BB550" s="55">
        <v>0.37569444444448802</v>
      </c>
    </row>
    <row r="551" spans="2:54" x14ac:dyDescent="0.25">
      <c r="B551" s="5">
        <v>6.7</v>
      </c>
      <c r="C551" s="5">
        <v>87</v>
      </c>
      <c r="D551" s="5">
        <v>4.7</v>
      </c>
      <c r="E551" s="5">
        <v>5.7</v>
      </c>
      <c r="F551" s="5">
        <v>5.8</v>
      </c>
      <c r="G551" s="5">
        <v>6.8</v>
      </c>
      <c r="H551" s="5">
        <v>1029.5999999999999</v>
      </c>
      <c r="I551" s="5">
        <v>1000</v>
      </c>
      <c r="J551" s="5">
        <v>0</v>
      </c>
      <c r="K551" s="5">
        <v>0</v>
      </c>
      <c r="L551" s="5">
        <v>0</v>
      </c>
      <c r="M551" s="5">
        <v>0</v>
      </c>
      <c r="N551">
        <v>232</v>
      </c>
      <c r="O551">
        <v>1088</v>
      </c>
      <c r="P551">
        <v>5.6</v>
      </c>
      <c r="Q551">
        <v>5.9</v>
      </c>
      <c r="R551" s="54"/>
      <c r="T551" s="91">
        <f t="shared" si="17"/>
        <v>5.9</v>
      </c>
      <c r="U551" s="94">
        <f t="shared" si="20"/>
        <v>-4.8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2"/>
      <c r="AD551" s="54">
        <v>0.37638888888889199</v>
      </c>
      <c r="AK551" s="306"/>
      <c r="AL551" s="5">
        <v>6.7</v>
      </c>
      <c r="AM551" s="5">
        <v>87</v>
      </c>
      <c r="AN551" s="5">
        <v>4.7</v>
      </c>
      <c r="AO551" s="5">
        <v>5.7</v>
      </c>
      <c r="AP551" s="5">
        <v>5.8</v>
      </c>
      <c r="AQ551" s="5">
        <v>6.8</v>
      </c>
      <c r="AR551" s="5">
        <v>1029.5999999999999</v>
      </c>
      <c r="AS551" s="5">
        <v>1000</v>
      </c>
      <c r="AT551" s="5">
        <v>0</v>
      </c>
      <c r="AU551" s="5">
        <v>0</v>
      </c>
      <c r="AV551" s="5">
        <v>0</v>
      </c>
      <c r="AW551" s="5">
        <v>0</v>
      </c>
      <c r="AX551">
        <v>232</v>
      </c>
      <c r="AY551">
        <v>1088</v>
      </c>
      <c r="AZ551">
        <v>5.6</v>
      </c>
      <c r="BA551">
        <v>5.9</v>
      </c>
      <c r="BB551" s="55">
        <v>0.37638888888893302</v>
      </c>
    </row>
    <row r="552" spans="2:54" x14ac:dyDescent="0.25">
      <c r="B552" s="5">
        <v>6.8</v>
      </c>
      <c r="C552" s="5">
        <v>87</v>
      </c>
      <c r="D552" s="5">
        <v>4.8</v>
      </c>
      <c r="E552" s="5">
        <v>6.8</v>
      </c>
      <c r="F552" s="5">
        <v>4.3</v>
      </c>
      <c r="G552" s="5">
        <v>4.7</v>
      </c>
      <c r="H552" s="5">
        <v>1029.7</v>
      </c>
      <c r="I552" s="5">
        <v>1050</v>
      </c>
      <c r="J552" s="5">
        <v>0</v>
      </c>
      <c r="K552" s="5">
        <v>0</v>
      </c>
      <c r="L552" s="5">
        <v>0</v>
      </c>
      <c r="M552" s="5">
        <v>0</v>
      </c>
      <c r="N552">
        <v>232</v>
      </c>
      <c r="O552">
        <v>1088</v>
      </c>
      <c r="P552">
        <v>5.6</v>
      </c>
      <c r="Q552">
        <v>5.9</v>
      </c>
      <c r="R552" s="54"/>
      <c r="T552" s="91">
        <f t="shared" si="17"/>
        <v>5.9</v>
      </c>
      <c r="U552" s="94">
        <f t="shared" si="20"/>
        <v>-4.8999999999999995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2"/>
      <c r="AD552" s="54">
        <v>0.37708333333333699</v>
      </c>
      <c r="AK552" s="306"/>
      <c r="AL552" s="5">
        <v>6.8</v>
      </c>
      <c r="AM552" s="5">
        <v>87</v>
      </c>
      <c r="AN552" s="5">
        <v>4.8</v>
      </c>
      <c r="AO552" s="5">
        <v>6.8</v>
      </c>
      <c r="AP552" s="5">
        <v>4.3</v>
      </c>
      <c r="AQ552" s="5">
        <v>4.7</v>
      </c>
      <c r="AR552" s="5">
        <v>1029.7</v>
      </c>
      <c r="AS552" s="5">
        <v>1050</v>
      </c>
      <c r="AT552" s="5">
        <v>0</v>
      </c>
      <c r="AU552" s="5">
        <v>0</v>
      </c>
      <c r="AV552" s="5">
        <v>0</v>
      </c>
      <c r="AW552" s="5">
        <v>0</v>
      </c>
      <c r="AX552">
        <v>232</v>
      </c>
      <c r="AY552">
        <v>1088</v>
      </c>
      <c r="AZ552">
        <v>5.6</v>
      </c>
      <c r="BA552">
        <v>5.9</v>
      </c>
      <c r="BB552" s="55">
        <v>0.37708333333337801</v>
      </c>
    </row>
    <row r="553" spans="2:54" x14ac:dyDescent="0.25">
      <c r="B553" s="5">
        <v>6.8</v>
      </c>
      <c r="C553" s="5">
        <v>87</v>
      </c>
      <c r="D553" s="5">
        <v>4.8</v>
      </c>
      <c r="E553" s="5">
        <v>6.8</v>
      </c>
      <c r="F553" s="5">
        <v>3.6</v>
      </c>
      <c r="G553" s="5">
        <v>10.4</v>
      </c>
      <c r="H553" s="5">
        <v>1029.5999999999999</v>
      </c>
      <c r="I553" s="5">
        <v>1110</v>
      </c>
      <c r="J553" s="5">
        <v>0</v>
      </c>
      <c r="K553" s="5">
        <v>0</v>
      </c>
      <c r="L553" s="5">
        <v>0</v>
      </c>
      <c r="M553" s="5">
        <v>0</v>
      </c>
      <c r="N553">
        <v>232</v>
      </c>
      <c r="O553">
        <v>1088</v>
      </c>
      <c r="P553">
        <v>5.6</v>
      </c>
      <c r="Q553">
        <v>5.9</v>
      </c>
      <c r="R553" s="54"/>
      <c r="T553" s="91">
        <f t="shared" si="17"/>
        <v>5.9</v>
      </c>
      <c r="U553" s="94">
        <f t="shared" si="20"/>
        <v>-4.8999999999999995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2"/>
      <c r="AD553" s="54">
        <v>0.37777777777778199</v>
      </c>
      <c r="AK553" s="306"/>
      <c r="AL553" s="5">
        <v>6.8</v>
      </c>
      <c r="AM553" s="5">
        <v>87</v>
      </c>
      <c r="AN553" s="5">
        <v>4.8</v>
      </c>
      <c r="AO553" s="5">
        <v>6.8</v>
      </c>
      <c r="AP553" s="5">
        <v>3.6</v>
      </c>
      <c r="AQ553" s="5">
        <v>10.4</v>
      </c>
      <c r="AR553" s="5">
        <v>1029.5999999999999</v>
      </c>
      <c r="AS553" s="5">
        <v>1110</v>
      </c>
      <c r="AT553" s="5">
        <v>0</v>
      </c>
      <c r="AU553" s="5">
        <v>0</v>
      </c>
      <c r="AV553" s="5">
        <v>0</v>
      </c>
      <c r="AW553" s="5">
        <v>0</v>
      </c>
      <c r="AX553">
        <v>232</v>
      </c>
      <c r="AY553">
        <v>1088</v>
      </c>
      <c r="AZ553">
        <v>5.6</v>
      </c>
      <c r="BA553">
        <v>5.9</v>
      </c>
      <c r="BB553" s="55">
        <v>0.37777777777782301</v>
      </c>
    </row>
    <row r="554" spans="2:54" x14ac:dyDescent="0.25">
      <c r="B554" s="5">
        <v>6.8</v>
      </c>
      <c r="C554" s="5">
        <v>87</v>
      </c>
      <c r="D554" s="5">
        <v>4.8</v>
      </c>
      <c r="E554" s="5">
        <v>6</v>
      </c>
      <c r="F554" s="5">
        <v>5.4</v>
      </c>
      <c r="G554" s="5">
        <v>7.2</v>
      </c>
      <c r="H554" s="5">
        <v>1029.9000000000001</v>
      </c>
      <c r="I554" s="5">
        <v>1160</v>
      </c>
      <c r="J554" s="5">
        <v>0</v>
      </c>
      <c r="K554" s="5">
        <v>0</v>
      </c>
      <c r="L554" s="5">
        <v>0</v>
      </c>
      <c r="M554" s="5">
        <v>0</v>
      </c>
      <c r="N554">
        <v>232</v>
      </c>
      <c r="O554">
        <v>1088</v>
      </c>
      <c r="P554">
        <v>5.6</v>
      </c>
      <c r="Q554">
        <v>5.9</v>
      </c>
      <c r="R554" s="54"/>
      <c r="T554" s="91">
        <f t="shared" si="17"/>
        <v>5.9</v>
      </c>
      <c r="U554" s="94">
        <f t="shared" si="20"/>
        <v>-4.8999999999999995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2"/>
      <c r="AD554" s="54">
        <v>0.37847222222222698</v>
      </c>
      <c r="AK554" s="306"/>
      <c r="AL554" s="5">
        <v>6.8</v>
      </c>
      <c r="AM554" s="5">
        <v>87</v>
      </c>
      <c r="AN554" s="5">
        <v>4.8</v>
      </c>
      <c r="AO554" s="5">
        <v>6</v>
      </c>
      <c r="AP554" s="5">
        <v>5.4</v>
      </c>
      <c r="AQ554" s="5">
        <v>7.2</v>
      </c>
      <c r="AR554" s="5">
        <v>1029.9000000000001</v>
      </c>
      <c r="AS554" s="5">
        <v>1160</v>
      </c>
      <c r="AT554" s="5">
        <v>0</v>
      </c>
      <c r="AU554" s="5">
        <v>0</v>
      </c>
      <c r="AV554" s="5">
        <v>0</v>
      </c>
      <c r="AW554" s="5">
        <v>0</v>
      </c>
      <c r="AX554">
        <v>232</v>
      </c>
      <c r="AY554">
        <v>1088</v>
      </c>
      <c r="AZ554">
        <v>5.6</v>
      </c>
      <c r="BA554">
        <v>5.9</v>
      </c>
      <c r="BB554" s="55">
        <v>0.37847222222226801</v>
      </c>
    </row>
    <row r="555" spans="2:54" x14ac:dyDescent="0.25">
      <c r="B555" s="5">
        <v>6.8</v>
      </c>
      <c r="C555" s="5">
        <v>86</v>
      </c>
      <c r="D555" s="5">
        <v>4.5999999999999996</v>
      </c>
      <c r="E555" s="5">
        <v>6.8</v>
      </c>
      <c r="F555" s="5">
        <v>4.3</v>
      </c>
      <c r="G555" s="5">
        <v>4.7</v>
      </c>
      <c r="H555" s="5">
        <v>1029.5</v>
      </c>
      <c r="I555" s="5">
        <v>1220</v>
      </c>
      <c r="J555" s="5">
        <v>0</v>
      </c>
      <c r="K555" s="5">
        <v>0</v>
      </c>
      <c r="L555" s="5">
        <v>0</v>
      </c>
      <c r="M555" s="5">
        <v>0</v>
      </c>
      <c r="N555">
        <v>232</v>
      </c>
      <c r="O555">
        <v>1088</v>
      </c>
      <c r="P555">
        <v>5.7</v>
      </c>
      <c r="Q555">
        <v>5.9</v>
      </c>
      <c r="R555" s="54"/>
      <c r="T555" s="91">
        <f t="shared" si="17"/>
        <v>5.9</v>
      </c>
      <c r="U555" s="94">
        <f t="shared" si="20"/>
        <v>-4.8999999999999995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2"/>
      <c r="AD555" s="54">
        <v>0.37916666666667198</v>
      </c>
      <c r="AK555" s="306"/>
      <c r="AL555" s="5">
        <v>6.8</v>
      </c>
      <c r="AM555" s="5">
        <v>86</v>
      </c>
      <c r="AN555" s="5">
        <v>4.5999999999999996</v>
      </c>
      <c r="AO555" s="5">
        <v>6.8</v>
      </c>
      <c r="AP555" s="5">
        <v>4.3</v>
      </c>
      <c r="AQ555" s="5">
        <v>4.7</v>
      </c>
      <c r="AR555" s="5">
        <v>1029.5</v>
      </c>
      <c r="AS555" s="5">
        <v>1220</v>
      </c>
      <c r="AT555" s="5">
        <v>0</v>
      </c>
      <c r="AU555" s="5">
        <v>0</v>
      </c>
      <c r="AV555" s="5">
        <v>0</v>
      </c>
      <c r="AW555" s="5">
        <v>0</v>
      </c>
      <c r="AX555">
        <v>232</v>
      </c>
      <c r="AY555">
        <v>1088</v>
      </c>
      <c r="AZ555">
        <v>5.7</v>
      </c>
      <c r="BA555">
        <v>5.9</v>
      </c>
      <c r="BB555" s="55">
        <v>0.379166666666713</v>
      </c>
    </row>
    <row r="556" spans="2:54" x14ac:dyDescent="0.25">
      <c r="B556" s="5">
        <v>6.8</v>
      </c>
      <c r="C556" s="5">
        <v>87</v>
      </c>
      <c r="D556" s="5">
        <v>4.8</v>
      </c>
      <c r="E556" s="5">
        <v>5.6</v>
      </c>
      <c r="F556" s="5">
        <v>6.5</v>
      </c>
      <c r="G556" s="5">
        <v>7.2</v>
      </c>
      <c r="H556" s="5">
        <v>1029.8</v>
      </c>
      <c r="I556" s="5">
        <v>1270</v>
      </c>
      <c r="J556" s="5">
        <v>0</v>
      </c>
      <c r="K556" s="5">
        <v>0</v>
      </c>
      <c r="L556" s="5">
        <v>0</v>
      </c>
      <c r="M556" s="5">
        <v>0</v>
      </c>
      <c r="N556">
        <v>232</v>
      </c>
      <c r="O556">
        <v>1088</v>
      </c>
      <c r="P556">
        <v>5.7</v>
      </c>
      <c r="Q556">
        <v>6</v>
      </c>
      <c r="R556" s="54"/>
      <c r="T556" s="91">
        <f t="shared" si="17"/>
        <v>6</v>
      </c>
      <c r="U556" s="94">
        <f t="shared" si="20"/>
        <v>-4.8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2"/>
      <c r="AD556" s="54">
        <v>0.37986111111111698</v>
      </c>
      <c r="AK556" s="306"/>
      <c r="AL556" s="5">
        <v>6.8</v>
      </c>
      <c r="AM556" s="5">
        <v>87</v>
      </c>
      <c r="AN556" s="5">
        <v>4.8</v>
      </c>
      <c r="AO556" s="5">
        <v>5.6</v>
      </c>
      <c r="AP556" s="5">
        <v>6.5</v>
      </c>
      <c r="AQ556" s="5">
        <v>7.2</v>
      </c>
      <c r="AR556" s="5">
        <v>1029.8</v>
      </c>
      <c r="AS556" s="5">
        <v>1270</v>
      </c>
      <c r="AT556" s="5">
        <v>0</v>
      </c>
      <c r="AU556" s="5">
        <v>0</v>
      </c>
      <c r="AV556" s="5">
        <v>0</v>
      </c>
      <c r="AW556" s="5">
        <v>0</v>
      </c>
      <c r="AX556">
        <v>232</v>
      </c>
      <c r="AY556">
        <v>1088</v>
      </c>
      <c r="AZ556">
        <v>5.7</v>
      </c>
      <c r="BA556">
        <v>6</v>
      </c>
      <c r="BB556" s="55">
        <v>0.379861111111158</v>
      </c>
    </row>
    <row r="557" spans="2:54" x14ac:dyDescent="0.25">
      <c r="B557" s="5">
        <v>6.8</v>
      </c>
      <c r="C557" s="5">
        <v>87</v>
      </c>
      <c r="D557" s="5">
        <v>4.8</v>
      </c>
      <c r="E557" s="5">
        <v>5.2</v>
      </c>
      <c r="F557" s="5">
        <v>7.9</v>
      </c>
      <c r="G557" s="5">
        <v>7.9</v>
      </c>
      <c r="H557" s="5">
        <v>1029.5</v>
      </c>
      <c r="I557" s="5">
        <v>1320</v>
      </c>
      <c r="J557" s="5">
        <v>0</v>
      </c>
      <c r="K557" s="5">
        <v>0</v>
      </c>
      <c r="L557" s="5">
        <v>0</v>
      </c>
      <c r="M557" s="5">
        <v>0</v>
      </c>
      <c r="N557">
        <v>232</v>
      </c>
      <c r="O557">
        <v>1088</v>
      </c>
      <c r="P557">
        <v>5.7</v>
      </c>
      <c r="Q557">
        <v>6</v>
      </c>
      <c r="R557" s="54"/>
      <c r="T557" s="91">
        <f t="shared" si="17"/>
        <v>6</v>
      </c>
      <c r="U557" s="94">
        <f t="shared" si="20"/>
        <v>-4.8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2"/>
      <c r="AD557" s="54">
        <v>0.38055555555556198</v>
      </c>
      <c r="AK557" s="306"/>
      <c r="AL557" s="5">
        <v>6.8</v>
      </c>
      <c r="AM557" s="5">
        <v>87</v>
      </c>
      <c r="AN557" s="5">
        <v>4.8</v>
      </c>
      <c r="AO557" s="5">
        <v>5.2</v>
      </c>
      <c r="AP557" s="5">
        <v>7.9</v>
      </c>
      <c r="AQ557" s="5">
        <v>7.9</v>
      </c>
      <c r="AR557" s="5">
        <v>1029.5</v>
      </c>
      <c r="AS557" s="5">
        <v>1320</v>
      </c>
      <c r="AT557" s="5">
        <v>0</v>
      </c>
      <c r="AU557" s="5">
        <v>0</v>
      </c>
      <c r="AV557" s="5">
        <v>0</v>
      </c>
      <c r="AW557" s="5">
        <v>0</v>
      </c>
      <c r="AX557">
        <v>232</v>
      </c>
      <c r="AY557">
        <v>1088</v>
      </c>
      <c r="AZ557">
        <v>5.7</v>
      </c>
      <c r="BA557">
        <v>6</v>
      </c>
      <c r="BB557" s="55">
        <v>0.380555555555603</v>
      </c>
    </row>
    <row r="558" spans="2:54" x14ac:dyDescent="0.25">
      <c r="B558" s="5">
        <v>6.8</v>
      </c>
      <c r="C558" s="5">
        <v>86</v>
      </c>
      <c r="D558" s="5">
        <v>4.5999999999999996</v>
      </c>
      <c r="E558" s="5">
        <v>6.8</v>
      </c>
      <c r="F558" s="5">
        <v>2.2000000000000002</v>
      </c>
      <c r="G558" s="5">
        <v>2.9</v>
      </c>
      <c r="H558" s="5">
        <v>1029.5</v>
      </c>
      <c r="I558" s="5">
        <v>1380</v>
      </c>
      <c r="J558" s="5">
        <v>0</v>
      </c>
      <c r="K558" s="5">
        <v>0</v>
      </c>
      <c r="L558" s="5">
        <v>0</v>
      </c>
      <c r="M558" s="5">
        <v>0</v>
      </c>
      <c r="N558">
        <v>232</v>
      </c>
      <c r="O558">
        <v>1088</v>
      </c>
      <c r="P558">
        <v>5.7</v>
      </c>
      <c r="Q558">
        <v>6</v>
      </c>
      <c r="R558" s="54"/>
      <c r="T558" s="91">
        <f t="shared" si="17"/>
        <v>6</v>
      </c>
      <c r="U558" s="94">
        <f t="shared" si="20"/>
        <v>-4.8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2"/>
      <c r="AD558" s="54">
        <v>0.38125000000000703</v>
      </c>
      <c r="AK558" s="306"/>
      <c r="AL558" s="5">
        <v>6.8</v>
      </c>
      <c r="AM558" s="5">
        <v>86</v>
      </c>
      <c r="AN558" s="5">
        <v>4.5999999999999996</v>
      </c>
      <c r="AO558" s="5">
        <v>6.8</v>
      </c>
      <c r="AP558" s="5">
        <v>2.2000000000000002</v>
      </c>
      <c r="AQ558" s="5">
        <v>2.9</v>
      </c>
      <c r="AR558" s="5">
        <v>1029.5</v>
      </c>
      <c r="AS558" s="5">
        <v>1380</v>
      </c>
      <c r="AT558" s="5">
        <v>0</v>
      </c>
      <c r="AU558" s="5">
        <v>0</v>
      </c>
      <c r="AV558" s="5">
        <v>0</v>
      </c>
      <c r="AW558" s="5">
        <v>0</v>
      </c>
      <c r="AX558">
        <v>232</v>
      </c>
      <c r="AY558">
        <v>1088</v>
      </c>
      <c r="AZ558">
        <v>5.7</v>
      </c>
      <c r="BA558">
        <v>6</v>
      </c>
      <c r="BB558" s="55">
        <v>0.38125000000004799</v>
      </c>
    </row>
    <row r="559" spans="2:54" x14ac:dyDescent="0.25">
      <c r="B559" s="5">
        <v>6.8</v>
      </c>
      <c r="C559" s="5">
        <v>87</v>
      </c>
      <c r="D559" s="5">
        <v>4.8</v>
      </c>
      <c r="E559" s="5">
        <v>6.8</v>
      </c>
      <c r="F559" s="5">
        <v>3.2</v>
      </c>
      <c r="G559" s="5">
        <v>5.8</v>
      </c>
      <c r="H559" s="5">
        <v>1029.7</v>
      </c>
      <c r="I559" s="5">
        <v>1430</v>
      </c>
      <c r="J559" s="5">
        <v>0</v>
      </c>
      <c r="K559" s="5">
        <v>0</v>
      </c>
      <c r="L559" s="5">
        <v>0</v>
      </c>
      <c r="M559" s="5">
        <v>0</v>
      </c>
      <c r="N559">
        <v>232</v>
      </c>
      <c r="O559">
        <v>1088</v>
      </c>
      <c r="P559">
        <v>5.7</v>
      </c>
      <c r="Q559">
        <v>6</v>
      </c>
      <c r="R559" s="54"/>
      <c r="T559" s="91">
        <f t="shared" si="17"/>
        <v>6</v>
      </c>
      <c r="U559" s="94">
        <f t="shared" si="20"/>
        <v>-4.8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2"/>
      <c r="AD559" s="54">
        <v>0.38194444444445202</v>
      </c>
      <c r="AK559" s="306"/>
      <c r="AL559" s="5">
        <v>6.8</v>
      </c>
      <c r="AM559" s="5">
        <v>87</v>
      </c>
      <c r="AN559" s="5">
        <v>4.8</v>
      </c>
      <c r="AO559" s="5">
        <v>6.8</v>
      </c>
      <c r="AP559" s="5">
        <v>3.2</v>
      </c>
      <c r="AQ559" s="5">
        <v>5.8</v>
      </c>
      <c r="AR559" s="5">
        <v>1029.7</v>
      </c>
      <c r="AS559" s="5">
        <v>1430</v>
      </c>
      <c r="AT559" s="5">
        <v>0</v>
      </c>
      <c r="AU559" s="5">
        <v>0</v>
      </c>
      <c r="AV559" s="5">
        <v>0</v>
      </c>
      <c r="AW559" s="5">
        <v>0</v>
      </c>
      <c r="AX559">
        <v>232</v>
      </c>
      <c r="AY559">
        <v>1088</v>
      </c>
      <c r="AZ559">
        <v>5.7</v>
      </c>
      <c r="BA559">
        <v>6</v>
      </c>
      <c r="BB559" s="55">
        <v>0.38194444444449299</v>
      </c>
    </row>
    <row r="560" spans="2:54" x14ac:dyDescent="0.25">
      <c r="B560" s="5">
        <v>6.7</v>
      </c>
      <c r="C560" s="5">
        <v>87</v>
      </c>
      <c r="D560" s="5">
        <v>4.7</v>
      </c>
      <c r="E560" s="5">
        <v>6.7</v>
      </c>
      <c r="F560" s="5">
        <v>4.7</v>
      </c>
      <c r="G560" s="5">
        <v>5</v>
      </c>
      <c r="H560" s="5">
        <v>1029.7</v>
      </c>
      <c r="I560" s="5">
        <v>1490</v>
      </c>
      <c r="J560" s="5">
        <v>0</v>
      </c>
      <c r="K560" s="5">
        <v>0</v>
      </c>
      <c r="L560" s="5">
        <v>0</v>
      </c>
      <c r="M560" s="5">
        <v>0</v>
      </c>
      <c r="N560">
        <v>232</v>
      </c>
      <c r="O560">
        <v>1088</v>
      </c>
      <c r="P560">
        <v>5.7</v>
      </c>
      <c r="Q560">
        <v>6</v>
      </c>
      <c r="R560" s="54"/>
      <c r="T560" s="91">
        <f t="shared" si="17"/>
        <v>6</v>
      </c>
      <c r="U560" s="94">
        <f t="shared" si="20"/>
        <v>-4.7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2"/>
      <c r="AD560" s="54">
        <v>0.38263888888889702</v>
      </c>
      <c r="AK560" s="306"/>
      <c r="AL560" s="5">
        <v>6.7</v>
      </c>
      <c r="AM560" s="5">
        <v>87</v>
      </c>
      <c r="AN560" s="5">
        <v>4.7</v>
      </c>
      <c r="AO560" s="5">
        <v>6.7</v>
      </c>
      <c r="AP560" s="5">
        <v>4.7</v>
      </c>
      <c r="AQ560" s="5">
        <v>5</v>
      </c>
      <c r="AR560" s="5">
        <v>1029.7</v>
      </c>
      <c r="AS560" s="5">
        <v>1490</v>
      </c>
      <c r="AT560" s="5">
        <v>0</v>
      </c>
      <c r="AU560" s="5">
        <v>0</v>
      </c>
      <c r="AV560" s="5">
        <v>0</v>
      </c>
      <c r="AW560" s="5">
        <v>0</v>
      </c>
      <c r="AX560">
        <v>232</v>
      </c>
      <c r="AY560">
        <v>1088</v>
      </c>
      <c r="AZ560">
        <v>5.7</v>
      </c>
      <c r="BA560">
        <v>6</v>
      </c>
      <c r="BB560" s="55">
        <v>0.38263888888893799</v>
      </c>
    </row>
    <row r="561" spans="2:54" x14ac:dyDescent="0.25">
      <c r="B561" s="5">
        <v>6.7</v>
      </c>
      <c r="C561" s="5">
        <v>87</v>
      </c>
      <c r="D561" s="5">
        <v>4.7</v>
      </c>
      <c r="E561" s="5">
        <v>6.7</v>
      </c>
      <c r="F561" s="5">
        <v>0</v>
      </c>
      <c r="G561" s="5">
        <v>3.2</v>
      </c>
      <c r="H561" s="5">
        <v>1029.7</v>
      </c>
      <c r="I561" s="5">
        <v>1550</v>
      </c>
      <c r="J561" s="5">
        <v>0</v>
      </c>
      <c r="K561" s="5">
        <v>0</v>
      </c>
      <c r="L561" s="5">
        <v>0</v>
      </c>
      <c r="M561" s="5">
        <v>0</v>
      </c>
      <c r="N561">
        <v>232</v>
      </c>
      <c r="O561">
        <v>1088</v>
      </c>
      <c r="P561">
        <v>5.7</v>
      </c>
      <c r="Q561">
        <v>6</v>
      </c>
      <c r="R561" s="54"/>
      <c r="T561" s="91">
        <f t="shared" si="17"/>
        <v>6</v>
      </c>
      <c r="U561" s="94">
        <f t="shared" ref="U561:U574" si="21">(T561-B561)-2</f>
        <v>-2.7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2"/>
      <c r="AD561" s="54">
        <v>0.38333333333334202</v>
      </c>
      <c r="AK561" s="306"/>
      <c r="AL561" s="5">
        <v>6.7</v>
      </c>
      <c r="AM561" s="5">
        <v>87</v>
      </c>
      <c r="AN561" s="5">
        <v>4.7</v>
      </c>
      <c r="AO561" s="5">
        <v>6.7</v>
      </c>
      <c r="AP561" s="5">
        <v>0</v>
      </c>
      <c r="AQ561" s="5">
        <v>3.2</v>
      </c>
      <c r="AR561" s="5">
        <v>1029.7</v>
      </c>
      <c r="AS561" s="5">
        <v>1550</v>
      </c>
      <c r="AT561" s="5">
        <v>0</v>
      </c>
      <c r="AU561" s="5">
        <v>0</v>
      </c>
      <c r="AV561" s="5">
        <v>0</v>
      </c>
      <c r="AW561" s="5">
        <v>0</v>
      </c>
      <c r="AX561">
        <v>232</v>
      </c>
      <c r="AY561">
        <v>1088</v>
      </c>
      <c r="AZ561">
        <v>5.7</v>
      </c>
      <c r="BA561">
        <v>6</v>
      </c>
      <c r="BB561" s="55">
        <v>0.38333333333338299</v>
      </c>
    </row>
    <row r="562" spans="2:54" x14ac:dyDescent="0.25">
      <c r="B562" s="5">
        <v>6.7</v>
      </c>
      <c r="C562" s="5">
        <v>87</v>
      </c>
      <c r="D562" s="5">
        <v>4.7</v>
      </c>
      <c r="E562" s="5">
        <v>4.0999999999999996</v>
      </c>
      <c r="F562" s="5">
        <v>13</v>
      </c>
      <c r="G562" s="5">
        <v>15.5</v>
      </c>
      <c r="H562" s="5">
        <v>1029.8</v>
      </c>
      <c r="I562" s="5">
        <v>1600</v>
      </c>
      <c r="J562" s="5">
        <v>0</v>
      </c>
      <c r="K562" s="5">
        <v>0</v>
      </c>
      <c r="L562" s="5">
        <v>0</v>
      </c>
      <c r="M562" s="5">
        <v>0</v>
      </c>
      <c r="N562">
        <v>232</v>
      </c>
      <c r="O562">
        <v>1088</v>
      </c>
      <c r="P562">
        <v>5.7</v>
      </c>
      <c r="Q562">
        <v>6</v>
      </c>
      <c r="R562" s="54"/>
      <c r="T562" s="91">
        <f t="shared" ref="T562:T625" si="22">MAX($P562,$Q562)</f>
        <v>6</v>
      </c>
      <c r="U562" s="94">
        <f t="shared" si="21"/>
        <v>-2.7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2"/>
      <c r="AD562" s="54">
        <v>0.38402777777778702</v>
      </c>
      <c r="AK562" s="306"/>
      <c r="AL562" s="5">
        <v>6.7</v>
      </c>
      <c r="AM562" s="5">
        <v>87</v>
      </c>
      <c r="AN562" s="5">
        <v>4.7</v>
      </c>
      <c r="AO562" s="5">
        <v>4.0999999999999996</v>
      </c>
      <c r="AP562" s="5">
        <v>13</v>
      </c>
      <c r="AQ562" s="5">
        <v>15.5</v>
      </c>
      <c r="AR562" s="5">
        <v>1029.8</v>
      </c>
      <c r="AS562" s="5">
        <v>1600</v>
      </c>
      <c r="AT562" s="5">
        <v>0</v>
      </c>
      <c r="AU562" s="5">
        <v>0</v>
      </c>
      <c r="AV562" s="5">
        <v>0</v>
      </c>
      <c r="AW562" s="5">
        <v>0</v>
      </c>
      <c r="AX562">
        <v>232</v>
      </c>
      <c r="AY562">
        <v>1088</v>
      </c>
      <c r="AZ562">
        <v>5.7</v>
      </c>
      <c r="BA562">
        <v>6</v>
      </c>
      <c r="BB562" s="55">
        <v>0.38402777777782798</v>
      </c>
    </row>
    <row r="563" spans="2:54" x14ac:dyDescent="0.25">
      <c r="B563" s="5">
        <v>6.7</v>
      </c>
      <c r="C563" s="5">
        <v>87</v>
      </c>
      <c r="D563" s="5">
        <v>4.7</v>
      </c>
      <c r="E563" s="5">
        <v>6.7</v>
      </c>
      <c r="F563" s="5">
        <v>3.2</v>
      </c>
      <c r="G563" s="5">
        <v>4.7</v>
      </c>
      <c r="H563" s="5">
        <v>1029.8</v>
      </c>
      <c r="I563" s="5">
        <v>1660</v>
      </c>
      <c r="J563" s="5">
        <v>0</v>
      </c>
      <c r="K563" s="5">
        <v>0</v>
      </c>
      <c r="L563" s="5">
        <v>0</v>
      </c>
      <c r="M563" s="5">
        <v>0</v>
      </c>
      <c r="N563">
        <v>232</v>
      </c>
      <c r="O563">
        <v>1088</v>
      </c>
      <c r="P563">
        <v>5.7</v>
      </c>
      <c r="Q563">
        <v>6</v>
      </c>
      <c r="R563" s="54"/>
      <c r="T563" s="91">
        <f t="shared" si="22"/>
        <v>6</v>
      </c>
      <c r="U563" s="94">
        <f t="shared" si="21"/>
        <v>-2.7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2"/>
      <c r="AD563" s="54">
        <v>0.38472222222223201</v>
      </c>
      <c r="AK563" s="306"/>
      <c r="AL563" s="5">
        <v>6.7</v>
      </c>
      <c r="AM563" s="5">
        <v>87</v>
      </c>
      <c r="AN563" s="5">
        <v>4.7</v>
      </c>
      <c r="AO563" s="5">
        <v>6.7</v>
      </c>
      <c r="AP563" s="5">
        <v>3.2</v>
      </c>
      <c r="AQ563" s="5">
        <v>4.7</v>
      </c>
      <c r="AR563" s="5">
        <v>1029.8</v>
      </c>
      <c r="AS563" s="5">
        <v>1660</v>
      </c>
      <c r="AT563" s="5">
        <v>0</v>
      </c>
      <c r="AU563" s="5">
        <v>0</v>
      </c>
      <c r="AV563" s="5">
        <v>0</v>
      </c>
      <c r="AW563" s="5">
        <v>0</v>
      </c>
      <c r="AX563">
        <v>232</v>
      </c>
      <c r="AY563">
        <v>1088</v>
      </c>
      <c r="AZ563">
        <v>5.7</v>
      </c>
      <c r="BA563">
        <v>6</v>
      </c>
      <c r="BB563" s="55">
        <v>0.38472222222227298</v>
      </c>
    </row>
    <row r="564" spans="2:54" x14ac:dyDescent="0.25">
      <c r="B564" s="5">
        <v>6.7</v>
      </c>
      <c r="C564" s="5">
        <v>87</v>
      </c>
      <c r="D564" s="5">
        <v>4.7</v>
      </c>
      <c r="E564" s="5">
        <v>6.7</v>
      </c>
      <c r="F564" s="5">
        <v>2.9</v>
      </c>
      <c r="G564" s="5">
        <v>3.6</v>
      </c>
      <c r="H564" s="5">
        <v>1029.5</v>
      </c>
      <c r="I564" s="5">
        <v>1710</v>
      </c>
      <c r="J564" s="5">
        <v>0</v>
      </c>
      <c r="K564" s="5">
        <v>0</v>
      </c>
      <c r="L564" s="5">
        <v>0</v>
      </c>
      <c r="M564" s="5">
        <v>0</v>
      </c>
      <c r="N564">
        <v>232</v>
      </c>
      <c r="O564">
        <v>1088</v>
      </c>
      <c r="P564">
        <v>5.7</v>
      </c>
      <c r="Q564">
        <v>6.1</v>
      </c>
      <c r="R564" s="54"/>
      <c r="T564" s="91">
        <f t="shared" si="22"/>
        <v>6.1</v>
      </c>
      <c r="U564" s="94">
        <f t="shared" si="21"/>
        <v>-2.6000000000000005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2"/>
      <c r="AD564" s="54">
        <v>0.38541666666667701</v>
      </c>
      <c r="AK564" s="306"/>
      <c r="AL564" s="5">
        <v>6.7</v>
      </c>
      <c r="AM564" s="5">
        <v>87</v>
      </c>
      <c r="AN564" s="5">
        <v>4.7</v>
      </c>
      <c r="AO564" s="5">
        <v>6.7</v>
      </c>
      <c r="AP564" s="5">
        <v>2.9</v>
      </c>
      <c r="AQ564" s="5">
        <v>3.6</v>
      </c>
      <c r="AR564" s="5">
        <v>1029.5</v>
      </c>
      <c r="AS564" s="5">
        <v>1710</v>
      </c>
      <c r="AT564" s="5">
        <v>0</v>
      </c>
      <c r="AU564" s="5">
        <v>0</v>
      </c>
      <c r="AV564" s="5">
        <v>0</v>
      </c>
      <c r="AW564" s="5">
        <v>0</v>
      </c>
      <c r="AX564">
        <v>232</v>
      </c>
      <c r="AY564">
        <v>1088</v>
      </c>
      <c r="AZ564">
        <v>5.7</v>
      </c>
      <c r="BA564">
        <v>6.1</v>
      </c>
      <c r="BB564" s="55">
        <v>0.38541666666671798</v>
      </c>
    </row>
    <row r="565" spans="2:54" x14ac:dyDescent="0.25">
      <c r="B565" s="5">
        <v>6.7</v>
      </c>
      <c r="C565" s="5">
        <v>87</v>
      </c>
      <c r="D565" s="5">
        <v>4.7</v>
      </c>
      <c r="E565" s="5">
        <v>6.7</v>
      </c>
      <c r="F565" s="5">
        <v>1.8</v>
      </c>
      <c r="G565" s="5">
        <v>5.8</v>
      </c>
      <c r="H565" s="5">
        <v>1029.5999999999999</v>
      </c>
      <c r="I565" s="5">
        <v>1770</v>
      </c>
      <c r="J565" s="5">
        <v>0</v>
      </c>
      <c r="K565" s="5">
        <v>0</v>
      </c>
      <c r="L565" s="5">
        <v>0</v>
      </c>
      <c r="M565" s="5">
        <v>0</v>
      </c>
      <c r="N565">
        <v>232</v>
      </c>
      <c r="O565">
        <v>1088</v>
      </c>
      <c r="P565">
        <v>5.7</v>
      </c>
      <c r="Q565">
        <v>6.1</v>
      </c>
      <c r="R565" s="54"/>
      <c r="T565" s="91">
        <f t="shared" si="22"/>
        <v>6.1</v>
      </c>
      <c r="U565" s="94">
        <f t="shared" si="21"/>
        <v>-2.6000000000000005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2"/>
      <c r="AD565" s="54">
        <v>0.38611111111112201</v>
      </c>
      <c r="AK565" s="306"/>
      <c r="AL565" s="5">
        <v>6.7</v>
      </c>
      <c r="AM565" s="5">
        <v>87</v>
      </c>
      <c r="AN565" s="5">
        <v>4.7</v>
      </c>
      <c r="AO565" s="5">
        <v>6.7</v>
      </c>
      <c r="AP565" s="5">
        <v>1.8</v>
      </c>
      <c r="AQ565" s="5">
        <v>5.8</v>
      </c>
      <c r="AR565" s="5">
        <v>1029.5999999999999</v>
      </c>
      <c r="AS565" s="5">
        <v>1770</v>
      </c>
      <c r="AT565" s="5">
        <v>0</v>
      </c>
      <c r="AU565" s="5">
        <v>0</v>
      </c>
      <c r="AV565" s="5">
        <v>0</v>
      </c>
      <c r="AW565" s="5">
        <v>0</v>
      </c>
      <c r="AX565">
        <v>232</v>
      </c>
      <c r="AY565">
        <v>1088</v>
      </c>
      <c r="AZ565">
        <v>5.7</v>
      </c>
      <c r="BA565">
        <v>6.1</v>
      </c>
      <c r="BB565" s="55">
        <v>0.38611111111116297</v>
      </c>
    </row>
    <row r="566" spans="2:54" x14ac:dyDescent="0.25">
      <c r="B566" s="5">
        <v>6.7</v>
      </c>
      <c r="C566" s="5">
        <v>87</v>
      </c>
      <c r="D566" s="5">
        <v>4.7</v>
      </c>
      <c r="E566" s="5">
        <v>6.7</v>
      </c>
      <c r="F566" s="5">
        <v>4</v>
      </c>
      <c r="G566" s="5">
        <v>7.9</v>
      </c>
      <c r="H566" s="5">
        <v>1029.5999999999999</v>
      </c>
      <c r="I566" s="5">
        <v>1820</v>
      </c>
      <c r="J566" s="5">
        <v>0</v>
      </c>
      <c r="K566" s="5">
        <v>0</v>
      </c>
      <c r="L566" s="5">
        <v>0</v>
      </c>
      <c r="M566" s="5">
        <v>0</v>
      </c>
      <c r="N566">
        <v>232</v>
      </c>
      <c r="O566">
        <v>1088</v>
      </c>
      <c r="P566">
        <v>5.7</v>
      </c>
      <c r="Q566">
        <v>6.1</v>
      </c>
      <c r="R566" s="54"/>
      <c r="T566" s="91">
        <f>MAX($P566,$Q566)</f>
        <v>6.1</v>
      </c>
      <c r="U566" s="94">
        <f t="shared" si="21"/>
        <v>-2.6000000000000005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2"/>
      <c r="AD566" s="54">
        <v>0.386805555555567</v>
      </c>
      <c r="AK566" s="306"/>
      <c r="AL566" s="5">
        <v>6.7</v>
      </c>
      <c r="AM566" s="5">
        <v>87</v>
      </c>
      <c r="AN566" s="5">
        <v>4.7</v>
      </c>
      <c r="AO566" s="5">
        <v>6.7</v>
      </c>
      <c r="AP566" s="5">
        <v>4</v>
      </c>
      <c r="AQ566" s="5">
        <v>7.9</v>
      </c>
      <c r="AR566" s="5">
        <v>1029.5999999999999</v>
      </c>
      <c r="AS566" s="5">
        <v>1820</v>
      </c>
      <c r="AT566" s="5">
        <v>0</v>
      </c>
      <c r="AU566" s="5">
        <v>0</v>
      </c>
      <c r="AV566" s="5">
        <v>0</v>
      </c>
      <c r="AW566" s="5">
        <v>0</v>
      </c>
      <c r="AX566">
        <v>232</v>
      </c>
      <c r="AY566">
        <v>1088</v>
      </c>
      <c r="AZ566">
        <v>5.7</v>
      </c>
      <c r="BA566">
        <v>6.1</v>
      </c>
      <c r="BB566" s="55">
        <v>0.38680555555560803</v>
      </c>
    </row>
    <row r="567" spans="2:54" x14ac:dyDescent="0.25">
      <c r="B567" s="5">
        <v>6.7</v>
      </c>
      <c r="C567" s="5">
        <v>87</v>
      </c>
      <c r="D567" s="5">
        <v>4.7</v>
      </c>
      <c r="E567" s="5">
        <v>6.7</v>
      </c>
      <c r="F567" s="5">
        <v>0</v>
      </c>
      <c r="G567" s="5">
        <v>4.7</v>
      </c>
      <c r="H567" s="5">
        <v>1029.5999999999999</v>
      </c>
      <c r="I567" s="5">
        <v>1870</v>
      </c>
      <c r="J567" s="5">
        <v>0</v>
      </c>
      <c r="K567" s="5">
        <v>0</v>
      </c>
      <c r="L567" s="5">
        <v>0</v>
      </c>
      <c r="M567" s="5">
        <v>0</v>
      </c>
      <c r="N567">
        <v>232</v>
      </c>
      <c r="O567">
        <v>1088</v>
      </c>
      <c r="P567">
        <v>5.7</v>
      </c>
      <c r="Q567">
        <v>6.1</v>
      </c>
      <c r="R567" s="54"/>
      <c r="T567" s="91">
        <f>MAX($P567,$Q567)</f>
        <v>6.1</v>
      </c>
      <c r="U567" s="94">
        <f t="shared" si="21"/>
        <v>-2.6000000000000005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2"/>
      <c r="AD567" s="54">
        <v>0.387500000000012</v>
      </c>
      <c r="AK567" s="306"/>
      <c r="AL567" s="5">
        <v>6.7</v>
      </c>
      <c r="AM567" s="5">
        <v>87</v>
      </c>
      <c r="AN567" s="5">
        <v>4.7</v>
      </c>
      <c r="AO567" s="5">
        <v>6.7</v>
      </c>
      <c r="AP567" s="5">
        <v>0</v>
      </c>
      <c r="AQ567" s="5">
        <v>4.7</v>
      </c>
      <c r="AR567" s="5">
        <v>1029.5999999999999</v>
      </c>
      <c r="AS567" s="5">
        <v>1870</v>
      </c>
      <c r="AT567" s="5">
        <v>0</v>
      </c>
      <c r="AU567" s="5">
        <v>0</v>
      </c>
      <c r="AV567" s="5">
        <v>0</v>
      </c>
      <c r="AW567" s="5">
        <v>0</v>
      </c>
      <c r="AX567">
        <v>232</v>
      </c>
      <c r="AY567">
        <v>1088</v>
      </c>
      <c r="AZ567">
        <v>5.7</v>
      </c>
      <c r="BA567">
        <v>6.1</v>
      </c>
      <c r="BB567" s="55">
        <v>0.38750000000005302</v>
      </c>
    </row>
    <row r="568" spans="2:54" x14ac:dyDescent="0.25">
      <c r="B568" s="5">
        <v>6.7</v>
      </c>
      <c r="C568" s="5">
        <v>87</v>
      </c>
      <c r="D568" s="5">
        <v>4.7</v>
      </c>
      <c r="E568" s="5">
        <v>4.9000000000000004</v>
      </c>
      <c r="F568" s="5">
        <v>9</v>
      </c>
      <c r="G568" s="5">
        <v>9</v>
      </c>
      <c r="H568" s="5">
        <v>1029.9000000000001</v>
      </c>
      <c r="I568" s="5">
        <v>1930</v>
      </c>
      <c r="J568" s="5">
        <v>0</v>
      </c>
      <c r="K568" s="5">
        <v>0</v>
      </c>
      <c r="L568" s="5">
        <v>0</v>
      </c>
      <c r="M568" s="5">
        <v>0</v>
      </c>
      <c r="N568">
        <v>232</v>
      </c>
      <c r="O568">
        <v>1088</v>
      </c>
      <c r="P568">
        <v>5.7</v>
      </c>
      <c r="Q568">
        <v>6.1</v>
      </c>
      <c r="R568" s="54"/>
      <c r="T568" s="91">
        <f t="shared" si="22"/>
        <v>6.1</v>
      </c>
      <c r="U568" s="94">
        <f>(T568-B568)-2</f>
        <v>-2.6000000000000005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2"/>
      <c r="AD568" s="54">
        <v>0.388194444444457</v>
      </c>
      <c r="AK568" s="306"/>
      <c r="AL568" s="5">
        <v>6.7</v>
      </c>
      <c r="AM568" s="5">
        <v>87</v>
      </c>
      <c r="AN568" s="5">
        <v>4.7</v>
      </c>
      <c r="AO568" s="5">
        <v>4.9000000000000004</v>
      </c>
      <c r="AP568" s="5">
        <v>9</v>
      </c>
      <c r="AQ568" s="5">
        <v>9</v>
      </c>
      <c r="AR568" s="5">
        <v>1029.9000000000001</v>
      </c>
      <c r="AS568" s="5">
        <v>1930</v>
      </c>
      <c r="AT568" s="5">
        <v>0</v>
      </c>
      <c r="AU568" s="5">
        <v>0</v>
      </c>
      <c r="AV568" s="5">
        <v>0</v>
      </c>
      <c r="AW568" s="5">
        <v>0</v>
      </c>
      <c r="AX568">
        <v>232</v>
      </c>
      <c r="AY568">
        <v>1088</v>
      </c>
      <c r="AZ568">
        <v>5.7</v>
      </c>
      <c r="BA568">
        <v>6.1</v>
      </c>
      <c r="BB568" s="55">
        <v>0.38819444444449802</v>
      </c>
    </row>
    <row r="569" spans="2:54" x14ac:dyDescent="0.25">
      <c r="B569" s="5">
        <v>6.8</v>
      </c>
      <c r="C569" s="5">
        <v>87</v>
      </c>
      <c r="D569" s="5">
        <v>4.8</v>
      </c>
      <c r="E569" s="5">
        <v>6.8</v>
      </c>
      <c r="F569" s="5">
        <v>2.2000000000000002</v>
      </c>
      <c r="G569" s="5">
        <v>6.1</v>
      </c>
      <c r="H569" s="5">
        <v>1029.8</v>
      </c>
      <c r="I569" s="5">
        <v>1980</v>
      </c>
      <c r="J569" s="5">
        <v>0</v>
      </c>
      <c r="K569" s="5">
        <v>0</v>
      </c>
      <c r="L569" s="5">
        <v>0</v>
      </c>
      <c r="M569" s="5">
        <v>0</v>
      </c>
      <c r="N569">
        <v>232</v>
      </c>
      <c r="O569">
        <v>1088</v>
      </c>
      <c r="P569">
        <v>5.7</v>
      </c>
      <c r="Q569">
        <v>6.2</v>
      </c>
      <c r="R569" s="54"/>
      <c r="T569" s="91">
        <f t="shared" si="22"/>
        <v>6.2</v>
      </c>
      <c r="U569" s="94">
        <f t="shared" si="21"/>
        <v>-2.5999999999999996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2"/>
      <c r="AD569" s="54">
        <v>0.388888888888902</v>
      </c>
      <c r="AK569" s="306"/>
      <c r="AL569" s="5">
        <v>6.8</v>
      </c>
      <c r="AM569" s="5">
        <v>87</v>
      </c>
      <c r="AN569" s="5">
        <v>4.8</v>
      </c>
      <c r="AO569" s="5">
        <v>6.8</v>
      </c>
      <c r="AP569" s="5">
        <v>2.2000000000000002</v>
      </c>
      <c r="AQ569" s="5">
        <v>6.1</v>
      </c>
      <c r="AR569" s="5">
        <v>1029.8</v>
      </c>
      <c r="AS569" s="5">
        <v>1980</v>
      </c>
      <c r="AT569" s="5">
        <v>0</v>
      </c>
      <c r="AU569" s="5">
        <v>0</v>
      </c>
      <c r="AV569" s="5">
        <v>0</v>
      </c>
      <c r="AW569" s="5">
        <v>0</v>
      </c>
      <c r="AX569">
        <v>232</v>
      </c>
      <c r="AY569">
        <v>1088</v>
      </c>
      <c r="AZ569">
        <v>5.7</v>
      </c>
      <c r="BA569">
        <v>6.2</v>
      </c>
      <c r="BB569" s="55">
        <v>0.38888888888894302</v>
      </c>
    </row>
    <row r="570" spans="2:54" x14ac:dyDescent="0.25">
      <c r="B570" s="5">
        <v>6.8</v>
      </c>
      <c r="C570" s="5">
        <v>87</v>
      </c>
      <c r="D570" s="5">
        <v>4.8</v>
      </c>
      <c r="E570" s="5">
        <v>6.1</v>
      </c>
      <c r="F570" s="5">
        <v>5</v>
      </c>
      <c r="G570" s="5">
        <v>6.5</v>
      </c>
      <c r="H570" s="5">
        <v>1029.8</v>
      </c>
      <c r="I570" s="5">
        <v>2030</v>
      </c>
      <c r="J570" s="5">
        <v>0</v>
      </c>
      <c r="K570" s="5">
        <v>0</v>
      </c>
      <c r="L570" s="5">
        <v>0</v>
      </c>
      <c r="M570" s="5">
        <v>0</v>
      </c>
      <c r="N570">
        <v>232</v>
      </c>
      <c r="O570">
        <v>1088</v>
      </c>
      <c r="P570">
        <v>5.7</v>
      </c>
      <c r="Q570">
        <v>6.2</v>
      </c>
      <c r="R570" s="54"/>
      <c r="T570" s="91">
        <f t="shared" si="22"/>
        <v>6.2</v>
      </c>
      <c r="U570" s="94">
        <f t="shared" si="21"/>
        <v>-2.5999999999999996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2"/>
      <c r="AD570" s="54">
        <v>0.38958333333334699</v>
      </c>
      <c r="AK570" s="306"/>
      <c r="AL570" s="5">
        <v>6.8</v>
      </c>
      <c r="AM570" s="5">
        <v>87</v>
      </c>
      <c r="AN570" s="5">
        <v>4.8</v>
      </c>
      <c r="AO570" s="5">
        <v>6.1</v>
      </c>
      <c r="AP570" s="5">
        <v>5</v>
      </c>
      <c r="AQ570" s="5">
        <v>6.5</v>
      </c>
      <c r="AR570" s="5">
        <v>1029.8</v>
      </c>
      <c r="AS570" s="5">
        <v>2030</v>
      </c>
      <c r="AT570" s="5">
        <v>0</v>
      </c>
      <c r="AU570" s="5">
        <v>0</v>
      </c>
      <c r="AV570" s="5">
        <v>0</v>
      </c>
      <c r="AW570" s="5">
        <v>0</v>
      </c>
      <c r="AX570">
        <v>232</v>
      </c>
      <c r="AY570">
        <v>1088</v>
      </c>
      <c r="AZ570">
        <v>5.7</v>
      </c>
      <c r="BA570">
        <v>6.2</v>
      </c>
      <c r="BB570" s="55">
        <v>0.38958333333338802</v>
      </c>
    </row>
    <row r="571" spans="2:54" x14ac:dyDescent="0.25">
      <c r="B571" s="5">
        <v>6.8</v>
      </c>
      <c r="C571" s="5">
        <v>87</v>
      </c>
      <c r="D571" s="5">
        <v>4.8</v>
      </c>
      <c r="E571" s="5">
        <v>6.8</v>
      </c>
      <c r="F571" s="5">
        <v>4.3</v>
      </c>
      <c r="G571" s="5">
        <v>8.6</v>
      </c>
      <c r="H571" s="5">
        <v>1029.9000000000001</v>
      </c>
      <c r="I571" s="5">
        <v>2090</v>
      </c>
      <c r="J571" s="5">
        <v>0</v>
      </c>
      <c r="K571" s="5">
        <v>0</v>
      </c>
      <c r="L571" s="5">
        <v>0</v>
      </c>
      <c r="M571" s="5">
        <v>0</v>
      </c>
      <c r="N571">
        <v>232</v>
      </c>
      <c r="O571">
        <v>1088</v>
      </c>
      <c r="P571">
        <v>5.8</v>
      </c>
      <c r="Q571">
        <v>6.2</v>
      </c>
      <c r="R571" s="54"/>
      <c r="T571" s="91">
        <f t="shared" si="22"/>
        <v>6.2</v>
      </c>
      <c r="U571" s="94">
        <f t="shared" si="21"/>
        <v>-2.5999999999999996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2"/>
      <c r="AD571" s="54">
        <v>0.39027777777779199</v>
      </c>
      <c r="AK571" s="306"/>
      <c r="AL571" s="5">
        <v>6.8</v>
      </c>
      <c r="AM571" s="5">
        <v>87</v>
      </c>
      <c r="AN571" s="5">
        <v>4.8</v>
      </c>
      <c r="AO571" s="5">
        <v>6.8</v>
      </c>
      <c r="AP571" s="5">
        <v>4.3</v>
      </c>
      <c r="AQ571" s="5">
        <v>8.6</v>
      </c>
      <c r="AR571" s="5">
        <v>1029.9000000000001</v>
      </c>
      <c r="AS571" s="5">
        <v>2090</v>
      </c>
      <c r="AT571" s="5">
        <v>0</v>
      </c>
      <c r="AU571" s="5">
        <v>0</v>
      </c>
      <c r="AV571" s="5">
        <v>0</v>
      </c>
      <c r="AW571" s="5">
        <v>0</v>
      </c>
      <c r="AX571">
        <v>232</v>
      </c>
      <c r="AY571">
        <v>1088</v>
      </c>
      <c r="AZ571">
        <v>5.8</v>
      </c>
      <c r="BA571">
        <v>6.2</v>
      </c>
      <c r="BB571" s="55">
        <v>0.39027777777783301</v>
      </c>
    </row>
    <row r="572" spans="2:54" x14ac:dyDescent="0.25">
      <c r="B572" s="5">
        <v>6.8</v>
      </c>
      <c r="C572" s="5">
        <v>87</v>
      </c>
      <c r="D572" s="5">
        <v>4.8</v>
      </c>
      <c r="E572" s="5">
        <v>5.8</v>
      </c>
      <c r="F572" s="5">
        <v>5.8</v>
      </c>
      <c r="G572" s="5">
        <v>5.8</v>
      </c>
      <c r="H572" s="5">
        <v>1029.5999999999999</v>
      </c>
      <c r="I572" s="5">
        <v>2150</v>
      </c>
      <c r="J572" s="5">
        <v>0</v>
      </c>
      <c r="K572" s="5">
        <v>0</v>
      </c>
      <c r="L572" s="5">
        <v>0</v>
      </c>
      <c r="M572" s="5">
        <v>0</v>
      </c>
      <c r="N572">
        <v>232</v>
      </c>
      <c r="O572">
        <v>1088</v>
      </c>
      <c r="P572">
        <v>5.8</v>
      </c>
      <c r="Q572">
        <v>6.1</v>
      </c>
      <c r="R572" s="54"/>
      <c r="T572" s="91">
        <f t="shared" si="22"/>
        <v>6.1</v>
      </c>
      <c r="U572" s="94">
        <f t="shared" si="21"/>
        <v>-2.7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2"/>
      <c r="AD572" s="54">
        <v>0.39097222222223699</v>
      </c>
      <c r="AK572" s="306"/>
      <c r="AL572" s="5">
        <v>6.8</v>
      </c>
      <c r="AM572" s="5">
        <v>87</v>
      </c>
      <c r="AN572" s="5">
        <v>4.8</v>
      </c>
      <c r="AO572" s="5">
        <v>5.8</v>
      </c>
      <c r="AP572" s="5">
        <v>5.8</v>
      </c>
      <c r="AQ572" s="5">
        <v>5.8</v>
      </c>
      <c r="AR572" s="5">
        <v>1029.5999999999999</v>
      </c>
      <c r="AS572" s="5">
        <v>2150</v>
      </c>
      <c r="AT572" s="5">
        <v>0</v>
      </c>
      <c r="AU572" s="5">
        <v>0</v>
      </c>
      <c r="AV572" s="5">
        <v>0</v>
      </c>
      <c r="AW572" s="5">
        <v>0</v>
      </c>
      <c r="AX572">
        <v>232</v>
      </c>
      <c r="AY572">
        <v>1088</v>
      </c>
      <c r="AZ572">
        <v>5.8</v>
      </c>
      <c r="BA572">
        <v>6.1</v>
      </c>
      <c r="BB572" s="55">
        <v>0.39097222222227801</v>
      </c>
    </row>
    <row r="573" spans="2:54" x14ac:dyDescent="0.25">
      <c r="B573" s="5">
        <v>6.8</v>
      </c>
      <c r="C573" s="5">
        <v>87</v>
      </c>
      <c r="D573" s="5">
        <v>4.8</v>
      </c>
      <c r="E573" s="5">
        <v>6.8</v>
      </c>
      <c r="F573" s="5">
        <v>2.5</v>
      </c>
      <c r="G573" s="5">
        <v>5</v>
      </c>
      <c r="H573" s="5">
        <v>1029.9000000000001</v>
      </c>
      <c r="I573" s="5">
        <v>2200</v>
      </c>
      <c r="J573" s="5">
        <v>0</v>
      </c>
      <c r="K573" s="5">
        <v>0</v>
      </c>
      <c r="L573" s="5">
        <v>0</v>
      </c>
      <c r="M573" s="5">
        <v>0</v>
      </c>
      <c r="N573">
        <v>232</v>
      </c>
      <c r="O573">
        <v>1088</v>
      </c>
      <c r="P573">
        <v>5.8</v>
      </c>
      <c r="Q573">
        <v>6.2</v>
      </c>
      <c r="R573" s="54"/>
      <c r="T573" s="91">
        <f t="shared" si="22"/>
        <v>6.2</v>
      </c>
      <c r="U573" s="94">
        <f t="shared" si="21"/>
        <v>-2.5999999999999996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2"/>
      <c r="AD573" s="54">
        <v>0.39166666666668198</v>
      </c>
      <c r="AK573" s="306"/>
      <c r="AL573" s="5">
        <v>6.8</v>
      </c>
      <c r="AM573" s="5">
        <v>87</v>
      </c>
      <c r="AN573" s="5">
        <v>4.8</v>
      </c>
      <c r="AO573" s="5">
        <v>6.8</v>
      </c>
      <c r="AP573" s="5">
        <v>2.5</v>
      </c>
      <c r="AQ573" s="5">
        <v>5</v>
      </c>
      <c r="AR573" s="5">
        <v>1029.9000000000001</v>
      </c>
      <c r="AS573" s="5">
        <v>2200</v>
      </c>
      <c r="AT573" s="5">
        <v>0</v>
      </c>
      <c r="AU573" s="5">
        <v>0</v>
      </c>
      <c r="AV573" s="5">
        <v>0</v>
      </c>
      <c r="AW573" s="5">
        <v>0</v>
      </c>
      <c r="AX573">
        <v>232</v>
      </c>
      <c r="AY573">
        <v>1088</v>
      </c>
      <c r="AZ573">
        <v>5.8</v>
      </c>
      <c r="BA573">
        <v>6.2</v>
      </c>
      <c r="BB573" s="55">
        <v>0.39166666666672301</v>
      </c>
    </row>
    <row r="574" spans="2:54" x14ac:dyDescent="0.25">
      <c r="B574" s="5">
        <v>6.8</v>
      </c>
      <c r="C574" s="5">
        <v>87</v>
      </c>
      <c r="D574" s="5">
        <v>4.8</v>
      </c>
      <c r="E574" s="5">
        <v>5.4</v>
      </c>
      <c r="F574" s="5">
        <v>7.2</v>
      </c>
      <c r="G574" s="5">
        <v>10.4</v>
      </c>
      <c r="H574" s="5">
        <v>1030</v>
      </c>
      <c r="I574" s="5">
        <v>2250</v>
      </c>
      <c r="J574" s="5">
        <v>0</v>
      </c>
      <c r="K574" s="5">
        <v>0</v>
      </c>
      <c r="L574" s="5">
        <v>0</v>
      </c>
      <c r="M574" s="5">
        <v>0</v>
      </c>
      <c r="N574">
        <v>232</v>
      </c>
      <c r="O574">
        <v>1088</v>
      </c>
      <c r="P574">
        <v>5.8</v>
      </c>
      <c r="Q574">
        <v>6.2</v>
      </c>
      <c r="R574" s="54"/>
      <c r="T574" s="91">
        <f t="shared" si="22"/>
        <v>6.2</v>
      </c>
      <c r="U574" s="94">
        <f t="shared" si="21"/>
        <v>-2.5999999999999996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2"/>
      <c r="AD574" s="54">
        <v>0.39236111111112698</v>
      </c>
      <c r="AK574" s="306"/>
      <c r="AL574" s="5">
        <v>6.8</v>
      </c>
      <c r="AM574" s="5">
        <v>87</v>
      </c>
      <c r="AN574" s="5">
        <v>4.8</v>
      </c>
      <c r="AO574" s="5">
        <v>5.4</v>
      </c>
      <c r="AP574" s="5">
        <v>7.2</v>
      </c>
      <c r="AQ574" s="5">
        <v>10.4</v>
      </c>
      <c r="AR574" s="5">
        <v>1030</v>
      </c>
      <c r="AS574" s="5">
        <v>2250</v>
      </c>
      <c r="AT574" s="5">
        <v>0</v>
      </c>
      <c r="AU574" s="5">
        <v>0</v>
      </c>
      <c r="AV574" s="5">
        <v>0</v>
      </c>
      <c r="AW574" s="5">
        <v>0</v>
      </c>
      <c r="AX574">
        <v>232</v>
      </c>
      <c r="AY574">
        <v>1088</v>
      </c>
      <c r="AZ574">
        <v>5.8</v>
      </c>
      <c r="BA574">
        <v>6.2</v>
      </c>
      <c r="BB574" s="55">
        <v>0.392361111111168</v>
      </c>
    </row>
    <row r="575" spans="2:54" x14ac:dyDescent="0.25">
      <c r="B575" s="5">
        <v>6.8</v>
      </c>
      <c r="C575" s="5">
        <v>86</v>
      </c>
      <c r="D575" s="5">
        <v>4.5999999999999996</v>
      </c>
      <c r="E575" s="5">
        <v>6.8</v>
      </c>
      <c r="F575" s="5">
        <v>3.2</v>
      </c>
      <c r="G575" s="5">
        <v>4.3</v>
      </c>
      <c r="H575" s="5">
        <v>1029.8</v>
      </c>
      <c r="I575" s="5">
        <v>2310</v>
      </c>
      <c r="J575" s="5">
        <v>0</v>
      </c>
      <c r="K575" s="5">
        <v>0</v>
      </c>
      <c r="L575" s="5">
        <v>0</v>
      </c>
      <c r="M575" s="5">
        <v>0</v>
      </c>
      <c r="N575">
        <v>232</v>
      </c>
      <c r="O575">
        <v>1088</v>
      </c>
      <c r="P575">
        <v>5.8</v>
      </c>
      <c r="Q575">
        <v>6.4</v>
      </c>
      <c r="R575" s="54"/>
      <c r="T575" s="91">
        <f t="shared" si="22"/>
        <v>6.4</v>
      </c>
      <c r="U575" s="94">
        <f>(T575-B575)-2</f>
        <v>-2.3999999999999995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2"/>
      <c r="AD575" s="54">
        <v>0.39305555555557198</v>
      </c>
      <c r="AK575" s="306"/>
      <c r="AL575" s="5">
        <v>6.8</v>
      </c>
      <c r="AM575" s="5">
        <v>86</v>
      </c>
      <c r="AN575" s="5">
        <v>4.5999999999999996</v>
      </c>
      <c r="AO575" s="5">
        <v>6.8</v>
      </c>
      <c r="AP575" s="5">
        <v>3.2</v>
      </c>
      <c r="AQ575" s="5">
        <v>4.3</v>
      </c>
      <c r="AR575" s="5">
        <v>1029.8</v>
      </c>
      <c r="AS575" s="5">
        <v>2310</v>
      </c>
      <c r="AT575" s="5">
        <v>0</v>
      </c>
      <c r="AU575" s="5">
        <v>0</v>
      </c>
      <c r="AV575" s="5">
        <v>0</v>
      </c>
      <c r="AW575" s="5">
        <v>0</v>
      </c>
      <c r="AX575">
        <v>232</v>
      </c>
      <c r="AY575">
        <v>1088</v>
      </c>
      <c r="AZ575">
        <v>5.8</v>
      </c>
      <c r="BA575">
        <v>6.4</v>
      </c>
      <c r="BB575" s="55">
        <v>0.393055555555613</v>
      </c>
    </row>
    <row r="576" spans="2:54" x14ac:dyDescent="0.25">
      <c r="B576" s="5">
        <v>6.8</v>
      </c>
      <c r="C576" s="5">
        <v>87</v>
      </c>
      <c r="D576" s="5">
        <v>4.8</v>
      </c>
      <c r="E576" s="5">
        <v>6.8</v>
      </c>
      <c r="F576" s="5">
        <v>2.9</v>
      </c>
      <c r="G576" s="5">
        <v>5</v>
      </c>
      <c r="H576" s="5">
        <v>1029.7</v>
      </c>
      <c r="I576" s="5">
        <v>2350</v>
      </c>
      <c r="J576" s="5">
        <v>0</v>
      </c>
      <c r="K576" s="5">
        <v>0</v>
      </c>
      <c r="L576" s="5">
        <v>0</v>
      </c>
      <c r="M576" s="5">
        <v>0</v>
      </c>
      <c r="N576">
        <v>232</v>
      </c>
      <c r="O576">
        <v>1088</v>
      </c>
      <c r="P576">
        <v>5.8</v>
      </c>
      <c r="Q576">
        <v>6.6</v>
      </c>
      <c r="R576" s="54"/>
      <c r="T576" s="91">
        <f t="shared" si="22"/>
        <v>6.6</v>
      </c>
      <c r="U576" s="94">
        <f>(T576-B576)-2</f>
        <v>-2.2000000000000002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2"/>
      <c r="AD576" s="54">
        <v>0.39375000000001698</v>
      </c>
      <c r="AK576" s="306"/>
      <c r="AL576" s="5">
        <v>6.8</v>
      </c>
      <c r="AM576" s="5">
        <v>87</v>
      </c>
      <c r="AN576" s="5">
        <v>4.8</v>
      </c>
      <c r="AO576" s="5">
        <v>6.8</v>
      </c>
      <c r="AP576" s="5">
        <v>2.9</v>
      </c>
      <c r="AQ576" s="5">
        <v>5</v>
      </c>
      <c r="AR576" s="5">
        <v>1029.7</v>
      </c>
      <c r="AS576" s="5">
        <v>2350</v>
      </c>
      <c r="AT576" s="5">
        <v>0</v>
      </c>
      <c r="AU576" s="5">
        <v>0</v>
      </c>
      <c r="AV576" s="5">
        <v>0</v>
      </c>
      <c r="AW576" s="5">
        <v>0</v>
      </c>
      <c r="AX576">
        <v>232</v>
      </c>
      <c r="AY576">
        <v>1088</v>
      </c>
      <c r="AZ576">
        <v>5.8</v>
      </c>
      <c r="BA576">
        <v>6.6</v>
      </c>
      <c r="BB576" s="55">
        <v>0.393750000000058</v>
      </c>
    </row>
    <row r="577" spans="2:54" x14ac:dyDescent="0.25">
      <c r="B577" s="5">
        <v>6.8</v>
      </c>
      <c r="C577" s="5">
        <v>87</v>
      </c>
      <c r="D577" s="5">
        <v>4.8</v>
      </c>
      <c r="E577" s="5">
        <v>6.8</v>
      </c>
      <c r="F577" s="5">
        <v>3.6</v>
      </c>
      <c r="G577" s="5">
        <v>4.7</v>
      </c>
      <c r="H577" s="5">
        <v>1029.8</v>
      </c>
      <c r="I577" s="5">
        <v>2410</v>
      </c>
      <c r="J577" s="5">
        <v>0</v>
      </c>
      <c r="K577" s="5">
        <v>0</v>
      </c>
      <c r="L577" s="5">
        <v>0</v>
      </c>
      <c r="M577" s="5">
        <v>0</v>
      </c>
      <c r="N577">
        <v>232</v>
      </c>
      <c r="O577">
        <v>1088</v>
      </c>
      <c r="P577">
        <v>5.8</v>
      </c>
      <c r="Q577">
        <v>7</v>
      </c>
      <c r="R577" s="54"/>
      <c r="T577" s="91">
        <f t="shared" si="22"/>
        <v>7</v>
      </c>
      <c r="U577" s="94">
        <f>(T577-B577)-2</f>
        <v>-1.7999999999999998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2"/>
      <c r="AD577" s="54">
        <v>0.39444444444446197</v>
      </c>
      <c r="AK577" s="306"/>
      <c r="AL577" s="5">
        <v>6.8</v>
      </c>
      <c r="AM577" s="5">
        <v>87</v>
      </c>
      <c r="AN577" s="5">
        <v>4.8</v>
      </c>
      <c r="AO577" s="5">
        <v>6.8</v>
      </c>
      <c r="AP577" s="5">
        <v>3.6</v>
      </c>
      <c r="AQ577" s="5">
        <v>4.7</v>
      </c>
      <c r="AR577" s="5">
        <v>1029.8</v>
      </c>
      <c r="AS577" s="5">
        <v>2410</v>
      </c>
      <c r="AT577" s="5">
        <v>0</v>
      </c>
      <c r="AU577" s="5">
        <v>0</v>
      </c>
      <c r="AV577" s="5">
        <v>0</v>
      </c>
      <c r="AW577" s="5">
        <v>0</v>
      </c>
      <c r="AX577">
        <v>232</v>
      </c>
      <c r="AY577">
        <v>1088</v>
      </c>
      <c r="AZ577">
        <v>5.8</v>
      </c>
      <c r="BA577">
        <v>7</v>
      </c>
      <c r="BB577" s="55">
        <v>0.394444444444503</v>
      </c>
    </row>
    <row r="578" spans="2:54" x14ac:dyDescent="0.25">
      <c r="B578" s="5">
        <v>6.8</v>
      </c>
      <c r="C578" s="5">
        <v>87</v>
      </c>
      <c r="D578" s="5">
        <v>4.8</v>
      </c>
      <c r="E578" s="5">
        <v>6.8</v>
      </c>
      <c r="F578" s="5">
        <v>1.8</v>
      </c>
      <c r="G578" s="5">
        <v>3.2</v>
      </c>
      <c r="H578" s="5">
        <v>1029.9000000000001</v>
      </c>
      <c r="I578" s="5">
        <v>2450</v>
      </c>
      <c r="J578" s="5">
        <v>0</v>
      </c>
      <c r="K578" s="5">
        <v>0</v>
      </c>
      <c r="L578" s="5">
        <v>0</v>
      </c>
      <c r="M578" s="5">
        <v>0</v>
      </c>
      <c r="N578">
        <v>232</v>
      </c>
      <c r="O578">
        <v>1088</v>
      </c>
      <c r="P578">
        <v>5.8</v>
      </c>
      <c r="Q578">
        <v>7.5</v>
      </c>
      <c r="R578" s="54"/>
      <c r="T578" s="91">
        <f t="shared" si="22"/>
        <v>7.5</v>
      </c>
      <c r="U578" s="94">
        <f t="shared" ref="U578:U620" si="24">(T578-B578)-2</f>
        <v>-1.2999999999999998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2"/>
      <c r="AD578" s="54">
        <v>0.39513888888890702</v>
      </c>
      <c r="AK578" s="306"/>
      <c r="AL578" s="5">
        <v>6.8</v>
      </c>
      <c r="AM578" s="5">
        <v>87</v>
      </c>
      <c r="AN578" s="5">
        <v>4.8</v>
      </c>
      <c r="AO578" s="5">
        <v>6.8</v>
      </c>
      <c r="AP578" s="5">
        <v>1.8</v>
      </c>
      <c r="AQ578" s="5">
        <v>3.2</v>
      </c>
      <c r="AR578" s="5">
        <v>1029.9000000000001</v>
      </c>
      <c r="AS578" s="5">
        <v>2450</v>
      </c>
      <c r="AT578" s="5">
        <v>0</v>
      </c>
      <c r="AU578" s="5">
        <v>0</v>
      </c>
      <c r="AV578" s="5">
        <v>0</v>
      </c>
      <c r="AW578" s="5">
        <v>0</v>
      </c>
      <c r="AX578">
        <v>232</v>
      </c>
      <c r="AY578">
        <v>1088</v>
      </c>
      <c r="AZ578">
        <v>5.8</v>
      </c>
      <c r="BA578">
        <v>7.5</v>
      </c>
      <c r="BB578" s="55">
        <v>0.39513888888894799</v>
      </c>
    </row>
    <row r="579" spans="2:54" x14ac:dyDescent="0.25">
      <c r="B579" s="5">
        <v>6.8</v>
      </c>
      <c r="C579" s="5">
        <v>87</v>
      </c>
      <c r="D579" s="5">
        <v>4.8</v>
      </c>
      <c r="E579" s="5">
        <v>6.8</v>
      </c>
      <c r="F579" s="5">
        <v>2.2000000000000002</v>
      </c>
      <c r="G579" s="5">
        <v>5.4</v>
      </c>
      <c r="H579" s="5">
        <v>1029.9000000000001</v>
      </c>
      <c r="I579" s="5">
        <v>2500</v>
      </c>
      <c r="J579" s="5">
        <v>0</v>
      </c>
      <c r="K579" s="5">
        <v>0</v>
      </c>
      <c r="L579" s="5">
        <v>0</v>
      </c>
      <c r="M579" s="5">
        <v>0</v>
      </c>
      <c r="N579">
        <v>232</v>
      </c>
      <c r="O579">
        <v>1088</v>
      </c>
      <c r="P579">
        <v>5.9</v>
      </c>
      <c r="Q579">
        <v>7.9</v>
      </c>
      <c r="R579" s="54"/>
      <c r="T579" s="91">
        <f t="shared" si="22"/>
        <v>7.9</v>
      </c>
      <c r="U579" s="94">
        <f t="shared" si="24"/>
        <v>-0.89999999999999947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2"/>
      <c r="AD579" s="54">
        <v>0.39583333333335202</v>
      </c>
      <c r="AK579" s="306"/>
      <c r="AL579" s="5">
        <v>6.8</v>
      </c>
      <c r="AM579" s="5">
        <v>87</v>
      </c>
      <c r="AN579" s="5">
        <v>4.8</v>
      </c>
      <c r="AO579" s="5">
        <v>6.8</v>
      </c>
      <c r="AP579" s="5">
        <v>2.2000000000000002</v>
      </c>
      <c r="AQ579" s="5">
        <v>5.4</v>
      </c>
      <c r="AR579" s="5">
        <v>1029.9000000000001</v>
      </c>
      <c r="AS579" s="5">
        <v>2500</v>
      </c>
      <c r="AT579" s="5">
        <v>0</v>
      </c>
      <c r="AU579" s="5">
        <v>0</v>
      </c>
      <c r="AV579" s="5">
        <v>0</v>
      </c>
      <c r="AW579" s="5">
        <v>0</v>
      </c>
      <c r="AX579">
        <v>232</v>
      </c>
      <c r="AY579">
        <v>1088</v>
      </c>
      <c r="AZ579">
        <v>5.9</v>
      </c>
      <c r="BA579">
        <v>7.9</v>
      </c>
      <c r="BB579" s="55">
        <v>0.39583333333339299</v>
      </c>
    </row>
    <row r="580" spans="2:54" x14ac:dyDescent="0.25">
      <c r="B580" s="5">
        <v>6.8</v>
      </c>
      <c r="C580" s="5">
        <v>87</v>
      </c>
      <c r="D580" s="5">
        <v>4.8</v>
      </c>
      <c r="E580" s="5">
        <v>6.8</v>
      </c>
      <c r="F580" s="5">
        <v>3.2</v>
      </c>
      <c r="G580" s="5">
        <v>5.4</v>
      </c>
      <c r="H580" s="5">
        <v>1029.5999999999999</v>
      </c>
      <c r="I580" s="5">
        <v>2550</v>
      </c>
      <c r="J580" s="5">
        <v>0</v>
      </c>
      <c r="K580" s="5">
        <v>0</v>
      </c>
      <c r="L580" s="5">
        <v>0</v>
      </c>
      <c r="M580" s="5">
        <v>0</v>
      </c>
      <c r="N580">
        <v>232</v>
      </c>
      <c r="O580">
        <v>1088</v>
      </c>
      <c r="P580">
        <v>5.8</v>
      </c>
      <c r="Q580">
        <v>8.5</v>
      </c>
      <c r="R580" s="54"/>
      <c r="T580" s="91">
        <f t="shared" si="22"/>
        <v>8.5</v>
      </c>
      <c r="U580" s="94">
        <f t="shared" si="24"/>
        <v>-0.29999999999999982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2"/>
      <c r="AD580" s="54">
        <v>0.39652777777779702</v>
      </c>
      <c r="AK580" s="306"/>
      <c r="AL580" s="5">
        <v>6.8</v>
      </c>
      <c r="AM580" s="5">
        <v>87</v>
      </c>
      <c r="AN580" s="5">
        <v>4.8</v>
      </c>
      <c r="AO580" s="5">
        <v>6.8</v>
      </c>
      <c r="AP580" s="5">
        <v>3.2</v>
      </c>
      <c r="AQ580" s="5">
        <v>5.4</v>
      </c>
      <c r="AR580" s="5">
        <v>1029.5999999999999</v>
      </c>
      <c r="AS580" s="5">
        <v>2550</v>
      </c>
      <c r="AT580" s="5">
        <v>0</v>
      </c>
      <c r="AU580" s="5">
        <v>0</v>
      </c>
      <c r="AV580" s="5">
        <v>0</v>
      </c>
      <c r="AW580" s="5">
        <v>0</v>
      </c>
      <c r="AX580">
        <v>232</v>
      </c>
      <c r="AY580">
        <v>1088</v>
      </c>
      <c r="AZ580">
        <v>5.8</v>
      </c>
      <c r="BA580">
        <v>8.5</v>
      </c>
      <c r="BB580" s="55">
        <v>0.39652777777783799</v>
      </c>
    </row>
    <row r="581" spans="2:54" x14ac:dyDescent="0.25">
      <c r="B581" s="5">
        <v>6.8</v>
      </c>
      <c r="C581" s="5">
        <v>87</v>
      </c>
      <c r="D581" s="5">
        <v>4.8</v>
      </c>
      <c r="E581" s="5">
        <v>6.1</v>
      </c>
      <c r="F581" s="5">
        <v>5</v>
      </c>
      <c r="G581" s="5">
        <v>5.8</v>
      </c>
      <c r="H581" s="5">
        <v>1029.9000000000001</v>
      </c>
      <c r="I581" s="5">
        <v>2600</v>
      </c>
      <c r="J581" s="5">
        <v>0</v>
      </c>
      <c r="K581" s="5">
        <v>0</v>
      </c>
      <c r="L581" s="5">
        <v>0</v>
      </c>
      <c r="M581" s="5">
        <v>0</v>
      </c>
      <c r="N581">
        <v>232</v>
      </c>
      <c r="O581">
        <v>1088</v>
      </c>
      <c r="P581">
        <v>5.9</v>
      </c>
      <c r="Q581">
        <v>9</v>
      </c>
      <c r="R581" s="54"/>
      <c r="T581" s="91">
        <f t="shared" si="22"/>
        <v>9</v>
      </c>
      <c r="U581" s="94">
        <f t="shared" si="24"/>
        <v>0.20000000000000018</v>
      </c>
      <c r="V581" s="90" t="str">
        <f t="shared" si="19"/>
        <v/>
      </c>
      <c r="W581" s="94">
        <f t="shared" si="23"/>
        <v>1</v>
      </c>
      <c r="X581" s="91"/>
      <c r="Y581" s="6"/>
      <c r="Z581" s="36"/>
      <c r="AA581" s="6"/>
      <c r="AC581" s="372"/>
      <c r="AD581" s="54">
        <v>0.39722222222224202</v>
      </c>
      <c r="AK581" s="306"/>
      <c r="AL581" s="5">
        <v>6.8</v>
      </c>
      <c r="AM581" s="5">
        <v>87</v>
      </c>
      <c r="AN581" s="5">
        <v>4.8</v>
      </c>
      <c r="AO581" s="5">
        <v>6.1</v>
      </c>
      <c r="AP581" s="5">
        <v>5</v>
      </c>
      <c r="AQ581" s="5">
        <v>5.8</v>
      </c>
      <c r="AR581" s="5">
        <v>1029.9000000000001</v>
      </c>
      <c r="AS581" s="5">
        <v>2600</v>
      </c>
      <c r="AT581" s="5">
        <v>0</v>
      </c>
      <c r="AU581" s="5">
        <v>0</v>
      </c>
      <c r="AV581" s="5">
        <v>0</v>
      </c>
      <c r="AW581" s="5">
        <v>0</v>
      </c>
      <c r="AX581">
        <v>232</v>
      </c>
      <c r="AY581">
        <v>1088</v>
      </c>
      <c r="AZ581">
        <v>5.9</v>
      </c>
      <c r="BA581">
        <v>9</v>
      </c>
      <c r="BB581" s="55">
        <v>0.39722222222228298</v>
      </c>
    </row>
    <row r="582" spans="2:54" x14ac:dyDescent="0.25">
      <c r="B582" s="5">
        <v>6.8</v>
      </c>
      <c r="C582" s="5">
        <v>87</v>
      </c>
      <c r="D582" s="5">
        <v>4.8</v>
      </c>
      <c r="E582" s="5">
        <v>6.8</v>
      </c>
      <c r="F582" s="5">
        <v>4</v>
      </c>
      <c r="G582" s="5">
        <v>4</v>
      </c>
      <c r="H582" s="5">
        <v>1029.9000000000001</v>
      </c>
      <c r="I582" s="5">
        <v>2650</v>
      </c>
      <c r="J582" s="5">
        <v>0</v>
      </c>
      <c r="K582" s="5">
        <v>0</v>
      </c>
      <c r="L582" s="5">
        <v>0</v>
      </c>
      <c r="M582" s="5">
        <v>0</v>
      </c>
      <c r="N582">
        <v>232</v>
      </c>
      <c r="O582">
        <v>1088</v>
      </c>
      <c r="P582">
        <v>5.9</v>
      </c>
      <c r="Q582">
        <v>9.5</v>
      </c>
      <c r="R582" s="54"/>
      <c r="T582" s="91">
        <f t="shared" si="22"/>
        <v>9.5</v>
      </c>
      <c r="U582" s="94">
        <f t="shared" si="24"/>
        <v>0.70000000000000018</v>
      </c>
      <c r="V582" s="90" t="str">
        <f t="shared" si="19"/>
        <v/>
      </c>
      <c r="W582" s="94">
        <f t="shared" si="23"/>
        <v>1</v>
      </c>
      <c r="X582" s="91"/>
      <c r="Y582" s="6"/>
      <c r="Z582" s="36"/>
      <c r="AA582" s="6"/>
      <c r="AC582" s="372"/>
      <c r="AD582" s="54">
        <v>0.39791666666668701</v>
      </c>
      <c r="AK582" s="306"/>
      <c r="AL582" s="5">
        <v>6.8</v>
      </c>
      <c r="AM582" s="5">
        <v>87</v>
      </c>
      <c r="AN582" s="5">
        <v>4.8</v>
      </c>
      <c r="AO582" s="5">
        <v>6.8</v>
      </c>
      <c r="AP582" s="5">
        <v>4</v>
      </c>
      <c r="AQ582" s="5">
        <v>4</v>
      </c>
      <c r="AR582" s="5">
        <v>1029.9000000000001</v>
      </c>
      <c r="AS582" s="5">
        <v>2650</v>
      </c>
      <c r="AT582" s="5">
        <v>0</v>
      </c>
      <c r="AU582" s="5">
        <v>0</v>
      </c>
      <c r="AV582" s="5">
        <v>0</v>
      </c>
      <c r="AW582" s="5">
        <v>0</v>
      </c>
      <c r="AX582">
        <v>232</v>
      </c>
      <c r="AY582">
        <v>1088</v>
      </c>
      <c r="AZ582">
        <v>5.9</v>
      </c>
      <c r="BA582">
        <v>9.5</v>
      </c>
      <c r="BB582" s="55">
        <v>0.39791666666672798</v>
      </c>
    </row>
    <row r="583" spans="2:54" x14ac:dyDescent="0.25">
      <c r="B583" s="5">
        <v>6.8</v>
      </c>
      <c r="C583" s="5">
        <v>86</v>
      </c>
      <c r="D583" s="5">
        <v>4.5999999999999996</v>
      </c>
      <c r="E583" s="5">
        <v>6.1</v>
      </c>
      <c r="F583" s="5">
        <v>5</v>
      </c>
      <c r="G583" s="5">
        <v>5.4</v>
      </c>
      <c r="H583" s="5">
        <v>1029.7</v>
      </c>
      <c r="I583" s="5">
        <v>2700</v>
      </c>
      <c r="J583" s="5">
        <v>0</v>
      </c>
      <c r="K583" s="5">
        <v>0</v>
      </c>
      <c r="L583" s="5">
        <v>0</v>
      </c>
      <c r="M583" s="5">
        <v>0</v>
      </c>
      <c r="N583">
        <v>232</v>
      </c>
      <c r="O583">
        <v>1088</v>
      </c>
      <c r="P583">
        <v>5.9</v>
      </c>
      <c r="Q583">
        <v>10</v>
      </c>
      <c r="R583" s="54"/>
      <c r="T583" s="91">
        <f t="shared" si="22"/>
        <v>10</v>
      </c>
      <c r="U583" s="94">
        <f t="shared" si="24"/>
        <v>1.2000000000000002</v>
      </c>
      <c r="V583" s="90" t="str">
        <f t="shared" si="19"/>
        <v/>
      </c>
      <c r="W583" s="94">
        <f t="shared" si="23"/>
        <v>1</v>
      </c>
      <c r="X583" s="91"/>
      <c r="Y583" s="6"/>
      <c r="Z583" s="36"/>
      <c r="AA583" s="6"/>
      <c r="AC583" s="372"/>
      <c r="AD583" s="54">
        <v>0.39861111111113201</v>
      </c>
      <c r="AK583" s="306"/>
      <c r="AL583" s="5">
        <v>6.8</v>
      </c>
      <c r="AM583" s="5">
        <v>86</v>
      </c>
      <c r="AN583" s="5">
        <v>4.5999999999999996</v>
      </c>
      <c r="AO583" s="5">
        <v>6.1</v>
      </c>
      <c r="AP583" s="5">
        <v>5</v>
      </c>
      <c r="AQ583" s="5">
        <v>5.4</v>
      </c>
      <c r="AR583" s="5">
        <v>1029.7</v>
      </c>
      <c r="AS583" s="5">
        <v>2700</v>
      </c>
      <c r="AT583" s="5">
        <v>0</v>
      </c>
      <c r="AU583" s="5">
        <v>0</v>
      </c>
      <c r="AV583" s="5">
        <v>0</v>
      </c>
      <c r="AW583" s="5">
        <v>0</v>
      </c>
      <c r="AX583">
        <v>232</v>
      </c>
      <c r="AY583">
        <v>1088</v>
      </c>
      <c r="AZ583">
        <v>5.9</v>
      </c>
      <c r="BA583">
        <v>10</v>
      </c>
      <c r="BB583" s="55">
        <v>0.39861111111117298</v>
      </c>
    </row>
    <row r="584" spans="2:54" x14ac:dyDescent="0.25">
      <c r="B584" s="5">
        <v>6.8</v>
      </c>
      <c r="C584" s="5">
        <v>86</v>
      </c>
      <c r="D584" s="5">
        <v>4.5999999999999996</v>
      </c>
      <c r="E584" s="5">
        <v>6.8</v>
      </c>
      <c r="F584" s="5">
        <v>2.5</v>
      </c>
      <c r="G584" s="5">
        <v>5.4</v>
      </c>
      <c r="H584" s="5">
        <v>1030.0999999999999</v>
      </c>
      <c r="I584" s="5">
        <v>2750</v>
      </c>
      <c r="J584" s="5">
        <v>0</v>
      </c>
      <c r="K584" s="5">
        <v>0</v>
      </c>
      <c r="L584" s="5">
        <v>0</v>
      </c>
      <c r="M584" s="5">
        <v>0</v>
      </c>
      <c r="N584">
        <v>232</v>
      </c>
      <c r="O584">
        <v>1088</v>
      </c>
      <c r="P584">
        <v>5.9</v>
      </c>
      <c r="Q584">
        <v>10.4</v>
      </c>
      <c r="R584" s="54"/>
      <c r="T584" s="91">
        <f t="shared" si="22"/>
        <v>10.4</v>
      </c>
      <c r="U584" s="94">
        <f t="shared" si="24"/>
        <v>1.6000000000000005</v>
      </c>
      <c r="V584" s="90" t="str">
        <f t="shared" si="19"/>
        <v/>
      </c>
      <c r="W584" s="94">
        <f t="shared" si="23"/>
        <v>1</v>
      </c>
      <c r="X584" s="91"/>
      <c r="Y584" s="6"/>
      <c r="Z584" s="36"/>
      <c r="AA584" s="6"/>
      <c r="AC584" s="372"/>
      <c r="AD584" s="54">
        <v>0.39930555555557701</v>
      </c>
      <c r="AK584" s="306"/>
      <c r="AL584" s="5">
        <v>6.8</v>
      </c>
      <c r="AM584" s="5">
        <v>86</v>
      </c>
      <c r="AN584" s="5">
        <v>4.5999999999999996</v>
      </c>
      <c r="AO584" s="5">
        <v>6.8</v>
      </c>
      <c r="AP584" s="5">
        <v>2.5</v>
      </c>
      <c r="AQ584" s="5">
        <v>5.4</v>
      </c>
      <c r="AR584" s="5">
        <v>1030.0999999999999</v>
      </c>
      <c r="AS584" s="5">
        <v>2750</v>
      </c>
      <c r="AT584" s="5">
        <v>0</v>
      </c>
      <c r="AU584" s="5">
        <v>0</v>
      </c>
      <c r="AV584" s="5">
        <v>0</v>
      </c>
      <c r="AW584" s="5">
        <v>0</v>
      </c>
      <c r="AX584">
        <v>232</v>
      </c>
      <c r="AY584">
        <v>1088</v>
      </c>
      <c r="AZ584">
        <v>5.9</v>
      </c>
      <c r="BA584">
        <v>10.4</v>
      </c>
      <c r="BB584" s="55">
        <v>0.39930555555561797</v>
      </c>
    </row>
    <row r="585" spans="2:54" x14ac:dyDescent="0.25">
      <c r="B585" s="5">
        <v>6.8</v>
      </c>
      <c r="C585" s="5">
        <v>86</v>
      </c>
      <c r="D585" s="5">
        <v>4.5999999999999996</v>
      </c>
      <c r="E585" s="5">
        <v>6.1</v>
      </c>
      <c r="F585" s="5">
        <v>5</v>
      </c>
      <c r="G585" s="5">
        <v>6.8</v>
      </c>
      <c r="H585" s="5">
        <v>1029.9000000000001</v>
      </c>
      <c r="I585" s="5">
        <v>2790</v>
      </c>
      <c r="J585" s="5">
        <v>0</v>
      </c>
      <c r="K585" s="5">
        <v>0</v>
      </c>
      <c r="L585" s="5">
        <v>0</v>
      </c>
      <c r="M585" s="5">
        <v>0</v>
      </c>
      <c r="N585">
        <v>232</v>
      </c>
      <c r="O585">
        <v>1088</v>
      </c>
      <c r="P585">
        <v>5.9</v>
      </c>
      <c r="Q585">
        <v>10.9</v>
      </c>
      <c r="R585" s="54"/>
      <c r="T585" s="91">
        <f t="shared" si="22"/>
        <v>10.9</v>
      </c>
      <c r="U585" s="94">
        <f t="shared" si="24"/>
        <v>2.1000000000000005</v>
      </c>
      <c r="V585" s="90" t="str">
        <f t="shared" si="19"/>
        <v/>
      </c>
      <c r="W585" s="94">
        <f t="shared" si="23"/>
        <v>1</v>
      </c>
      <c r="X585" s="91"/>
      <c r="Y585" s="6"/>
      <c r="Z585" s="36"/>
      <c r="AA585" s="6"/>
      <c r="AC585" s="372"/>
      <c r="AD585" s="54">
        <v>0.400000000000022</v>
      </c>
      <c r="AK585" s="306"/>
      <c r="AL585" s="5">
        <v>6.8</v>
      </c>
      <c r="AM585" s="5">
        <v>86</v>
      </c>
      <c r="AN585" s="5">
        <v>4.5999999999999996</v>
      </c>
      <c r="AO585" s="5">
        <v>6.1</v>
      </c>
      <c r="AP585" s="5">
        <v>5</v>
      </c>
      <c r="AQ585" s="5">
        <v>6.8</v>
      </c>
      <c r="AR585" s="5">
        <v>1029.9000000000001</v>
      </c>
      <c r="AS585" s="5">
        <v>2790</v>
      </c>
      <c r="AT585" s="5">
        <v>0</v>
      </c>
      <c r="AU585" s="5">
        <v>0</v>
      </c>
      <c r="AV585" s="5">
        <v>0</v>
      </c>
      <c r="AW585" s="5">
        <v>0</v>
      </c>
      <c r="AX585">
        <v>232</v>
      </c>
      <c r="AY585">
        <v>1088</v>
      </c>
      <c r="AZ585">
        <v>5.9</v>
      </c>
      <c r="BA585">
        <v>10.9</v>
      </c>
      <c r="BB585" s="55">
        <v>0.40000000000006303</v>
      </c>
    </row>
    <row r="586" spans="2:54" x14ac:dyDescent="0.25">
      <c r="B586" s="5">
        <v>6.8</v>
      </c>
      <c r="C586" s="5">
        <v>86</v>
      </c>
      <c r="D586" s="5">
        <v>4.5999999999999996</v>
      </c>
      <c r="E586" s="5">
        <v>6.8</v>
      </c>
      <c r="F586" s="5">
        <v>4.7</v>
      </c>
      <c r="G586" s="5">
        <v>6.1</v>
      </c>
      <c r="H586" s="5">
        <v>1030.0999999999999</v>
      </c>
      <c r="I586" s="5">
        <v>2830</v>
      </c>
      <c r="J586" s="5">
        <v>0</v>
      </c>
      <c r="K586" s="5">
        <v>0</v>
      </c>
      <c r="L586" s="5">
        <v>0</v>
      </c>
      <c r="M586" s="5">
        <v>0</v>
      </c>
      <c r="N586">
        <v>232</v>
      </c>
      <c r="O586">
        <v>1088</v>
      </c>
      <c r="P586">
        <v>5.9</v>
      </c>
      <c r="Q586">
        <v>11.3</v>
      </c>
      <c r="R586" s="54"/>
      <c r="T586" s="91">
        <f t="shared" si="22"/>
        <v>11.3</v>
      </c>
      <c r="U586" s="94">
        <f t="shared" si="24"/>
        <v>2.5000000000000009</v>
      </c>
      <c r="V586" s="90" t="str">
        <f t="shared" si="19"/>
        <v/>
      </c>
      <c r="W586" s="94">
        <f t="shared" si="23"/>
        <v>1</v>
      </c>
      <c r="X586" s="91"/>
      <c r="Y586" s="6"/>
      <c r="Z586" s="36"/>
      <c r="AA586" s="6"/>
      <c r="AC586" s="372"/>
      <c r="AD586" s="54">
        <v>0.400694444444467</v>
      </c>
      <c r="AK586" s="306"/>
      <c r="AL586" s="5">
        <v>6.8</v>
      </c>
      <c r="AM586" s="5">
        <v>86</v>
      </c>
      <c r="AN586" s="5">
        <v>4.5999999999999996</v>
      </c>
      <c r="AO586" s="5">
        <v>6.8</v>
      </c>
      <c r="AP586" s="5">
        <v>4.7</v>
      </c>
      <c r="AQ586" s="5">
        <v>6.1</v>
      </c>
      <c r="AR586" s="5">
        <v>1030.0999999999999</v>
      </c>
      <c r="AS586" s="5">
        <v>2830</v>
      </c>
      <c r="AT586" s="5">
        <v>0</v>
      </c>
      <c r="AU586" s="5">
        <v>0</v>
      </c>
      <c r="AV586" s="5">
        <v>0</v>
      </c>
      <c r="AW586" s="5">
        <v>0</v>
      </c>
      <c r="AX586">
        <v>232</v>
      </c>
      <c r="AY586">
        <v>1088</v>
      </c>
      <c r="AZ586">
        <v>5.9</v>
      </c>
      <c r="BA586">
        <v>11.3</v>
      </c>
      <c r="BB586" s="55">
        <v>0.40069444444450802</v>
      </c>
    </row>
    <row r="587" spans="2:54" x14ac:dyDescent="0.25">
      <c r="B587" s="5">
        <v>6.8</v>
      </c>
      <c r="C587" s="5">
        <v>86</v>
      </c>
      <c r="D587" s="5">
        <v>4.5999999999999996</v>
      </c>
      <c r="E587" s="5">
        <v>6.8</v>
      </c>
      <c r="F587" s="5">
        <v>2.5</v>
      </c>
      <c r="G587" s="5">
        <v>2.5</v>
      </c>
      <c r="H587" s="5">
        <v>1030</v>
      </c>
      <c r="I587" s="5">
        <v>2880</v>
      </c>
      <c r="J587" s="5">
        <v>0</v>
      </c>
      <c r="K587" s="5">
        <v>0</v>
      </c>
      <c r="L587" s="5">
        <v>0</v>
      </c>
      <c r="M587" s="5">
        <v>0</v>
      </c>
      <c r="N587">
        <v>232</v>
      </c>
      <c r="O587">
        <v>1088</v>
      </c>
      <c r="P587">
        <v>5.9</v>
      </c>
      <c r="Q587">
        <v>11.8</v>
      </c>
      <c r="R587" s="54"/>
      <c r="T587" s="91">
        <f t="shared" si="22"/>
        <v>11.8</v>
      </c>
      <c r="U587" s="94">
        <f t="shared" si="24"/>
        <v>3.0000000000000009</v>
      </c>
      <c r="V587" s="90" t="str">
        <f t="shared" ref="V587:V650" si="25">IF($K587&gt;0,1,"")</f>
        <v/>
      </c>
      <c r="W587" s="94">
        <f t="shared" si="23"/>
        <v>1</v>
      </c>
      <c r="X587" s="91"/>
      <c r="Y587" s="6"/>
      <c r="Z587" s="36"/>
      <c r="AA587" s="6"/>
      <c r="AC587" s="372"/>
      <c r="AD587" s="54">
        <v>0.401388888888912</v>
      </c>
      <c r="AK587" s="306"/>
      <c r="AL587" s="5">
        <v>6.8</v>
      </c>
      <c r="AM587" s="5">
        <v>86</v>
      </c>
      <c r="AN587" s="5">
        <v>4.5999999999999996</v>
      </c>
      <c r="AO587" s="5">
        <v>6.8</v>
      </c>
      <c r="AP587" s="5">
        <v>2.5</v>
      </c>
      <c r="AQ587" s="5">
        <v>2.5</v>
      </c>
      <c r="AR587" s="5">
        <v>1030</v>
      </c>
      <c r="AS587" s="5">
        <v>2880</v>
      </c>
      <c r="AT587" s="5">
        <v>0</v>
      </c>
      <c r="AU587" s="5">
        <v>0</v>
      </c>
      <c r="AV587" s="5">
        <v>0</v>
      </c>
      <c r="AW587" s="5">
        <v>0</v>
      </c>
      <c r="AX587">
        <v>232</v>
      </c>
      <c r="AY587">
        <v>1088</v>
      </c>
      <c r="AZ587">
        <v>5.9</v>
      </c>
      <c r="BA587">
        <v>11.8</v>
      </c>
      <c r="BB587" s="55">
        <v>0.40138888888895302</v>
      </c>
    </row>
    <row r="588" spans="2:54" x14ac:dyDescent="0.25">
      <c r="B588" s="5">
        <v>6.8</v>
      </c>
      <c r="C588" s="5">
        <v>86</v>
      </c>
      <c r="D588" s="5">
        <v>4.5999999999999996</v>
      </c>
      <c r="E588" s="5">
        <v>6.8</v>
      </c>
      <c r="F588" s="5">
        <v>4.7</v>
      </c>
      <c r="G588" s="5">
        <v>6.1</v>
      </c>
      <c r="H588" s="5">
        <v>1030</v>
      </c>
      <c r="I588" s="5">
        <v>2930</v>
      </c>
      <c r="J588" s="5">
        <v>0</v>
      </c>
      <c r="K588" s="5">
        <v>0</v>
      </c>
      <c r="L588" s="5">
        <v>0</v>
      </c>
      <c r="M588" s="5">
        <v>0</v>
      </c>
      <c r="N588">
        <v>232</v>
      </c>
      <c r="O588">
        <v>1088</v>
      </c>
      <c r="P588">
        <v>5.9</v>
      </c>
      <c r="Q588">
        <v>12.2</v>
      </c>
      <c r="R588" s="54"/>
      <c r="T588" s="91">
        <f t="shared" si="22"/>
        <v>12.2</v>
      </c>
      <c r="U588" s="94">
        <f t="shared" si="24"/>
        <v>3.3999999999999995</v>
      </c>
      <c r="V588" s="90" t="str">
        <f t="shared" si="25"/>
        <v/>
      </c>
      <c r="W588" s="94">
        <f t="shared" si="23"/>
        <v>1</v>
      </c>
      <c r="X588" s="91"/>
      <c r="Y588" s="6"/>
      <c r="Z588" s="36"/>
      <c r="AA588" s="6"/>
      <c r="AC588" s="372"/>
      <c r="AD588" s="54">
        <v>0.402083333333357</v>
      </c>
      <c r="AK588" s="306"/>
      <c r="AL588" s="5">
        <v>6.8</v>
      </c>
      <c r="AM588" s="5">
        <v>86</v>
      </c>
      <c r="AN588" s="5">
        <v>4.5999999999999996</v>
      </c>
      <c r="AO588" s="5">
        <v>6.8</v>
      </c>
      <c r="AP588" s="5">
        <v>4.7</v>
      </c>
      <c r="AQ588" s="5">
        <v>6.1</v>
      </c>
      <c r="AR588" s="5">
        <v>1030</v>
      </c>
      <c r="AS588" s="5">
        <v>2930</v>
      </c>
      <c r="AT588" s="5">
        <v>0</v>
      </c>
      <c r="AU588" s="5">
        <v>0</v>
      </c>
      <c r="AV588" s="5">
        <v>0</v>
      </c>
      <c r="AW588" s="5">
        <v>0</v>
      </c>
      <c r="AX588">
        <v>232</v>
      </c>
      <c r="AY588">
        <v>1088</v>
      </c>
      <c r="AZ588">
        <v>5.9</v>
      </c>
      <c r="BA588">
        <v>12.2</v>
      </c>
      <c r="BB588" s="55">
        <v>0.40208333333339802</v>
      </c>
    </row>
    <row r="589" spans="2:54" x14ac:dyDescent="0.25">
      <c r="B589" s="5">
        <v>6.8</v>
      </c>
      <c r="C589" s="5">
        <v>86</v>
      </c>
      <c r="D589" s="5">
        <v>4.5999999999999996</v>
      </c>
      <c r="E589" s="5">
        <v>6.8</v>
      </c>
      <c r="F589" s="5">
        <v>4</v>
      </c>
      <c r="G589" s="5">
        <v>5</v>
      </c>
      <c r="H589" s="5">
        <v>1029.9000000000001</v>
      </c>
      <c r="I589" s="5">
        <v>2960</v>
      </c>
      <c r="J589" s="5">
        <v>0</v>
      </c>
      <c r="K589" s="5">
        <v>0</v>
      </c>
      <c r="L589" s="5">
        <v>0</v>
      </c>
      <c r="M589" s="5">
        <v>0</v>
      </c>
      <c r="N589">
        <v>232</v>
      </c>
      <c r="O589">
        <v>1088</v>
      </c>
      <c r="P589">
        <v>5.9</v>
      </c>
      <c r="Q589">
        <v>12.5</v>
      </c>
      <c r="R589" s="54"/>
      <c r="T589" s="91">
        <f t="shared" si="22"/>
        <v>12.5</v>
      </c>
      <c r="U589" s="94">
        <f t="shared" si="24"/>
        <v>3.7</v>
      </c>
      <c r="V589" s="90" t="str">
        <f t="shared" si="25"/>
        <v/>
      </c>
      <c r="W589" s="94">
        <f t="shared" si="23"/>
        <v>1</v>
      </c>
      <c r="X589" s="91"/>
      <c r="Y589" s="6"/>
      <c r="Z589" s="36"/>
      <c r="AA589" s="6"/>
      <c r="AC589" s="372"/>
      <c r="AD589" s="54">
        <v>0.40277777777780199</v>
      </c>
      <c r="AK589" s="306"/>
      <c r="AL589" s="5">
        <v>6.8</v>
      </c>
      <c r="AM589" s="5">
        <v>86</v>
      </c>
      <c r="AN589" s="5">
        <v>4.5999999999999996</v>
      </c>
      <c r="AO589" s="5">
        <v>6.8</v>
      </c>
      <c r="AP589" s="5">
        <v>4</v>
      </c>
      <c r="AQ589" s="5">
        <v>5</v>
      </c>
      <c r="AR589" s="5">
        <v>1029.9000000000001</v>
      </c>
      <c r="AS589" s="5">
        <v>2960</v>
      </c>
      <c r="AT589" s="5">
        <v>0</v>
      </c>
      <c r="AU589" s="5">
        <v>0</v>
      </c>
      <c r="AV589" s="5">
        <v>0</v>
      </c>
      <c r="AW589" s="5">
        <v>0</v>
      </c>
      <c r="AX589">
        <v>232</v>
      </c>
      <c r="AY589">
        <v>1088</v>
      </c>
      <c r="AZ589">
        <v>5.9</v>
      </c>
      <c r="BA589">
        <v>12.5</v>
      </c>
      <c r="BB589" s="55">
        <v>0.40277777777784302</v>
      </c>
    </row>
    <row r="590" spans="2:54" x14ac:dyDescent="0.25">
      <c r="B590" s="5">
        <v>6.8</v>
      </c>
      <c r="C590" s="5">
        <v>86</v>
      </c>
      <c r="D590" s="5">
        <v>4.5999999999999996</v>
      </c>
      <c r="E590" s="5">
        <v>6.8</v>
      </c>
      <c r="F590" s="5">
        <v>0</v>
      </c>
      <c r="G590" s="5">
        <v>5.8</v>
      </c>
      <c r="H590" s="5">
        <v>1030</v>
      </c>
      <c r="I590" s="5">
        <v>3010</v>
      </c>
      <c r="J590" s="5">
        <v>0</v>
      </c>
      <c r="K590" s="5">
        <v>0</v>
      </c>
      <c r="L590" s="5">
        <v>0</v>
      </c>
      <c r="M590" s="5">
        <v>0</v>
      </c>
      <c r="N590">
        <v>232</v>
      </c>
      <c r="O590">
        <v>1088</v>
      </c>
      <c r="P590">
        <v>5.9</v>
      </c>
      <c r="Q590">
        <v>12.9</v>
      </c>
      <c r="R590" s="54"/>
      <c r="T590" s="91">
        <f t="shared" si="22"/>
        <v>12.9</v>
      </c>
      <c r="U590" s="94">
        <f t="shared" si="24"/>
        <v>4.1000000000000005</v>
      </c>
      <c r="V590" s="90" t="str">
        <f t="shared" si="25"/>
        <v/>
      </c>
      <c r="W590" s="94">
        <f t="shared" si="23"/>
        <v>1</v>
      </c>
      <c r="X590" s="91"/>
      <c r="Y590" s="6"/>
      <c r="Z590" s="36"/>
      <c r="AA590" s="6"/>
      <c r="AC590" s="372"/>
      <c r="AD590" s="54">
        <v>0.40347222222224699</v>
      </c>
      <c r="AK590" s="306"/>
      <c r="AL590" s="5">
        <v>6.8</v>
      </c>
      <c r="AM590" s="5">
        <v>86</v>
      </c>
      <c r="AN590" s="5">
        <v>4.5999999999999996</v>
      </c>
      <c r="AO590" s="5">
        <v>6.8</v>
      </c>
      <c r="AP590" s="5">
        <v>0</v>
      </c>
      <c r="AQ590" s="5">
        <v>5.8</v>
      </c>
      <c r="AR590" s="5">
        <v>1030</v>
      </c>
      <c r="AS590" s="5">
        <v>3010</v>
      </c>
      <c r="AT590" s="5">
        <v>0</v>
      </c>
      <c r="AU590" s="5">
        <v>0</v>
      </c>
      <c r="AV590" s="5">
        <v>0</v>
      </c>
      <c r="AW590" s="5">
        <v>0</v>
      </c>
      <c r="AX590">
        <v>232</v>
      </c>
      <c r="AY590">
        <v>1088</v>
      </c>
      <c r="AZ590">
        <v>5.9</v>
      </c>
      <c r="BA590">
        <v>12.9</v>
      </c>
      <c r="BB590" s="55">
        <v>0.40347222222228801</v>
      </c>
    </row>
    <row r="591" spans="2:54" x14ac:dyDescent="0.25">
      <c r="B591" s="5">
        <v>6.8</v>
      </c>
      <c r="C591" s="5">
        <v>86</v>
      </c>
      <c r="D591" s="5">
        <v>4.5999999999999996</v>
      </c>
      <c r="E591" s="5">
        <v>5.8</v>
      </c>
      <c r="F591" s="5">
        <v>6.1</v>
      </c>
      <c r="G591" s="5">
        <v>6.1</v>
      </c>
      <c r="H591" s="5">
        <v>1029.8</v>
      </c>
      <c r="I591" s="5">
        <v>3040</v>
      </c>
      <c r="J591" s="5">
        <v>0</v>
      </c>
      <c r="K591" s="5">
        <v>0</v>
      </c>
      <c r="L591" s="5">
        <v>0</v>
      </c>
      <c r="M591" s="5">
        <v>0</v>
      </c>
      <c r="N591">
        <v>232</v>
      </c>
      <c r="O591">
        <v>1088</v>
      </c>
      <c r="P591">
        <v>5.9</v>
      </c>
      <c r="Q591">
        <v>13.2</v>
      </c>
      <c r="R591" s="54"/>
      <c r="T591" s="91">
        <f t="shared" si="22"/>
        <v>13.2</v>
      </c>
      <c r="U591" s="94">
        <f t="shared" si="24"/>
        <v>4.3999999999999995</v>
      </c>
      <c r="V591" s="90" t="str">
        <f t="shared" si="25"/>
        <v/>
      </c>
      <c r="W591" s="94">
        <f t="shared" si="23"/>
        <v>1</v>
      </c>
      <c r="X591" s="91"/>
      <c r="Y591" s="6"/>
      <c r="Z591" s="36"/>
      <c r="AA591" s="6"/>
      <c r="AC591" s="372"/>
      <c r="AD591" s="54">
        <v>0.40416666666669199</v>
      </c>
      <c r="AK591" s="306"/>
      <c r="AL591" s="5">
        <v>6.8</v>
      </c>
      <c r="AM591" s="5">
        <v>86</v>
      </c>
      <c r="AN591" s="5">
        <v>4.5999999999999996</v>
      </c>
      <c r="AO591" s="5">
        <v>5.8</v>
      </c>
      <c r="AP591" s="5">
        <v>6.1</v>
      </c>
      <c r="AQ591" s="5">
        <v>6.1</v>
      </c>
      <c r="AR591" s="5">
        <v>1029.8</v>
      </c>
      <c r="AS591" s="5">
        <v>3040</v>
      </c>
      <c r="AT591" s="5">
        <v>0</v>
      </c>
      <c r="AU591" s="5">
        <v>0</v>
      </c>
      <c r="AV591" s="5">
        <v>0</v>
      </c>
      <c r="AW591" s="5">
        <v>0</v>
      </c>
      <c r="AX591">
        <v>232</v>
      </c>
      <c r="AY591">
        <v>1088</v>
      </c>
      <c r="AZ591">
        <v>5.9</v>
      </c>
      <c r="BA591">
        <v>13.2</v>
      </c>
      <c r="BB591" s="55">
        <v>0.40416666666673301</v>
      </c>
    </row>
    <row r="592" spans="2:54" x14ac:dyDescent="0.25">
      <c r="B592" s="5">
        <v>6.8</v>
      </c>
      <c r="C592" s="5">
        <v>86</v>
      </c>
      <c r="D592" s="5">
        <v>4.5999999999999996</v>
      </c>
      <c r="E592" s="5">
        <v>6.8</v>
      </c>
      <c r="F592" s="5">
        <v>4.7</v>
      </c>
      <c r="G592" s="5">
        <v>6.5</v>
      </c>
      <c r="H592" s="5">
        <v>1029.9000000000001</v>
      </c>
      <c r="I592" s="5">
        <v>3080</v>
      </c>
      <c r="J592" s="5">
        <v>0</v>
      </c>
      <c r="K592" s="5">
        <v>0</v>
      </c>
      <c r="L592" s="5">
        <v>0</v>
      </c>
      <c r="M592" s="5">
        <v>0</v>
      </c>
      <c r="N592">
        <v>232</v>
      </c>
      <c r="O592">
        <v>1088</v>
      </c>
      <c r="P592">
        <v>5.9</v>
      </c>
      <c r="Q592">
        <v>13.5</v>
      </c>
      <c r="R592" s="54"/>
      <c r="T592" s="91">
        <f t="shared" si="22"/>
        <v>13.5</v>
      </c>
      <c r="U592" s="94">
        <f t="shared" si="24"/>
        <v>4.7</v>
      </c>
      <c r="V592" s="90" t="str">
        <f t="shared" si="25"/>
        <v/>
      </c>
      <c r="W592" s="94">
        <f t="shared" si="23"/>
        <v>1</v>
      </c>
      <c r="X592" s="91"/>
      <c r="Y592" s="6"/>
      <c r="Z592" s="36"/>
      <c r="AA592" s="6"/>
      <c r="AC592" s="372"/>
      <c r="AD592" s="54">
        <v>0.40486111111113698</v>
      </c>
      <c r="AK592" s="306"/>
      <c r="AL592" s="5">
        <v>6.8</v>
      </c>
      <c r="AM592" s="5">
        <v>86</v>
      </c>
      <c r="AN592" s="5">
        <v>4.5999999999999996</v>
      </c>
      <c r="AO592" s="5">
        <v>6.8</v>
      </c>
      <c r="AP592" s="5">
        <v>4.7</v>
      </c>
      <c r="AQ592" s="5">
        <v>6.5</v>
      </c>
      <c r="AR592" s="5">
        <v>1029.9000000000001</v>
      </c>
      <c r="AS592" s="5">
        <v>3080</v>
      </c>
      <c r="AT592" s="5">
        <v>0</v>
      </c>
      <c r="AU592" s="5">
        <v>0</v>
      </c>
      <c r="AV592" s="5">
        <v>0</v>
      </c>
      <c r="AW592" s="5">
        <v>0</v>
      </c>
      <c r="AX592">
        <v>232</v>
      </c>
      <c r="AY592">
        <v>1088</v>
      </c>
      <c r="AZ592">
        <v>5.9</v>
      </c>
      <c r="BA592">
        <v>13.5</v>
      </c>
      <c r="BB592" s="55">
        <v>0.40486111111117801</v>
      </c>
    </row>
    <row r="593" spans="2:54" x14ac:dyDescent="0.25">
      <c r="B593" s="5">
        <v>6.8</v>
      </c>
      <c r="C593" s="5">
        <v>86</v>
      </c>
      <c r="D593" s="5">
        <v>4.5999999999999996</v>
      </c>
      <c r="E593" s="5">
        <v>6</v>
      </c>
      <c r="F593" s="5">
        <v>5.4</v>
      </c>
      <c r="G593" s="5">
        <v>5.4</v>
      </c>
      <c r="H593" s="5">
        <v>1029.9000000000001</v>
      </c>
      <c r="I593" s="5">
        <v>3120</v>
      </c>
      <c r="J593" s="5">
        <v>0</v>
      </c>
      <c r="K593" s="5">
        <v>0</v>
      </c>
      <c r="L593" s="5">
        <v>0</v>
      </c>
      <c r="M593" s="5">
        <v>0</v>
      </c>
      <c r="N593">
        <v>232</v>
      </c>
      <c r="O593">
        <v>1088</v>
      </c>
      <c r="P593">
        <v>6</v>
      </c>
      <c r="Q593">
        <v>13.6</v>
      </c>
      <c r="R593" s="54"/>
      <c r="T593" s="91">
        <f t="shared" si="22"/>
        <v>13.6</v>
      </c>
      <c r="U593" s="94">
        <f t="shared" si="24"/>
        <v>4.8</v>
      </c>
      <c r="V593" s="90" t="str">
        <f t="shared" si="25"/>
        <v/>
      </c>
      <c r="W593" s="94">
        <f t="shared" si="23"/>
        <v>1</v>
      </c>
      <c r="X593" s="91"/>
      <c r="Y593" s="6"/>
      <c r="Z593" s="36"/>
      <c r="AA593" s="6"/>
      <c r="AC593" s="372"/>
      <c r="AD593" s="54">
        <v>0.40555555555558198</v>
      </c>
      <c r="AK593" s="306"/>
      <c r="AL593" s="5">
        <v>6.8</v>
      </c>
      <c r="AM593" s="5">
        <v>86</v>
      </c>
      <c r="AN593" s="5">
        <v>4.5999999999999996</v>
      </c>
      <c r="AO593" s="5">
        <v>6</v>
      </c>
      <c r="AP593" s="5">
        <v>5.4</v>
      </c>
      <c r="AQ593" s="5">
        <v>5.4</v>
      </c>
      <c r="AR593" s="5">
        <v>1029.9000000000001</v>
      </c>
      <c r="AS593" s="5">
        <v>3120</v>
      </c>
      <c r="AT593" s="5">
        <v>0</v>
      </c>
      <c r="AU593" s="5">
        <v>0</v>
      </c>
      <c r="AV593" s="5">
        <v>0</v>
      </c>
      <c r="AW593" s="5">
        <v>0</v>
      </c>
      <c r="AX593">
        <v>232</v>
      </c>
      <c r="AY593">
        <v>1088</v>
      </c>
      <c r="AZ593">
        <v>6</v>
      </c>
      <c r="BA593">
        <v>13.6</v>
      </c>
      <c r="BB593" s="55">
        <v>0.405555555555623</v>
      </c>
    </row>
    <row r="594" spans="2:54" x14ac:dyDescent="0.25">
      <c r="B594" s="5">
        <v>6.8</v>
      </c>
      <c r="C594" s="5">
        <v>86</v>
      </c>
      <c r="D594" s="5">
        <v>4.5999999999999996</v>
      </c>
      <c r="E594" s="5">
        <v>6.8</v>
      </c>
      <c r="F594" s="5">
        <v>2.5</v>
      </c>
      <c r="G594" s="5">
        <v>4.7</v>
      </c>
      <c r="H594" s="5">
        <v>1030.0999999999999</v>
      </c>
      <c r="I594" s="5">
        <v>3160</v>
      </c>
      <c r="J594" s="5">
        <v>0</v>
      </c>
      <c r="K594" s="5">
        <v>0</v>
      </c>
      <c r="L594" s="5">
        <v>0</v>
      </c>
      <c r="M594" s="5">
        <v>0</v>
      </c>
      <c r="N594">
        <v>232</v>
      </c>
      <c r="O594">
        <v>1088</v>
      </c>
      <c r="P594">
        <v>6</v>
      </c>
      <c r="Q594">
        <v>13.7</v>
      </c>
      <c r="R594" s="54"/>
      <c r="T594" s="91">
        <f t="shared" si="22"/>
        <v>13.7</v>
      </c>
      <c r="U594" s="94">
        <f t="shared" si="24"/>
        <v>4.8999999999999995</v>
      </c>
      <c r="V594" s="90" t="str">
        <f t="shared" si="25"/>
        <v/>
      </c>
      <c r="W594" s="94">
        <f t="shared" si="23"/>
        <v>1</v>
      </c>
      <c r="X594" s="91"/>
      <c r="Y594" s="6"/>
      <c r="Z594" s="36"/>
      <c r="AA594" s="6"/>
      <c r="AC594" s="372"/>
      <c r="AD594" s="54">
        <v>0.40625000000002698</v>
      </c>
      <c r="AK594" s="306"/>
      <c r="AL594" s="5">
        <v>6.8</v>
      </c>
      <c r="AM594" s="5">
        <v>86</v>
      </c>
      <c r="AN594" s="5">
        <v>4.5999999999999996</v>
      </c>
      <c r="AO594" s="5">
        <v>6.8</v>
      </c>
      <c r="AP594" s="5">
        <v>2.5</v>
      </c>
      <c r="AQ594" s="5">
        <v>4.7</v>
      </c>
      <c r="AR594" s="5">
        <v>1030.0999999999999</v>
      </c>
      <c r="AS594" s="5">
        <v>3160</v>
      </c>
      <c r="AT594" s="5">
        <v>0</v>
      </c>
      <c r="AU594" s="5">
        <v>0</v>
      </c>
      <c r="AV594" s="5">
        <v>0</v>
      </c>
      <c r="AW594" s="5">
        <v>0</v>
      </c>
      <c r="AX594">
        <v>232</v>
      </c>
      <c r="AY594">
        <v>1088</v>
      </c>
      <c r="AZ594">
        <v>6</v>
      </c>
      <c r="BA594">
        <v>13.7</v>
      </c>
      <c r="BB594" s="55">
        <v>0.406250000000068</v>
      </c>
    </row>
    <row r="595" spans="2:54" x14ac:dyDescent="0.25">
      <c r="B595" s="5">
        <v>6.8</v>
      </c>
      <c r="C595" s="5">
        <v>86</v>
      </c>
      <c r="D595" s="5">
        <v>4.5999999999999996</v>
      </c>
      <c r="E595" s="5">
        <v>6.8</v>
      </c>
      <c r="F595" s="5">
        <v>3.2</v>
      </c>
      <c r="G595" s="5">
        <v>5</v>
      </c>
      <c r="H595" s="5">
        <v>1030.2</v>
      </c>
      <c r="I595" s="5">
        <v>3190</v>
      </c>
      <c r="J595" s="5">
        <v>0</v>
      </c>
      <c r="K595" s="5">
        <v>0</v>
      </c>
      <c r="L595" s="5">
        <v>0</v>
      </c>
      <c r="M595" s="5">
        <v>0</v>
      </c>
      <c r="N595">
        <v>232</v>
      </c>
      <c r="O595">
        <v>1088</v>
      </c>
      <c r="P595">
        <v>6</v>
      </c>
      <c r="Q595">
        <v>13.7</v>
      </c>
      <c r="R595" s="54"/>
      <c r="T595" s="91">
        <f t="shared" si="22"/>
        <v>13.7</v>
      </c>
      <c r="U595" s="94">
        <f t="shared" si="24"/>
        <v>4.8999999999999995</v>
      </c>
      <c r="V595" s="90" t="str">
        <f t="shared" si="25"/>
        <v/>
      </c>
      <c r="W595" s="94">
        <f t="shared" si="23"/>
        <v>1</v>
      </c>
      <c r="X595" s="91"/>
      <c r="Y595" s="6"/>
      <c r="Z595" s="36"/>
      <c r="AA595" s="6"/>
      <c r="AC595" s="372"/>
      <c r="AD595" s="54">
        <v>0.40694444444447198</v>
      </c>
      <c r="AK595" s="306"/>
      <c r="AL595" s="5">
        <v>6.8</v>
      </c>
      <c r="AM595" s="5">
        <v>86</v>
      </c>
      <c r="AN595" s="5">
        <v>4.5999999999999996</v>
      </c>
      <c r="AO595" s="5">
        <v>6.8</v>
      </c>
      <c r="AP595" s="5">
        <v>3.2</v>
      </c>
      <c r="AQ595" s="5">
        <v>5</v>
      </c>
      <c r="AR595" s="5">
        <v>1030.2</v>
      </c>
      <c r="AS595" s="5">
        <v>3190</v>
      </c>
      <c r="AT595" s="5">
        <v>0</v>
      </c>
      <c r="AU595" s="5">
        <v>0</v>
      </c>
      <c r="AV595" s="5">
        <v>0</v>
      </c>
      <c r="AW595" s="5">
        <v>0</v>
      </c>
      <c r="AX595">
        <v>232</v>
      </c>
      <c r="AY595">
        <v>1088</v>
      </c>
      <c r="AZ595">
        <v>6</v>
      </c>
      <c r="BA595">
        <v>13.7</v>
      </c>
      <c r="BB595" s="55">
        <v>0.406944444444513</v>
      </c>
    </row>
    <row r="596" spans="2:54" x14ac:dyDescent="0.25">
      <c r="B596" s="5">
        <v>6.8</v>
      </c>
      <c r="C596" s="5">
        <v>86</v>
      </c>
      <c r="D596" s="5">
        <v>4.5999999999999996</v>
      </c>
      <c r="E596" s="5">
        <v>6.8</v>
      </c>
      <c r="F596" s="5">
        <v>1.8</v>
      </c>
      <c r="G596" s="5">
        <v>5.4</v>
      </c>
      <c r="H596" s="5">
        <v>1029.9000000000001</v>
      </c>
      <c r="I596" s="5">
        <v>3240</v>
      </c>
      <c r="J596" s="5">
        <v>0</v>
      </c>
      <c r="K596" s="5">
        <v>0</v>
      </c>
      <c r="L596" s="5">
        <v>0</v>
      </c>
      <c r="M596" s="5">
        <v>0</v>
      </c>
      <c r="N596">
        <v>232</v>
      </c>
      <c r="O596">
        <v>1088</v>
      </c>
      <c r="P596">
        <v>6</v>
      </c>
      <c r="Q596">
        <v>13.8</v>
      </c>
      <c r="R596" s="54"/>
      <c r="T596" s="91">
        <f t="shared" si="22"/>
        <v>13.8</v>
      </c>
      <c r="U596" s="94">
        <f t="shared" si="24"/>
        <v>5.0000000000000009</v>
      </c>
      <c r="V596" s="90" t="str">
        <f t="shared" si="25"/>
        <v/>
      </c>
      <c r="W596" s="94">
        <f t="shared" si="23"/>
        <v>1</v>
      </c>
      <c r="X596" s="91"/>
      <c r="Y596" s="6"/>
      <c r="Z596" s="36"/>
      <c r="AA596" s="6"/>
      <c r="AC596" s="372"/>
      <c r="AD596" s="54">
        <v>0.40763888888891697</v>
      </c>
      <c r="AK596" s="306"/>
      <c r="AL596" s="5">
        <v>6.8</v>
      </c>
      <c r="AM596" s="5">
        <v>86</v>
      </c>
      <c r="AN596" s="5">
        <v>4.5999999999999996</v>
      </c>
      <c r="AO596" s="5">
        <v>6.8</v>
      </c>
      <c r="AP596" s="5">
        <v>1.8</v>
      </c>
      <c r="AQ596" s="5">
        <v>5.4</v>
      </c>
      <c r="AR596" s="5">
        <v>1029.9000000000001</v>
      </c>
      <c r="AS596" s="5">
        <v>3240</v>
      </c>
      <c r="AT596" s="5">
        <v>0</v>
      </c>
      <c r="AU596" s="5">
        <v>0</v>
      </c>
      <c r="AV596" s="5">
        <v>0</v>
      </c>
      <c r="AW596" s="5">
        <v>0</v>
      </c>
      <c r="AX596">
        <v>232</v>
      </c>
      <c r="AY596">
        <v>1088</v>
      </c>
      <c r="AZ596">
        <v>6</v>
      </c>
      <c r="BA596">
        <v>13.8</v>
      </c>
      <c r="BB596" s="55">
        <v>0.407638888888958</v>
      </c>
    </row>
    <row r="597" spans="2:54" x14ac:dyDescent="0.25">
      <c r="B597" s="5">
        <v>6.8</v>
      </c>
      <c r="C597" s="5">
        <v>86</v>
      </c>
      <c r="D597" s="5">
        <v>4.5999999999999996</v>
      </c>
      <c r="E597" s="5">
        <v>6.8</v>
      </c>
      <c r="F597" s="5">
        <v>2.9</v>
      </c>
      <c r="G597" s="5">
        <v>5.8</v>
      </c>
      <c r="H597" s="5">
        <v>1029.8</v>
      </c>
      <c r="I597" s="5">
        <v>3300</v>
      </c>
      <c r="J597" s="5">
        <v>0</v>
      </c>
      <c r="K597" s="5">
        <v>0</v>
      </c>
      <c r="L597" s="5">
        <v>0</v>
      </c>
      <c r="M597" s="5">
        <v>0</v>
      </c>
      <c r="N597">
        <v>232</v>
      </c>
      <c r="O597">
        <v>1088</v>
      </c>
      <c r="P597">
        <v>6</v>
      </c>
      <c r="Q597">
        <v>13.7</v>
      </c>
      <c r="R597" s="54"/>
      <c r="T597" s="91">
        <f t="shared" si="22"/>
        <v>13.7</v>
      </c>
      <c r="U597" s="94">
        <f t="shared" si="24"/>
        <v>4.8999999999999995</v>
      </c>
      <c r="V597" s="90" t="str">
        <f t="shared" si="25"/>
        <v/>
      </c>
      <c r="W597" s="94">
        <f t="shared" si="23"/>
        <v>1</v>
      </c>
      <c r="X597" s="91"/>
      <c r="Y597" s="6"/>
      <c r="Z597" s="36"/>
      <c r="AA597" s="6"/>
      <c r="AC597" s="372"/>
      <c r="AD597" s="54">
        <v>0.40833333333336203</v>
      </c>
      <c r="AK597" s="306"/>
      <c r="AL597" s="5">
        <v>6.8</v>
      </c>
      <c r="AM597" s="5">
        <v>86</v>
      </c>
      <c r="AN597" s="5">
        <v>4.5999999999999996</v>
      </c>
      <c r="AO597" s="5">
        <v>6.8</v>
      </c>
      <c r="AP597" s="5">
        <v>2.9</v>
      </c>
      <c r="AQ597" s="5">
        <v>5.8</v>
      </c>
      <c r="AR597" s="5">
        <v>1029.8</v>
      </c>
      <c r="AS597" s="5">
        <v>3300</v>
      </c>
      <c r="AT597" s="5">
        <v>0</v>
      </c>
      <c r="AU597" s="5">
        <v>0</v>
      </c>
      <c r="AV597" s="5">
        <v>0</v>
      </c>
      <c r="AW597" s="5">
        <v>0</v>
      </c>
      <c r="AX597">
        <v>232</v>
      </c>
      <c r="AY597">
        <v>1088</v>
      </c>
      <c r="AZ597">
        <v>6</v>
      </c>
      <c r="BA597">
        <v>13.7</v>
      </c>
      <c r="BB597" s="55">
        <v>0.40833333333340299</v>
      </c>
    </row>
    <row r="598" spans="2:54" x14ac:dyDescent="0.25">
      <c r="B598" s="5">
        <v>6.8</v>
      </c>
      <c r="C598" s="5">
        <v>86</v>
      </c>
      <c r="D598" s="5">
        <v>4.5999999999999996</v>
      </c>
      <c r="E598" s="5">
        <v>6.8</v>
      </c>
      <c r="F598" s="5">
        <v>3.2</v>
      </c>
      <c r="G598" s="5">
        <v>4.7</v>
      </c>
      <c r="H598" s="5">
        <v>1030.0999999999999</v>
      </c>
      <c r="I598" s="5">
        <v>3330</v>
      </c>
      <c r="J598" s="5">
        <v>0</v>
      </c>
      <c r="K598" s="5">
        <v>0</v>
      </c>
      <c r="L598" s="5">
        <v>0</v>
      </c>
      <c r="M598" s="5">
        <v>0</v>
      </c>
      <c r="N598">
        <v>232</v>
      </c>
      <c r="O598">
        <v>1088</v>
      </c>
      <c r="P598">
        <v>6</v>
      </c>
      <c r="Q598">
        <v>13.7</v>
      </c>
      <c r="R598" s="54"/>
      <c r="T598" s="91">
        <f t="shared" si="22"/>
        <v>13.7</v>
      </c>
      <c r="U598" s="94">
        <f t="shared" si="24"/>
        <v>4.8999999999999995</v>
      </c>
      <c r="V598" s="90" t="str">
        <f t="shared" si="25"/>
        <v/>
      </c>
      <c r="W598" s="94">
        <f t="shared" si="23"/>
        <v>1</v>
      </c>
      <c r="X598" s="91"/>
      <c r="Y598" s="6"/>
      <c r="Z598" s="36"/>
      <c r="AA598" s="6"/>
      <c r="AC598" s="372"/>
      <c r="AD598" s="54">
        <v>0.40902777777780702</v>
      </c>
      <c r="AK598" s="306"/>
      <c r="AL598" s="5">
        <v>6.8</v>
      </c>
      <c r="AM598" s="5">
        <v>86</v>
      </c>
      <c r="AN598" s="5">
        <v>4.5999999999999996</v>
      </c>
      <c r="AO598" s="5">
        <v>6.8</v>
      </c>
      <c r="AP598" s="5">
        <v>3.2</v>
      </c>
      <c r="AQ598" s="5">
        <v>4.7</v>
      </c>
      <c r="AR598" s="5">
        <v>1030.0999999999999</v>
      </c>
      <c r="AS598" s="5">
        <v>3330</v>
      </c>
      <c r="AT598" s="5">
        <v>0</v>
      </c>
      <c r="AU598" s="5">
        <v>0</v>
      </c>
      <c r="AV598" s="5">
        <v>0</v>
      </c>
      <c r="AW598" s="5">
        <v>0</v>
      </c>
      <c r="AX598">
        <v>232</v>
      </c>
      <c r="AY598">
        <v>1088</v>
      </c>
      <c r="AZ598">
        <v>6</v>
      </c>
      <c r="BA598">
        <v>13.7</v>
      </c>
      <c r="BB598" s="55">
        <v>0.40902777777784799</v>
      </c>
    </row>
    <row r="599" spans="2:54" x14ac:dyDescent="0.25">
      <c r="B599" s="5">
        <v>6.9</v>
      </c>
      <c r="C599" s="5">
        <v>86</v>
      </c>
      <c r="D599" s="5">
        <v>4.7</v>
      </c>
      <c r="E599" s="5">
        <v>6.9</v>
      </c>
      <c r="F599" s="5">
        <v>4</v>
      </c>
      <c r="G599" s="5">
        <v>6.1</v>
      </c>
      <c r="H599" s="5">
        <v>1030.2</v>
      </c>
      <c r="I599" s="5">
        <v>3360</v>
      </c>
      <c r="J599" s="5">
        <v>0</v>
      </c>
      <c r="K599" s="5">
        <v>0</v>
      </c>
      <c r="L599" s="5">
        <v>0</v>
      </c>
      <c r="M599" s="5">
        <v>0</v>
      </c>
      <c r="N599">
        <v>232</v>
      </c>
      <c r="O599">
        <v>1088</v>
      </c>
      <c r="P599">
        <v>6</v>
      </c>
      <c r="Q599">
        <v>13.6</v>
      </c>
      <c r="R599" s="54"/>
      <c r="T599" s="91">
        <f t="shared" si="22"/>
        <v>13.6</v>
      </c>
      <c r="U599" s="94">
        <f t="shared" si="24"/>
        <v>4.6999999999999993</v>
      </c>
      <c r="V599" s="90" t="str">
        <f t="shared" si="25"/>
        <v/>
      </c>
      <c r="W599" s="94">
        <f t="shared" si="23"/>
        <v>1</v>
      </c>
      <c r="X599" s="91"/>
      <c r="Y599" s="6"/>
      <c r="Z599" s="36"/>
      <c r="AA599" s="6"/>
      <c r="AC599" s="372"/>
      <c r="AD599" s="54">
        <v>0.40972222222225202</v>
      </c>
      <c r="AK599" s="306"/>
      <c r="AL599" s="5">
        <v>6.9</v>
      </c>
      <c r="AM599" s="5">
        <v>86</v>
      </c>
      <c r="AN599" s="5">
        <v>4.7</v>
      </c>
      <c r="AO599" s="5">
        <v>6.9</v>
      </c>
      <c r="AP599" s="5">
        <v>4</v>
      </c>
      <c r="AQ599" s="5">
        <v>6.1</v>
      </c>
      <c r="AR599" s="5">
        <v>1030.2</v>
      </c>
      <c r="AS599" s="5">
        <v>3360</v>
      </c>
      <c r="AT599" s="5">
        <v>0</v>
      </c>
      <c r="AU599" s="5">
        <v>0</v>
      </c>
      <c r="AV599" s="5">
        <v>0</v>
      </c>
      <c r="AW599" s="5">
        <v>0</v>
      </c>
      <c r="AX599">
        <v>232</v>
      </c>
      <c r="AY599">
        <v>1088</v>
      </c>
      <c r="AZ599">
        <v>6</v>
      </c>
      <c r="BA599">
        <v>13.6</v>
      </c>
      <c r="BB599" s="55">
        <v>0.40972222222229299</v>
      </c>
    </row>
    <row r="600" spans="2:54" x14ac:dyDescent="0.25">
      <c r="B600" s="5">
        <v>6.9</v>
      </c>
      <c r="C600" s="5">
        <v>86</v>
      </c>
      <c r="D600" s="5">
        <v>4.7</v>
      </c>
      <c r="E600" s="5">
        <v>6.9</v>
      </c>
      <c r="F600" s="5">
        <v>4</v>
      </c>
      <c r="G600" s="5">
        <v>5.4</v>
      </c>
      <c r="H600" s="5">
        <v>1029.9000000000001</v>
      </c>
      <c r="I600" s="5">
        <v>3390</v>
      </c>
      <c r="J600" s="5">
        <v>0</v>
      </c>
      <c r="K600" s="5">
        <v>0</v>
      </c>
      <c r="L600" s="5">
        <v>0</v>
      </c>
      <c r="M600" s="5">
        <v>0</v>
      </c>
      <c r="N600">
        <v>232</v>
      </c>
      <c r="O600">
        <v>1088</v>
      </c>
      <c r="P600">
        <v>6</v>
      </c>
      <c r="Q600">
        <v>13.5</v>
      </c>
      <c r="R600" s="54"/>
      <c r="T600" s="91">
        <f t="shared" si="22"/>
        <v>13.5</v>
      </c>
      <c r="U600" s="94">
        <f t="shared" si="24"/>
        <v>4.5999999999999996</v>
      </c>
      <c r="V600" s="90" t="str">
        <f t="shared" si="25"/>
        <v/>
      </c>
      <c r="W600" s="94">
        <f t="shared" si="23"/>
        <v>1</v>
      </c>
      <c r="X600" s="91"/>
      <c r="Y600" s="6"/>
      <c r="Z600" s="36"/>
      <c r="AA600" s="6"/>
      <c r="AC600" s="372"/>
      <c r="AD600" s="54">
        <v>0.41041666666669702</v>
      </c>
      <c r="AK600" s="306"/>
      <c r="AL600" s="5">
        <v>6.9</v>
      </c>
      <c r="AM600" s="5">
        <v>86</v>
      </c>
      <c r="AN600" s="5">
        <v>4.7</v>
      </c>
      <c r="AO600" s="5">
        <v>6.9</v>
      </c>
      <c r="AP600" s="5">
        <v>4</v>
      </c>
      <c r="AQ600" s="5">
        <v>5.4</v>
      </c>
      <c r="AR600" s="5">
        <v>1029.9000000000001</v>
      </c>
      <c r="AS600" s="5">
        <v>3390</v>
      </c>
      <c r="AT600" s="5">
        <v>0</v>
      </c>
      <c r="AU600" s="5">
        <v>0</v>
      </c>
      <c r="AV600" s="5">
        <v>0</v>
      </c>
      <c r="AW600" s="5">
        <v>0</v>
      </c>
      <c r="AX600">
        <v>232</v>
      </c>
      <c r="AY600">
        <v>1088</v>
      </c>
      <c r="AZ600">
        <v>6</v>
      </c>
      <c r="BA600">
        <v>13.5</v>
      </c>
      <c r="BB600" s="55">
        <v>0.41041666666673798</v>
      </c>
    </row>
    <row r="601" spans="2:54" x14ac:dyDescent="0.25">
      <c r="B601" s="5">
        <v>6.9</v>
      </c>
      <c r="C601" s="5">
        <v>86</v>
      </c>
      <c r="D601" s="5">
        <v>4.7</v>
      </c>
      <c r="E601" s="5">
        <v>6.9</v>
      </c>
      <c r="F601" s="5">
        <v>1.8</v>
      </c>
      <c r="G601" s="5">
        <v>4</v>
      </c>
      <c r="H601" s="5">
        <v>1030.0999999999999</v>
      </c>
      <c r="I601" s="5">
        <v>3430</v>
      </c>
      <c r="J601" s="5">
        <v>0</v>
      </c>
      <c r="K601" s="5">
        <v>0</v>
      </c>
      <c r="L601" s="5">
        <v>0</v>
      </c>
      <c r="M601" s="5">
        <v>0</v>
      </c>
      <c r="N601">
        <v>232</v>
      </c>
      <c r="O601">
        <v>1088</v>
      </c>
      <c r="P601">
        <v>6</v>
      </c>
      <c r="Q601">
        <v>13.3</v>
      </c>
      <c r="R601" s="54"/>
      <c r="T601" s="91">
        <f t="shared" si="22"/>
        <v>13.3</v>
      </c>
      <c r="U601" s="94">
        <f t="shared" si="24"/>
        <v>4.4000000000000004</v>
      </c>
      <c r="V601" s="90" t="str">
        <f t="shared" si="25"/>
        <v/>
      </c>
      <c r="W601" s="94">
        <f t="shared" si="23"/>
        <v>1</v>
      </c>
      <c r="X601" s="91"/>
      <c r="Y601" s="6"/>
      <c r="Z601" s="36"/>
      <c r="AA601" s="6"/>
      <c r="AC601" s="372"/>
      <c r="AD601" s="54">
        <v>0.41111111111114201</v>
      </c>
      <c r="AK601" s="306"/>
      <c r="AL601" s="5">
        <v>6.9</v>
      </c>
      <c r="AM601" s="5">
        <v>86</v>
      </c>
      <c r="AN601" s="5">
        <v>4.7</v>
      </c>
      <c r="AO601" s="5">
        <v>6.9</v>
      </c>
      <c r="AP601" s="5">
        <v>1.8</v>
      </c>
      <c r="AQ601" s="5">
        <v>4</v>
      </c>
      <c r="AR601" s="5">
        <v>1030.0999999999999</v>
      </c>
      <c r="AS601" s="5">
        <v>3430</v>
      </c>
      <c r="AT601" s="5">
        <v>0</v>
      </c>
      <c r="AU601" s="5">
        <v>0</v>
      </c>
      <c r="AV601" s="5">
        <v>0</v>
      </c>
      <c r="AW601" s="5">
        <v>0</v>
      </c>
      <c r="AX601">
        <v>232</v>
      </c>
      <c r="AY601">
        <v>1088</v>
      </c>
      <c r="AZ601">
        <v>6</v>
      </c>
      <c r="BA601">
        <v>13.3</v>
      </c>
      <c r="BB601" s="55">
        <v>0.41111111111118298</v>
      </c>
    </row>
    <row r="602" spans="2:54" x14ac:dyDescent="0.25">
      <c r="B602" s="5">
        <v>6.9</v>
      </c>
      <c r="C602" s="5">
        <v>85</v>
      </c>
      <c r="D602" s="5">
        <v>4.5999999999999996</v>
      </c>
      <c r="E602" s="5">
        <v>5.9</v>
      </c>
      <c r="F602" s="5">
        <v>6.1</v>
      </c>
      <c r="G602" s="5">
        <v>6.5</v>
      </c>
      <c r="H602" s="5">
        <v>1030</v>
      </c>
      <c r="I602" s="5">
        <v>3470</v>
      </c>
      <c r="J602" s="5">
        <v>0</v>
      </c>
      <c r="K602" s="5">
        <v>0</v>
      </c>
      <c r="L602" s="5">
        <v>0</v>
      </c>
      <c r="M602" s="5">
        <v>0</v>
      </c>
      <c r="N602">
        <v>232</v>
      </c>
      <c r="O602">
        <v>1088</v>
      </c>
      <c r="P602">
        <v>6</v>
      </c>
      <c r="Q602">
        <v>13</v>
      </c>
      <c r="R602" s="54"/>
      <c r="T602" s="91">
        <f t="shared" si="22"/>
        <v>13</v>
      </c>
      <c r="U602" s="94">
        <f t="shared" si="24"/>
        <v>4.0999999999999996</v>
      </c>
      <c r="V602" s="90" t="str">
        <f t="shared" si="25"/>
        <v/>
      </c>
      <c r="W602" s="94">
        <f t="shared" si="23"/>
        <v>1</v>
      </c>
      <c r="X602" s="91"/>
      <c r="Y602" s="6"/>
      <c r="Z602" s="36"/>
      <c r="AA602" s="6"/>
      <c r="AC602" s="372"/>
      <c r="AD602" s="54">
        <v>0.41180555555558701</v>
      </c>
      <c r="AK602" s="306"/>
      <c r="AL602" s="5">
        <v>6.9</v>
      </c>
      <c r="AM602" s="5">
        <v>85</v>
      </c>
      <c r="AN602" s="5">
        <v>4.5999999999999996</v>
      </c>
      <c r="AO602" s="5">
        <v>5.9</v>
      </c>
      <c r="AP602" s="5">
        <v>6.1</v>
      </c>
      <c r="AQ602" s="5">
        <v>6.5</v>
      </c>
      <c r="AR602" s="5">
        <v>1030</v>
      </c>
      <c r="AS602" s="5">
        <v>3470</v>
      </c>
      <c r="AT602" s="5">
        <v>0</v>
      </c>
      <c r="AU602" s="5">
        <v>0</v>
      </c>
      <c r="AV602" s="5">
        <v>0</v>
      </c>
      <c r="AW602" s="5">
        <v>0</v>
      </c>
      <c r="AX602">
        <v>232</v>
      </c>
      <c r="AY602">
        <v>1088</v>
      </c>
      <c r="AZ602">
        <v>6</v>
      </c>
      <c r="BA602">
        <v>13</v>
      </c>
      <c r="BB602" s="55">
        <v>0.41180555555562798</v>
      </c>
    </row>
    <row r="603" spans="2:54" x14ac:dyDescent="0.25">
      <c r="B603" s="5">
        <v>7</v>
      </c>
      <c r="C603" s="5">
        <v>85</v>
      </c>
      <c r="D603" s="5">
        <v>4.7</v>
      </c>
      <c r="E603" s="5">
        <v>7</v>
      </c>
      <c r="F603" s="5">
        <v>3.2</v>
      </c>
      <c r="G603" s="5">
        <v>3.2</v>
      </c>
      <c r="H603" s="5">
        <v>1030</v>
      </c>
      <c r="I603" s="5">
        <v>3500</v>
      </c>
      <c r="J603" s="5">
        <v>0</v>
      </c>
      <c r="K603" s="5">
        <v>0</v>
      </c>
      <c r="L603" s="5">
        <v>0</v>
      </c>
      <c r="M603" s="5">
        <v>0</v>
      </c>
      <c r="N603">
        <v>232</v>
      </c>
      <c r="O603">
        <v>1088</v>
      </c>
      <c r="P603">
        <v>6.1</v>
      </c>
      <c r="Q603">
        <v>12.7</v>
      </c>
      <c r="R603" s="54"/>
      <c r="T603" s="91">
        <f t="shared" si="22"/>
        <v>12.7</v>
      </c>
      <c r="U603" s="94">
        <f t="shared" si="24"/>
        <v>3.6999999999999993</v>
      </c>
      <c r="V603" s="90" t="str">
        <f t="shared" si="25"/>
        <v/>
      </c>
      <c r="W603" s="94">
        <f t="shared" si="23"/>
        <v>1</v>
      </c>
      <c r="X603" s="91"/>
      <c r="Y603" s="6"/>
      <c r="Z603" s="36"/>
      <c r="AA603" s="6"/>
      <c r="AC603" s="372"/>
      <c r="AD603" s="54">
        <v>0.41250000000003201</v>
      </c>
      <c r="AK603" s="306"/>
      <c r="AL603" s="5">
        <v>7</v>
      </c>
      <c r="AM603" s="5">
        <v>85</v>
      </c>
      <c r="AN603" s="5">
        <v>4.7</v>
      </c>
      <c r="AO603" s="5">
        <v>7</v>
      </c>
      <c r="AP603" s="5">
        <v>3.2</v>
      </c>
      <c r="AQ603" s="5">
        <v>3.2</v>
      </c>
      <c r="AR603" s="5">
        <v>1030</v>
      </c>
      <c r="AS603" s="5">
        <v>3500</v>
      </c>
      <c r="AT603" s="5">
        <v>0</v>
      </c>
      <c r="AU603" s="5">
        <v>0</v>
      </c>
      <c r="AV603" s="5">
        <v>0</v>
      </c>
      <c r="AW603" s="5">
        <v>0</v>
      </c>
      <c r="AX603">
        <v>232</v>
      </c>
      <c r="AY603">
        <v>1088</v>
      </c>
      <c r="AZ603">
        <v>6.1</v>
      </c>
      <c r="BA603">
        <v>12.7</v>
      </c>
      <c r="BB603" s="55">
        <v>0.41250000000007297</v>
      </c>
    </row>
    <row r="604" spans="2:54" x14ac:dyDescent="0.25">
      <c r="B604" s="5">
        <v>7</v>
      </c>
      <c r="C604" s="5">
        <v>85</v>
      </c>
      <c r="D604" s="5">
        <v>4.7</v>
      </c>
      <c r="E604" s="5">
        <v>7</v>
      </c>
      <c r="F604" s="5">
        <v>3.2</v>
      </c>
      <c r="G604" s="5">
        <v>3.2</v>
      </c>
      <c r="H604" s="5">
        <v>1030</v>
      </c>
      <c r="I604" s="5">
        <v>3540</v>
      </c>
      <c r="J604" s="5">
        <v>0</v>
      </c>
      <c r="K604" s="5">
        <v>0</v>
      </c>
      <c r="L604" s="5">
        <v>0</v>
      </c>
      <c r="M604" s="5">
        <v>0</v>
      </c>
      <c r="N604">
        <v>232</v>
      </c>
      <c r="O604">
        <v>1088</v>
      </c>
      <c r="P604">
        <v>6.1</v>
      </c>
      <c r="Q604">
        <v>12.4</v>
      </c>
      <c r="R604" s="54"/>
      <c r="T604" s="91">
        <f t="shared" si="22"/>
        <v>12.4</v>
      </c>
      <c r="U604" s="94">
        <f t="shared" si="24"/>
        <v>3.4000000000000004</v>
      </c>
      <c r="V604" s="90" t="str">
        <f t="shared" si="25"/>
        <v/>
      </c>
      <c r="W604" s="94">
        <f t="shared" si="23"/>
        <v>1</v>
      </c>
      <c r="X604" s="91"/>
      <c r="Y604" s="6"/>
      <c r="Z604" s="36"/>
      <c r="AA604" s="6"/>
      <c r="AC604" s="372"/>
      <c r="AD604" s="54">
        <v>0.413194444444477</v>
      </c>
      <c r="AK604" s="306"/>
      <c r="AL604" s="5">
        <v>7</v>
      </c>
      <c r="AM604" s="5">
        <v>85</v>
      </c>
      <c r="AN604" s="5">
        <v>4.7</v>
      </c>
      <c r="AO604" s="5">
        <v>7</v>
      </c>
      <c r="AP604" s="5">
        <v>3.2</v>
      </c>
      <c r="AQ604" s="5">
        <v>3.2</v>
      </c>
      <c r="AR604" s="5">
        <v>1030</v>
      </c>
      <c r="AS604" s="5">
        <v>3540</v>
      </c>
      <c r="AT604" s="5">
        <v>0</v>
      </c>
      <c r="AU604" s="5">
        <v>0</v>
      </c>
      <c r="AV604" s="5">
        <v>0</v>
      </c>
      <c r="AW604" s="5">
        <v>0</v>
      </c>
      <c r="AX604">
        <v>232</v>
      </c>
      <c r="AY604">
        <v>1088</v>
      </c>
      <c r="AZ604">
        <v>6.1</v>
      </c>
      <c r="BA604">
        <v>12.4</v>
      </c>
      <c r="BB604" s="55">
        <v>0.41319444444451803</v>
      </c>
    </row>
    <row r="605" spans="2:54" x14ac:dyDescent="0.25">
      <c r="B605" s="5">
        <v>7</v>
      </c>
      <c r="C605" s="5">
        <v>85</v>
      </c>
      <c r="D605" s="5">
        <v>4.7</v>
      </c>
      <c r="E605" s="5">
        <v>7</v>
      </c>
      <c r="F605" s="5">
        <v>4.7</v>
      </c>
      <c r="G605" s="5">
        <v>4.7</v>
      </c>
      <c r="H605" s="5">
        <v>1029.9000000000001</v>
      </c>
      <c r="I605" s="5">
        <v>3570</v>
      </c>
      <c r="J605" s="5">
        <v>0</v>
      </c>
      <c r="K605" s="5">
        <v>0</v>
      </c>
      <c r="L605" s="5">
        <v>0</v>
      </c>
      <c r="M605" s="5">
        <v>0</v>
      </c>
      <c r="N605">
        <v>232</v>
      </c>
      <c r="O605">
        <v>1088</v>
      </c>
      <c r="P605">
        <v>6.1</v>
      </c>
      <c r="Q605">
        <v>12.1</v>
      </c>
      <c r="R605" s="54"/>
      <c r="T605" s="91">
        <f t="shared" si="22"/>
        <v>12.1</v>
      </c>
      <c r="U605" s="94">
        <f t="shared" si="24"/>
        <v>3.0999999999999996</v>
      </c>
      <c r="V605" s="90" t="str">
        <f t="shared" si="25"/>
        <v/>
      </c>
      <c r="W605" s="94">
        <f t="shared" si="23"/>
        <v>1</v>
      </c>
      <c r="X605" s="91"/>
      <c r="Y605" s="6"/>
      <c r="Z605" s="36"/>
      <c r="AA605" s="6"/>
      <c r="AC605" s="372"/>
      <c r="AD605" s="54">
        <v>0.413888888888922</v>
      </c>
      <c r="AK605" s="306"/>
      <c r="AL605" s="5">
        <v>7</v>
      </c>
      <c r="AM605" s="5">
        <v>85</v>
      </c>
      <c r="AN605" s="5">
        <v>4.7</v>
      </c>
      <c r="AO605" s="5">
        <v>7</v>
      </c>
      <c r="AP605" s="5">
        <v>4.7</v>
      </c>
      <c r="AQ605" s="5">
        <v>4.7</v>
      </c>
      <c r="AR605" s="5">
        <v>1029.9000000000001</v>
      </c>
      <c r="AS605" s="5">
        <v>3570</v>
      </c>
      <c r="AT605" s="5">
        <v>0</v>
      </c>
      <c r="AU605" s="5">
        <v>0</v>
      </c>
      <c r="AV605" s="5">
        <v>0</v>
      </c>
      <c r="AW605" s="5">
        <v>0</v>
      </c>
      <c r="AX605">
        <v>232</v>
      </c>
      <c r="AY605">
        <v>1088</v>
      </c>
      <c r="AZ605">
        <v>6.1</v>
      </c>
      <c r="BA605">
        <v>12.1</v>
      </c>
      <c r="BB605" s="55">
        <v>0.41388888888896302</v>
      </c>
    </row>
    <row r="606" spans="2:54" x14ac:dyDescent="0.25">
      <c r="B606" s="5">
        <v>7</v>
      </c>
      <c r="C606" s="5">
        <v>85</v>
      </c>
      <c r="D606" s="5">
        <v>4.7</v>
      </c>
      <c r="E606" s="5">
        <v>6.2</v>
      </c>
      <c r="F606" s="5">
        <v>5.4</v>
      </c>
      <c r="G606" s="5">
        <v>10.1</v>
      </c>
      <c r="H606" s="5">
        <v>1030.0999999999999</v>
      </c>
      <c r="I606" s="5">
        <v>3610</v>
      </c>
      <c r="J606" s="5">
        <v>0</v>
      </c>
      <c r="K606" s="5">
        <v>0</v>
      </c>
      <c r="L606" s="5">
        <v>0</v>
      </c>
      <c r="M606" s="5">
        <v>0</v>
      </c>
      <c r="N606">
        <v>232</v>
      </c>
      <c r="O606">
        <v>1088</v>
      </c>
      <c r="P606">
        <v>6.1</v>
      </c>
      <c r="Q606">
        <v>11.8</v>
      </c>
      <c r="R606" s="54"/>
      <c r="T606" s="91">
        <f t="shared" si="22"/>
        <v>11.8</v>
      </c>
      <c r="U606" s="94">
        <f t="shared" si="24"/>
        <v>2.8000000000000007</v>
      </c>
      <c r="V606" s="90" t="str">
        <f t="shared" si="25"/>
        <v/>
      </c>
      <c r="W606" s="94">
        <f t="shared" si="23"/>
        <v>1</v>
      </c>
      <c r="X606" s="91"/>
      <c r="Z606" s="5"/>
      <c r="AA606"/>
      <c r="AC606" s="372"/>
      <c r="AD606" s="54">
        <v>0.414583333333367</v>
      </c>
      <c r="AK606" s="306"/>
      <c r="AL606" s="5">
        <v>7</v>
      </c>
      <c r="AM606" s="5">
        <v>85</v>
      </c>
      <c r="AN606" s="5">
        <v>4.7</v>
      </c>
      <c r="AO606" s="5">
        <v>6.2</v>
      </c>
      <c r="AP606" s="5">
        <v>5.4</v>
      </c>
      <c r="AQ606" s="5">
        <v>10.1</v>
      </c>
      <c r="AR606" s="5">
        <v>1030.0999999999999</v>
      </c>
      <c r="AS606" s="5">
        <v>3610</v>
      </c>
      <c r="AT606" s="5">
        <v>0</v>
      </c>
      <c r="AU606" s="5">
        <v>0</v>
      </c>
      <c r="AV606" s="5">
        <v>0</v>
      </c>
      <c r="AW606" s="5">
        <v>0</v>
      </c>
      <c r="AX606">
        <v>232</v>
      </c>
      <c r="AY606">
        <v>1088</v>
      </c>
      <c r="AZ606">
        <v>6.1</v>
      </c>
      <c r="BA606">
        <v>11.8</v>
      </c>
      <c r="BB606" s="55">
        <v>0.41458333333340802</v>
      </c>
    </row>
    <row r="607" spans="2:54" x14ac:dyDescent="0.25">
      <c r="B607" s="5">
        <v>7</v>
      </c>
      <c r="C607" s="5">
        <v>85</v>
      </c>
      <c r="D607" s="5">
        <v>4.7</v>
      </c>
      <c r="E607" s="5">
        <v>7</v>
      </c>
      <c r="F607" s="5">
        <v>0</v>
      </c>
      <c r="G607" s="5">
        <v>3.6</v>
      </c>
      <c r="H607" s="5">
        <v>1030.0999999999999</v>
      </c>
      <c r="I607" s="5">
        <v>3670</v>
      </c>
      <c r="J607" s="5">
        <v>0</v>
      </c>
      <c r="K607" s="5">
        <v>0</v>
      </c>
      <c r="L607" s="5">
        <v>0</v>
      </c>
      <c r="M607" s="5">
        <v>0</v>
      </c>
      <c r="N607">
        <v>232</v>
      </c>
      <c r="O607">
        <v>1088</v>
      </c>
      <c r="P607">
        <v>6.1</v>
      </c>
      <c r="Q607">
        <v>11.5</v>
      </c>
      <c r="R607" s="54"/>
      <c r="T607" s="91">
        <f t="shared" si="22"/>
        <v>11.5</v>
      </c>
      <c r="U607" s="94">
        <f t="shared" si="24"/>
        <v>2.5</v>
      </c>
      <c r="V607" s="90" t="str">
        <f t="shared" si="25"/>
        <v/>
      </c>
      <c r="W607" s="94">
        <f t="shared" si="23"/>
        <v>1</v>
      </c>
      <c r="X607" s="91"/>
      <c r="Z607" s="5"/>
      <c r="AA607"/>
      <c r="AC607" s="372"/>
      <c r="AD607" s="54">
        <v>0.415277777777812</v>
      </c>
      <c r="AK607" s="306"/>
      <c r="AL607" s="5">
        <v>7</v>
      </c>
      <c r="AM607" s="5">
        <v>85</v>
      </c>
      <c r="AN607" s="5">
        <v>4.7</v>
      </c>
      <c r="AO607" s="5">
        <v>7</v>
      </c>
      <c r="AP607" s="5">
        <v>0</v>
      </c>
      <c r="AQ607" s="5">
        <v>3.6</v>
      </c>
      <c r="AR607" s="5">
        <v>1030.0999999999999</v>
      </c>
      <c r="AS607" s="5">
        <v>3670</v>
      </c>
      <c r="AT607" s="5">
        <v>0</v>
      </c>
      <c r="AU607" s="5">
        <v>0</v>
      </c>
      <c r="AV607" s="5">
        <v>0</v>
      </c>
      <c r="AW607" s="5">
        <v>0</v>
      </c>
      <c r="AX607">
        <v>232</v>
      </c>
      <c r="AY607">
        <v>1088</v>
      </c>
      <c r="AZ607">
        <v>6.1</v>
      </c>
      <c r="BA607">
        <v>11.5</v>
      </c>
      <c r="BB607" s="55">
        <v>0.41527777777785302</v>
      </c>
    </row>
    <row r="608" spans="2:54" x14ac:dyDescent="0.25">
      <c r="B608" s="5">
        <v>7</v>
      </c>
      <c r="C608" s="5">
        <v>85</v>
      </c>
      <c r="D608" s="5">
        <v>4.7</v>
      </c>
      <c r="E608" s="5">
        <v>7</v>
      </c>
      <c r="F608" s="5">
        <v>4</v>
      </c>
      <c r="G608" s="5">
        <v>5</v>
      </c>
      <c r="H608" s="5">
        <v>1030.2</v>
      </c>
      <c r="I608" s="5">
        <v>3690</v>
      </c>
      <c r="J608" s="5">
        <v>0</v>
      </c>
      <c r="K608" s="5">
        <v>0</v>
      </c>
      <c r="L608" s="5">
        <v>0</v>
      </c>
      <c r="M608" s="5">
        <v>0</v>
      </c>
      <c r="N608">
        <v>232</v>
      </c>
      <c r="O608">
        <v>1088</v>
      </c>
      <c r="P608">
        <v>6.1</v>
      </c>
      <c r="Q608">
        <v>11.2</v>
      </c>
      <c r="R608" s="54"/>
      <c r="T608" s="91">
        <f t="shared" si="22"/>
        <v>11.2</v>
      </c>
      <c r="U608" s="94">
        <f t="shared" si="24"/>
        <v>2.1999999999999993</v>
      </c>
      <c r="V608" s="90" t="str">
        <f t="shared" si="25"/>
        <v/>
      </c>
      <c r="W608" s="94">
        <f t="shared" si="23"/>
        <v>1</v>
      </c>
      <c r="X608" s="91"/>
      <c r="Z608" s="5"/>
      <c r="AA608"/>
      <c r="AC608" s="372"/>
      <c r="AD608" s="54">
        <v>0.41597222222225699</v>
      </c>
      <c r="AK608" s="306"/>
      <c r="AL608" s="5">
        <v>7</v>
      </c>
      <c r="AM608" s="5">
        <v>85</v>
      </c>
      <c r="AN608" s="5">
        <v>4.7</v>
      </c>
      <c r="AO608" s="5">
        <v>7</v>
      </c>
      <c r="AP608" s="5">
        <v>4</v>
      </c>
      <c r="AQ608" s="5">
        <v>5</v>
      </c>
      <c r="AR608" s="5">
        <v>1030.2</v>
      </c>
      <c r="AS608" s="5">
        <v>3690</v>
      </c>
      <c r="AT608" s="5">
        <v>0</v>
      </c>
      <c r="AU608" s="5">
        <v>0</v>
      </c>
      <c r="AV608" s="5">
        <v>0</v>
      </c>
      <c r="AW608" s="5">
        <v>0</v>
      </c>
      <c r="AX608">
        <v>232</v>
      </c>
      <c r="AY608">
        <v>1088</v>
      </c>
      <c r="AZ608">
        <v>6.1</v>
      </c>
      <c r="BA608">
        <v>11.2</v>
      </c>
      <c r="BB608" s="55">
        <v>0.41597222222229802</v>
      </c>
    </row>
    <row r="609" spans="2:54" x14ac:dyDescent="0.25">
      <c r="B609" s="5">
        <v>7</v>
      </c>
      <c r="C609" s="5">
        <v>85</v>
      </c>
      <c r="D609" s="5">
        <v>4.7</v>
      </c>
      <c r="E609" s="5">
        <v>5.8</v>
      </c>
      <c r="F609" s="5">
        <v>6.5</v>
      </c>
      <c r="G609" s="5">
        <v>6.5</v>
      </c>
      <c r="H609" s="5">
        <v>1030</v>
      </c>
      <c r="I609" s="5">
        <v>3730</v>
      </c>
      <c r="J609" s="5">
        <v>0</v>
      </c>
      <c r="K609" s="5">
        <v>0</v>
      </c>
      <c r="L609" s="5">
        <v>0</v>
      </c>
      <c r="M609" s="5">
        <v>0</v>
      </c>
      <c r="N609">
        <v>232</v>
      </c>
      <c r="O609">
        <v>1088</v>
      </c>
      <c r="P609">
        <v>6.1</v>
      </c>
      <c r="Q609">
        <v>10.9</v>
      </c>
      <c r="R609" s="54"/>
      <c r="T609" s="91">
        <f t="shared" si="22"/>
        <v>10.9</v>
      </c>
      <c r="U609" s="94">
        <f t="shared" si="24"/>
        <v>1.9000000000000004</v>
      </c>
      <c r="V609" s="90" t="str">
        <f t="shared" si="25"/>
        <v/>
      </c>
      <c r="W609" s="94">
        <f t="shared" si="23"/>
        <v>1</v>
      </c>
      <c r="X609" s="91"/>
      <c r="Z609" s="5"/>
      <c r="AA609"/>
      <c r="AC609" s="372"/>
      <c r="AD609" s="54">
        <v>0.41666666666670199</v>
      </c>
      <c r="AK609" s="306"/>
      <c r="AL609" s="5">
        <v>7</v>
      </c>
      <c r="AM609" s="5">
        <v>85</v>
      </c>
      <c r="AN609" s="5">
        <v>4.7</v>
      </c>
      <c r="AO609" s="5">
        <v>5.8</v>
      </c>
      <c r="AP609" s="5">
        <v>6.5</v>
      </c>
      <c r="AQ609" s="5">
        <v>6.5</v>
      </c>
      <c r="AR609" s="5">
        <v>1030</v>
      </c>
      <c r="AS609" s="5">
        <v>3730</v>
      </c>
      <c r="AT609" s="5">
        <v>0</v>
      </c>
      <c r="AU609" s="5">
        <v>0</v>
      </c>
      <c r="AV609" s="5">
        <v>0</v>
      </c>
      <c r="AW609" s="5">
        <v>0</v>
      </c>
      <c r="AX609">
        <v>232</v>
      </c>
      <c r="AY609">
        <v>1088</v>
      </c>
      <c r="AZ609">
        <v>6.1</v>
      </c>
      <c r="BA609">
        <v>10.9</v>
      </c>
      <c r="BB609" s="55">
        <v>0.41666666666674301</v>
      </c>
    </row>
    <row r="610" spans="2:54" x14ac:dyDescent="0.25">
      <c r="B610" s="5">
        <v>7</v>
      </c>
      <c r="C610" s="5">
        <v>85</v>
      </c>
      <c r="D610" s="5">
        <v>4.7</v>
      </c>
      <c r="E610" s="5">
        <v>7</v>
      </c>
      <c r="F610" s="5">
        <v>2.2000000000000002</v>
      </c>
      <c r="G610" s="5">
        <v>5</v>
      </c>
      <c r="H610" s="5">
        <v>1029.9000000000001</v>
      </c>
      <c r="I610" s="5">
        <v>3780</v>
      </c>
      <c r="J610" s="5">
        <v>0</v>
      </c>
      <c r="K610" s="5">
        <v>0</v>
      </c>
      <c r="L610" s="5">
        <v>0</v>
      </c>
      <c r="M610" s="5">
        <v>0</v>
      </c>
      <c r="N610">
        <v>232</v>
      </c>
      <c r="O610">
        <v>1088</v>
      </c>
      <c r="P610">
        <v>6.2</v>
      </c>
      <c r="Q610">
        <v>10.6</v>
      </c>
      <c r="R610" s="54"/>
      <c r="T610" s="91">
        <f t="shared" si="22"/>
        <v>10.6</v>
      </c>
      <c r="U610" s="94">
        <f t="shared" si="24"/>
        <v>1.5999999999999996</v>
      </c>
      <c r="V610" s="90" t="str">
        <f t="shared" si="25"/>
        <v/>
      </c>
      <c r="W610" s="94">
        <f t="shared" si="23"/>
        <v>1</v>
      </c>
      <c r="X610" s="91"/>
      <c r="Z610" s="5"/>
      <c r="AA610"/>
      <c r="AC610" s="372"/>
      <c r="AD610" s="54">
        <v>0.41736111111114699</v>
      </c>
      <c r="AK610" s="306"/>
      <c r="AL610" s="5">
        <v>7</v>
      </c>
      <c r="AM610" s="5">
        <v>85</v>
      </c>
      <c r="AN610" s="5">
        <v>4.7</v>
      </c>
      <c r="AO610" s="5">
        <v>7</v>
      </c>
      <c r="AP610" s="5">
        <v>2.2000000000000002</v>
      </c>
      <c r="AQ610" s="5">
        <v>5</v>
      </c>
      <c r="AR610" s="5">
        <v>1029.9000000000001</v>
      </c>
      <c r="AS610" s="5">
        <v>3780</v>
      </c>
      <c r="AT610" s="5">
        <v>0</v>
      </c>
      <c r="AU610" s="5">
        <v>0</v>
      </c>
      <c r="AV610" s="5">
        <v>0</v>
      </c>
      <c r="AW610" s="5">
        <v>0</v>
      </c>
      <c r="AX610">
        <v>232</v>
      </c>
      <c r="AY610">
        <v>1088</v>
      </c>
      <c r="AZ610">
        <v>6.2</v>
      </c>
      <c r="BA610">
        <v>10.6</v>
      </c>
      <c r="BB610" s="55">
        <v>0.41736111111118801</v>
      </c>
    </row>
    <row r="611" spans="2:54" x14ac:dyDescent="0.25">
      <c r="B611" s="5">
        <v>7</v>
      </c>
      <c r="C611" s="5">
        <v>85</v>
      </c>
      <c r="D611" s="5">
        <v>4.7</v>
      </c>
      <c r="E611" s="5">
        <v>6.2</v>
      </c>
      <c r="F611" s="5">
        <v>5.4</v>
      </c>
      <c r="G611" s="5">
        <v>5.8</v>
      </c>
      <c r="H611" s="5">
        <v>1030</v>
      </c>
      <c r="I611" s="5">
        <v>3800</v>
      </c>
      <c r="J611" s="5">
        <v>0</v>
      </c>
      <c r="K611" s="5">
        <v>0</v>
      </c>
      <c r="L611" s="5">
        <v>0</v>
      </c>
      <c r="M611" s="5">
        <v>0</v>
      </c>
      <c r="N611">
        <v>232</v>
      </c>
      <c r="O611">
        <v>1088</v>
      </c>
      <c r="P611">
        <v>6.2</v>
      </c>
      <c r="Q611">
        <v>10.4</v>
      </c>
      <c r="R611" s="54"/>
      <c r="T611" s="91">
        <f t="shared" si="22"/>
        <v>10.4</v>
      </c>
      <c r="U611" s="94">
        <f t="shared" si="24"/>
        <v>1.4000000000000004</v>
      </c>
      <c r="V611" s="90" t="str">
        <f t="shared" si="25"/>
        <v/>
      </c>
      <c r="W611" s="94">
        <f t="shared" si="23"/>
        <v>1</v>
      </c>
      <c r="X611" s="91"/>
      <c r="Z611" s="5"/>
      <c r="AA611"/>
      <c r="AC611" s="372"/>
      <c r="AD611" s="54">
        <v>0.41805555555559198</v>
      </c>
      <c r="AK611" s="306"/>
      <c r="AL611" s="5">
        <v>7</v>
      </c>
      <c r="AM611" s="5">
        <v>85</v>
      </c>
      <c r="AN611" s="5">
        <v>4.7</v>
      </c>
      <c r="AO611" s="5">
        <v>6.2</v>
      </c>
      <c r="AP611" s="5">
        <v>5.4</v>
      </c>
      <c r="AQ611" s="5">
        <v>5.8</v>
      </c>
      <c r="AR611" s="5">
        <v>1030</v>
      </c>
      <c r="AS611" s="5">
        <v>3800</v>
      </c>
      <c r="AT611" s="5">
        <v>0</v>
      </c>
      <c r="AU611" s="5">
        <v>0</v>
      </c>
      <c r="AV611" s="5">
        <v>0</v>
      </c>
      <c r="AW611" s="5">
        <v>0</v>
      </c>
      <c r="AX611">
        <v>232</v>
      </c>
      <c r="AY611">
        <v>1088</v>
      </c>
      <c r="AZ611">
        <v>6.2</v>
      </c>
      <c r="BA611">
        <v>10.4</v>
      </c>
      <c r="BB611" s="55">
        <v>0.41805555555563301</v>
      </c>
    </row>
    <row r="612" spans="2:54" x14ac:dyDescent="0.25">
      <c r="B612" s="5">
        <v>7</v>
      </c>
      <c r="C612" s="5">
        <v>85</v>
      </c>
      <c r="D612" s="5">
        <v>4.7</v>
      </c>
      <c r="E612" s="5">
        <v>7</v>
      </c>
      <c r="F612" s="5">
        <v>3.6</v>
      </c>
      <c r="G612" s="5">
        <v>5</v>
      </c>
      <c r="H612" s="5">
        <v>1030.0999999999999</v>
      </c>
      <c r="I612" s="5">
        <v>3840</v>
      </c>
      <c r="J612" s="5">
        <v>0</v>
      </c>
      <c r="K612" s="5">
        <v>0</v>
      </c>
      <c r="L612" s="5">
        <v>0</v>
      </c>
      <c r="M612" s="5">
        <v>0</v>
      </c>
      <c r="N612">
        <v>232</v>
      </c>
      <c r="O612">
        <v>1088</v>
      </c>
      <c r="P612">
        <v>6.2</v>
      </c>
      <c r="Q612">
        <v>10.1</v>
      </c>
      <c r="R612" s="54"/>
      <c r="T612" s="91">
        <f t="shared" si="22"/>
        <v>10.1</v>
      </c>
      <c r="U612" s="94">
        <f t="shared" si="24"/>
        <v>1.0999999999999996</v>
      </c>
      <c r="V612" s="90" t="str">
        <f t="shared" si="25"/>
        <v/>
      </c>
      <c r="W612" s="94">
        <f t="shared" si="23"/>
        <v>1</v>
      </c>
      <c r="X612" s="91"/>
      <c r="Z612" s="5"/>
      <c r="AA612"/>
      <c r="AC612" s="372"/>
      <c r="AD612" s="54">
        <v>0.41875000000003698</v>
      </c>
      <c r="AK612" s="306"/>
      <c r="AL612" s="5">
        <v>7</v>
      </c>
      <c r="AM612" s="5">
        <v>85</v>
      </c>
      <c r="AN612" s="5">
        <v>4.7</v>
      </c>
      <c r="AO612" s="5">
        <v>7</v>
      </c>
      <c r="AP612" s="5">
        <v>3.6</v>
      </c>
      <c r="AQ612" s="5">
        <v>5</v>
      </c>
      <c r="AR612" s="5">
        <v>1030.0999999999999</v>
      </c>
      <c r="AS612" s="5">
        <v>3840</v>
      </c>
      <c r="AT612" s="5">
        <v>0</v>
      </c>
      <c r="AU612" s="5">
        <v>0</v>
      </c>
      <c r="AV612" s="5">
        <v>0</v>
      </c>
      <c r="AW612" s="5">
        <v>0</v>
      </c>
      <c r="AX612">
        <v>232</v>
      </c>
      <c r="AY612">
        <v>1088</v>
      </c>
      <c r="AZ612">
        <v>6.2</v>
      </c>
      <c r="BA612">
        <v>10.1</v>
      </c>
      <c r="BB612" s="55">
        <v>0.418750000000078</v>
      </c>
    </row>
    <row r="613" spans="2:54" s="6" customFormat="1" x14ac:dyDescent="0.25">
      <c r="B613" s="5">
        <v>7.1</v>
      </c>
      <c r="C613" s="5">
        <v>84</v>
      </c>
      <c r="D613" s="5">
        <v>4.5999999999999996</v>
      </c>
      <c r="E613" s="5">
        <v>7.1</v>
      </c>
      <c r="F613" s="5">
        <v>4</v>
      </c>
      <c r="G613" s="5">
        <v>4.7</v>
      </c>
      <c r="H613" s="5">
        <v>1029.8</v>
      </c>
      <c r="I613" s="5">
        <v>3870</v>
      </c>
      <c r="J613" s="5">
        <v>0</v>
      </c>
      <c r="K613" s="5">
        <v>0</v>
      </c>
      <c r="L613" s="5">
        <v>0</v>
      </c>
      <c r="M613" s="5">
        <v>0</v>
      </c>
      <c r="N613">
        <v>232</v>
      </c>
      <c r="O613">
        <v>1088</v>
      </c>
      <c r="P613">
        <v>6.2</v>
      </c>
      <c r="Q613">
        <v>9.9</v>
      </c>
      <c r="R613" s="54"/>
      <c r="S613"/>
      <c r="T613" s="91">
        <f t="shared" si="22"/>
        <v>9.9</v>
      </c>
      <c r="U613" s="94">
        <f t="shared" si="24"/>
        <v>0.80000000000000071</v>
      </c>
      <c r="V613" s="90" t="str">
        <f t="shared" si="25"/>
        <v/>
      </c>
      <c r="W613" s="94">
        <f t="shared" si="23"/>
        <v>1</v>
      </c>
      <c r="X613" s="422"/>
      <c r="Y613"/>
      <c r="Z613" s="5"/>
      <c r="AA613"/>
      <c r="AC613" s="372"/>
      <c r="AD613" s="54">
        <v>0.41944444444448198</v>
      </c>
      <c r="AF613"/>
      <c r="AK613" s="699"/>
      <c r="AL613" s="5">
        <v>7.1</v>
      </c>
      <c r="AM613" s="5">
        <v>84</v>
      </c>
      <c r="AN613" s="5">
        <v>4.5999999999999996</v>
      </c>
      <c r="AO613" s="5">
        <v>7.1</v>
      </c>
      <c r="AP613" s="5">
        <v>4</v>
      </c>
      <c r="AQ613" s="5">
        <v>4.7</v>
      </c>
      <c r="AR613" s="5">
        <v>1029.8</v>
      </c>
      <c r="AS613" s="5">
        <v>3870</v>
      </c>
      <c r="AT613" s="5">
        <v>0</v>
      </c>
      <c r="AU613" s="5">
        <v>0</v>
      </c>
      <c r="AV613" s="5">
        <v>0</v>
      </c>
      <c r="AW613" s="5">
        <v>0</v>
      </c>
      <c r="AX613">
        <v>232</v>
      </c>
      <c r="AY613">
        <v>1088</v>
      </c>
      <c r="AZ613">
        <v>6.2</v>
      </c>
      <c r="BA613">
        <v>9.9</v>
      </c>
      <c r="BB613" s="55">
        <v>0.419444444444523</v>
      </c>
    </row>
    <row r="614" spans="2:54" s="6" customFormat="1" x14ac:dyDescent="0.25">
      <c r="B614" s="5">
        <v>7.1</v>
      </c>
      <c r="C614" s="5">
        <v>84</v>
      </c>
      <c r="D614" s="5">
        <v>4.5999999999999996</v>
      </c>
      <c r="E614" s="5">
        <v>7.1</v>
      </c>
      <c r="F614" s="5">
        <v>4.7</v>
      </c>
      <c r="G614" s="5">
        <v>6.5</v>
      </c>
      <c r="H614" s="5">
        <v>1030</v>
      </c>
      <c r="I614" s="5">
        <v>3890</v>
      </c>
      <c r="J614" s="5">
        <v>0</v>
      </c>
      <c r="K614" s="5">
        <v>0</v>
      </c>
      <c r="L614" s="5">
        <v>0</v>
      </c>
      <c r="M614" s="5">
        <v>0</v>
      </c>
      <c r="N614">
        <v>232</v>
      </c>
      <c r="O614">
        <v>1088</v>
      </c>
      <c r="P614">
        <v>6.2</v>
      </c>
      <c r="Q614">
        <v>9.6999999999999993</v>
      </c>
      <c r="R614" s="54"/>
      <c r="S614"/>
      <c r="T614" s="91">
        <f t="shared" si="22"/>
        <v>9.6999999999999993</v>
      </c>
      <c r="U614" s="94">
        <f t="shared" si="24"/>
        <v>0.59999999999999964</v>
      </c>
      <c r="V614" s="90" t="str">
        <f t="shared" si="25"/>
        <v/>
      </c>
      <c r="W614" s="94">
        <f t="shared" si="23"/>
        <v>1</v>
      </c>
      <c r="X614" s="422"/>
      <c r="Y614"/>
      <c r="Z614" s="5"/>
      <c r="AA614"/>
      <c r="AC614" s="372"/>
      <c r="AD614" s="54">
        <v>0.42013888888892698</v>
      </c>
      <c r="AK614" s="699"/>
      <c r="AL614" s="5">
        <v>7.1</v>
      </c>
      <c r="AM614" s="5">
        <v>84</v>
      </c>
      <c r="AN614" s="5">
        <v>4.5999999999999996</v>
      </c>
      <c r="AO614" s="5">
        <v>7.1</v>
      </c>
      <c r="AP614" s="5">
        <v>4.7</v>
      </c>
      <c r="AQ614" s="5">
        <v>6.5</v>
      </c>
      <c r="AR614" s="5">
        <v>1030</v>
      </c>
      <c r="AS614" s="5">
        <v>3890</v>
      </c>
      <c r="AT614" s="5">
        <v>0</v>
      </c>
      <c r="AU614" s="5">
        <v>0</v>
      </c>
      <c r="AV614" s="5">
        <v>0</v>
      </c>
      <c r="AW614" s="5">
        <v>0</v>
      </c>
      <c r="AX614">
        <v>232</v>
      </c>
      <c r="AY614">
        <v>1088</v>
      </c>
      <c r="AZ614">
        <v>6.2</v>
      </c>
      <c r="BA614">
        <v>9.6999999999999993</v>
      </c>
      <c r="BB614" s="55">
        <v>0.420138888888968</v>
      </c>
    </row>
    <row r="615" spans="2:54" s="6" customFormat="1" x14ac:dyDescent="0.25">
      <c r="B615" s="5">
        <v>7.1</v>
      </c>
      <c r="C615" s="5">
        <v>84</v>
      </c>
      <c r="D615" s="5">
        <v>4.5999999999999996</v>
      </c>
      <c r="E615" s="5">
        <v>7.1</v>
      </c>
      <c r="F615" s="5">
        <v>4.7</v>
      </c>
      <c r="G615" s="5">
        <v>5</v>
      </c>
      <c r="H615" s="5">
        <v>1030.0999999999999</v>
      </c>
      <c r="I615" s="5">
        <v>3930</v>
      </c>
      <c r="J615" s="5">
        <v>0</v>
      </c>
      <c r="K615" s="5">
        <v>0</v>
      </c>
      <c r="L615" s="5">
        <v>0</v>
      </c>
      <c r="M615" s="5">
        <v>0</v>
      </c>
      <c r="N615">
        <v>232</v>
      </c>
      <c r="O615">
        <v>1088</v>
      </c>
      <c r="P615">
        <v>6.3</v>
      </c>
      <c r="Q615">
        <v>9.5</v>
      </c>
      <c r="R615" s="54"/>
      <c r="S615"/>
      <c r="T615" s="91">
        <f t="shared" si="22"/>
        <v>9.5</v>
      </c>
      <c r="U615" s="94">
        <f t="shared" si="24"/>
        <v>0.40000000000000036</v>
      </c>
      <c r="V615" s="90" t="str">
        <f t="shared" si="25"/>
        <v/>
      </c>
      <c r="W615" s="94">
        <f t="shared" si="23"/>
        <v>1</v>
      </c>
      <c r="X615" s="422"/>
      <c r="Y615"/>
      <c r="Z615" s="5"/>
      <c r="AA615"/>
      <c r="AC615" s="372"/>
      <c r="AD615" s="54">
        <v>0.42083333333337197</v>
      </c>
      <c r="AK615" s="699"/>
      <c r="AL615" s="5">
        <v>7.1</v>
      </c>
      <c r="AM615" s="5">
        <v>84</v>
      </c>
      <c r="AN615" s="5">
        <v>4.5999999999999996</v>
      </c>
      <c r="AO615" s="5">
        <v>7.1</v>
      </c>
      <c r="AP615" s="5">
        <v>4.7</v>
      </c>
      <c r="AQ615" s="5">
        <v>5</v>
      </c>
      <c r="AR615" s="5">
        <v>1030.0999999999999</v>
      </c>
      <c r="AS615" s="5">
        <v>3930</v>
      </c>
      <c r="AT615" s="5">
        <v>0</v>
      </c>
      <c r="AU615" s="5">
        <v>0</v>
      </c>
      <c r="AV615" s="5">
        <v>0</v>
      </c>
      <c r="AW615" s="5">
        <v>0</v>
      </c>
      <c r="AX615">
        <v>232</v>
      </c>
      <c r="AY615">
        <v>1088</v>
      </c>
      <c r="AZ615">
        <v>6.3</v>
      </c>
      <c r="BA615">
        <v>9.5</v>
      </c>
      <c r="BB615" s="55">
        <v>0.420833333333413</v>
      </c>
    </row>
    <row r="616" spans="2:54" s="6" customFormat="1" x14ac:dyDescent="0.25">
      <c r="B616" s="5">
        <v>7.1</v>
      </c>
      <c r="C616" s="5">
        <v>84</v>
      </c>
      <c r="D616" s="5">
        <v>4.5999999999999996</v>
      </c>
      <c r="E616" s="5">
        <v>7.1</v>
      </c>
      <c r="F616" s="5">
        <v>0</v>
      </c>
      <c r="G616" s="5">
        <v>2.9</v>
      </c>
      <c r="H616" s="5">
        <v>1030</v>
      </c>
      <c r="I616" s="5">
        <v>3960</v>
      </c>
      <c r="J616" s="5">
        <v>0</v>
      </c>
      <c r="K616" s="5">
        <v>0</v>
      </c>
      <c r="L616" s="5">
        <v>0</v>
      </c>
      <c r="M616" s="5">
        <v>0</v>
      </c>
      <c r="N616">
        <v>232</v>
      </c>
      <c r="O616">
        <v>1088</v>
      </c>
      <c r="P616">
        <v>6.3</v>
      </c>
      <c r="Q616">
        <v>9.4</v>
      </c>
      <c r="R616" s="54"/>
      <c r="S616"/>
      <c r="T616" s="91">
        <f t="shared" si="22"/>
        <v>9.4</v>
      </c>
      <c r="U616" s="94">
        <f t="shared" si="24"/>
        <v>0.30000000000000071</v>
      </c>
      <c r="V616" s="90" t="str">
        <f t="shared" si="25"/>
        <v/>
      </c>
      <c r="W616" s="94">
        <f t="shared" si="23"/>
        <v>1</v>
      </c>
      <c r="X616" s="422"/>
      <c r="Y616"/>
      <c r="Z616" s="5"/>
      <c r="AA616"/>
      <c r="AC616" s="372"/>
      <c r="AD616" s="54">
        <v>0.42152777777781703</v>
      </c>
      <c r="AK616" s="699"/>
      <c r="AL616" s="5">
        <v>7.1</v>
      </c>
      <c r="AM616" s="5">
        <v>84</v>
      </c>
      <c r="AN616" s="5">
        <v>4.5999999999999996</v>
      </c>
      <c r="AO616" s="5">
        <v>7.1</v>
      </c>
      <c r="AP616" s="5">
        <v>0</v>
      </c>
      <c r="AQ616" s="5">
        <v>2.9</v>
      </c>
      <c r="AR616" s="5">
        <v>1030</v>
      </c>
      <c r="AS616" s="5">
        <v>3960</v>
      </c>
      <c r="AT616" s="5">
        <v>0</v>
      </c>
      <c r="AU616" s="5">
        <v>0</v>
      </c>
      <c r="AV616" s="5">
        <v>0</v>
      </c>
      <c r="AW616" s="5">
        <v>0</v>
      </c>
      <c r="AX616">
        <v>232</v>
      </c>
      <c r="AY616">
        <v>1088</v>
      </c>
      <c r="AZ616">
        <v>6.3</v>
      </c>
      <c r="BA616">
        <v>9.4</v>
      </c>
      <c r="BB616" s="55">
        <v>0.42152777777785799</v>
      </c>
    </row>
    <row r="617" spans="2:54" s="6" customFormat="1" x14ac:dyDescent="0.25">
      <c r="B617" s="5">
        <v>7.1</v>
      </c>
      <c r="C617" s="5">
        <v>84</v>
      </c>
      <c r="D617" s="5">
        <v>4.5999999999999996</v>
      </c>
      <c r="E617" s="5">
        <v>7.1</v>
      </c>
      <c r="F617" s="5">
        <v>2.9</v>
      </c>
      <c r="G617" s="5">
        <v>6.5</v>
      </c>
      <c r="H617" s="5">
        <v>1030</v>
      </c>
      <c r="I617" s="5">
        <v>3990</v>
      </c>
      <c r="J617" s="5">
        <v>0</v>
      </c>
      <c r="K617" s="5">
        <v>0</v>
      </c>
      <c r="L617" s="5">
        <v>0</v>
      </c>
      <c r="M617" s="5">
        <v>0</v>
      </c>
      <c r="N617">
        <v>232</v>
      </c>
      <c r="O617">
        <v>1088</v>
      </c>
      <c r="P617">
        <v>6.3</v>
      </c>
      <c r="Q617">
        <v>9.3000000000000007</v>
      </c>
      <c r="R617" s="54"/>
      <c r="S617"/>
      <c r="T617" s="91">
        <f t="shared" si="22"/>
        <v>9.3000000000000007</v>
      </c>
      <c r="U617" s="94">
        <f t="shared" si="24"/>
        <v>0.20000000000000107</v>
      </c>
      <c r="V617" s="90" t="str">
        <f t="shared" si="25"/>
        <v/>
      </c>
      <c r="W617" s="94">
        <f t="shared" si="23"/>
        <v>1</v>
      </c>
      <c r="X617" s="422"/>
      <c r="Y617"/>
      <c r="Z617" s="5"/>
      <c r="AA617"/>
      <c r="AC617" s="372"/>
      <c r="AD617" s="54">
        <v>0.42222222222226202</v>
      </c>
      <c r="AK617" s="699"/>
      <c r="AL617" s="5">
        <v>7.1</v>
      </c>
      <c r="AM617" s="5">
        <v>84</v>
      </c>
      <c r="AN617" s="5">
        <v>4.5999999999999996</v>
      </c>
      <c r="AO617" s="5">
        <v>7.1</v>
      </c>
      <c r="AP617" s="5">
        <v>2.9</v>
      </c>
      <c r="AQ617" s="5">
        <v>6.5</v>
      </c>
      <c r="AR617" s="5">
        <v>1030</v>
      </c>
      <c r="AS617" s="5">
        <v>3990</v>
      </c>
      <c r="AT617" s="5">
        <v>0</v>
      </c>
      <c r="AU617" s="5">
        <v>0</v>
      </c>
      <c r="AV617" s="5">
        <v>0</v>
      </c>
      <c r="AW617" s="5">
        <v>0</v>
      </c>
      <c r="AX617">
        <v>232</v>
      </c>
      <c r="AY617">
        <v>1088</v>
      </c>
      <c r="AZ617">
        <v>6.3</v>
      </c>
      <c r="BA617">
        <v>9.3000000000000007</v>
      </c>
      <c r="BB617" s="55">
        <v>0.42222222222230299</v>
      </c>
    </row>
    <row r="618" spans="2:54" s="6" customFormat="1" x14ac:dyDescent="0.25">
      <c r="B618" s="5">
        <v>7.1</v>
      </c>
      <c r="C618" s="5">
        <v>84</v>
      </c>
      <c r="D618" s="5">
        <v>4.5999999999999996</v>
      </c>
      <c r="E618" s="5">
        <v>7.1</v>
      </c>
      <c r="F618" s="5">
        <v>3.6</v>
      </c>
      <c r="G618" s="5">
        <v>6.8</v>
      </c>
      <c r="H618" s="5">
        <v>1030</v>
      </c>
      <c r="I618" s="5">
        <v>4020</v>
      </c>
      <c r="J618" s="5">
        <v>0</v>
      </c>
      <c r="K618" s="5">
        <v>0</v>
      </c>
      <c r="L618" s="5">
        <v>0</v>
      </c>
      <c r="M618" s="5">
        <v>0</v>
      </c>
      <c r="N618">
        <v>232</v>
      </c>
      <c r="O618">
        <v>1088</v>
      </c>
      <c r="P618">
        <v>6.3</v>
      </c>
      <c r="Q618">
        <v>9.1</v>
      </c>
      <c r="R618" s="54"/>
      <c r="S618"/>
      <c r="T618" s="91">
        <f t="shared" si="22"/>
        <v>9.1</v>
      </c>
      <c r="U618" s="94">
        <f t="shared" si="24"/>
        <v>0</v>
      </c>
      <c r="V618" s="90" t="str">
        <f t="shared" si="25"/>
        <v/>
      </c>
      <c r="W618" s="94" t="str">
        <f t="shared" si="23"/>
        <v/>
      </c>
      <c r="X618" s="422"/>
      <c r="Y618"/>
      <c r="Z618" s="5"/>
      <c r="AA618"/>
      <c r="AC618" s="372"/>
      <c r="AD618" s="54">
        <v>0.42291666666670702</v>
      </c>
      <c r="AK618" s="699"/>
      <c r="AL618" s="5">
        <v>7.1</v>
      </c>
      <c r="AM618" s="5">
        <v>84</v>
      </c>
      <c r="AN618" s="5">
        <v>4.5999999999999996</v>
      </c>
      <c r="AO618" s="5">
        <v>7.1</v>
      </c>
      <c r="AP618" s="5">
        <v>3.6</v>
      </c>
      <c r="AQ618" s="5">
        <v>6.8</v>
      </c>
      <c r="AR618" s="5">
        <v>1030</v>
      </c>
      <c r="AS618" s="5">
        <v>4020</v>
      </c>
      <c r="AT618" s="5">
        <v>0</v>
      </c>
      <c r="AU618" s="5">
        <v>0</v>
      </c>
      <c r="AV618" s="5">
        <v>0</v>
      </c>
      <c r="AW618" s="5">
        <v>0</v>
      </c>
      <c r="AX618">
        <v>232</v>
      </c>
      <c r="AY618">
        <v>1088</v>
      </c>
      <c r="AZ618">
        <v>6.3</v>
      </c>
      <c r="BA618">
        <v>9.1</v>
      </c>
      <c r="BB618" s="55">
        <v>0.42291666666674799</v>
      </c>
    </row>
    <row r="619" spans="2:54" s="6" customFormat="1" x14ac:dyDescent="0.25">
      <c r="B619" s="5">
        <v>7.1</v>
      </c>
      <c r="C619" s="5">
        <v>84</v>
      </c>
      <c r="D619" s="5">
        <v>4.5999999999999996</v>
      </c>
      <c r="E619" s="5">
        <v>7.1</v>
      </c>
      <c r="F619" s="5">
        <v>4.3</v>
      </c>
      <c r="G619" s="5">
        <v>4.3</v>
      </c>
      <c r="H619" s="5">
        <v>1030.0999999999999</v>
      </c>
      <c r="I619" s="5">
        <v>4040</v>
      </c>
      <c r="J619" s="5">
        <v>0</v>
      </c>
      <c r="K619" s="5">
        <v>0</v>
      </c>
      <c r="L619" s="5">
        <v>0</v>
      </c>
      <c r="M619" s="5">
        <v>0</v>
      </c>
      <c r="N619">
        <v>232</v>
      </c>
      <c r="O619">
        <v>1088</v>
      </c>
      <c r="P619">
        <v>6.4</v>
      </c>
      <c r="Q619">
        <v>9</v>
      </c>
      <c r="R619" s="54"/>
      <c r="S619"/>
      <c r="T619" s="91">
        <f t="shared" si="22"/>
        <v>9</v>
      </c>
      <c r="U619" s="94">
        <f t="shared" si="24"/>
        <v>-9.9999999999999645E-2</v>
      </c>
      <c r="V619" s="90" t="str">
        <f t="shared" si="25"/>
        <v/>
      </c>
      <c r="W619" s="94" t="str">
        <f t="shared" si="23"/>
        <v/>
      </c>
      <c r="X619" s="422"/>
      <c r="Y619"/>
      <c r="Z619" s="5"/>
      <c r="AA619"/>
      <c r="AC619" s="372"/>
      <c r="AD619" s="54">
        <v>0.42361111111115202</v>
      </c>
      <c r="AK619" s="699"/>
      <c r="AL619" s="5">
        <v>7.1</v>
      </c>
      <c r="AM619" s="5">
        <v>84</v>
      </c>
      <c r="AN619" s="5">
        <v>4.5999999999999996</v>
      </c>
      <c r="AO619" s="5">
        <v>7.1</v>
      </c>
      <c r="AP619" s="5">
        <v>4.3</v>
      </c>
      <c r="AQ619" s="5">
        <v>4.3</v>
      </c>
      <c r="AR619" s="5">
        <v>1030.0999999999999</v>
      </c>
      <c r="AS619" s="5">
        <v>4040</v>
      </c>
      <c r="AT619" s="5">
        <v>0</v>
      </c>
      <c r="AU619" s="5">
        <v>0</v>
      </c>
      <c r="AV619" s="5">
        <v>0</v>
      </c>
      <c r="AW619" s="5">
        <v>0</v>
      </c>
      <c r="AX619">
        <v>232</v>
      </c>
      <c r="AY619">
        <v>1088</v>
      </c>
      <c r="AZ619">
        <v>6.4</v>
      </c>
      <c r="BA619">
        <v>9</v>
      </c>
      <c r="BB619" s="55">
        <v>0.42361111111119298</v>
      </c>
    </row>
    <row r="620" spans="2:54" s="6" customFormat="1" x14ac:dyDescent="0.25">
      <c r="B620" s="5">
        <v>7.1</v>
      </c>
      <c r="C620" s="5">
        <v>84</v>
      </c>
      <c r="D620" s="5">
        <v>4.5999999999999996</v>
      </c>
      <c r="E620" s="5">
        <v>7.1</v>
      </c>
      <c r="F620" s="5">
        <v>3.2</v>
      </c>
      <c r="G620" s="5">
        <v>7.9</v>
      </c>
      <c r="H620" s="5">
        <v>1029.7</v>
      </c>
      <c r="I620" s="5">
        <v>4070</v>
      </c>
      <c r="J620" s="5">
        <v>0</v>
      </c>
      <c r="K620" s="5">
        <v>0</v>
      </c>
      <c r="L620" s="5">
        <v>0</v>
      </c>
      <c r="M620" s="5">
        <v>0</v>
      </c>
      <c r="N620">
        <v>232</v>
      </c>
      <c r="O620">
        <v>1088</v>
      </c>
      <c r="P620">
        <v>6.4</v>
      </c>
      <c r="Q620">
        <v>8.9</v>
      </c>
      <c r="R620" s="54"/>
      <c r="S620"/>
      <c r="T620" s="91">
        <f t="shared" si="22"/>
        <v>8.9</v>
      </c>
      <c r="U620" s="94">
        <f t="shared" si="24"/>
        <v>-0.19999999999999929</v>
      </c>
      <c r="V620" s="90" t="str">
        <f t="shared" si="25"/>
        <v/>
      </c>
      <c r="W620" s="94" t="str">
        <f t="shared" si="23"/>
        <v/>
      </c>
      <c r="X620" s="422"/>
      <c r="Y620"/>
      <c r="Z620" s="5"/>
      <c r="AA620"/>
      <c r="AC620" s="372"/>
      <c r="AD620" s="54">
        <v>0.42430555555559701</v>
      </c>
      <c r="AK620" s="699"/>
      <c r="AL620" s="5">
        <v>7.1</v>
      </c>
      <c r="AM620" s="5">
        <v>84</v>
      </c>
      <c r="AN620" s="5">
        <v>4.5999999999999996</v>
      </c>
      <c r="AO620" s="5">
        <v>7.1</v>
      </c>
      <c r="AP620" s="5">
        <v>3.2</v>
      </c>
      <c r="AQ620" s="5">
        <v>7.9</v>
      </c>
      <c r="AR620" s="5">
        <v>1029.7</v>
      </c>
      <c r="AS620" s="5">
        <v>4070</v>
      </c>
      <c r="AT620" s="5">
        <v>0</v>
      </c>
      <c r="AU620" s="5">
        <v>0</v>
      </c>
      <c r="AV620" s="5">
        <v>0</v>
      </c>
      <c r="AW620" s="5">
        <v>0</v>
      </c>
      <c r="AX620">
        <v>232</v>
      </c>
      <c r="AY620">
        <v>1088</v>
      </c>
      <c r="AZ620">
        <v>6.4</v>
      </c>
      <c r="BA620">
        <v>8.9</v>
      </c>
      <c r="BB620" s="55">
        <v>0.42430555555563798</v>
      </c>
    </row>
    <row r="621" spans="2:54" s="6" customFormat="1" x14ac:dyDescent="0.25">
      <c r="B621" s="5">
        <v>7.1</v>
      </c>
      <c r="C621" s="5">
        <v>84</v>
      </c>
      <c r="D621" s="5">
        <v>4.5999999999999996</v>
      </c>
      <c r="E621" s="5">
        <v>7.1</v>
      </c>
      <c r="F621" s="5">
        <v>4</v>
      </c>
      <c r="G621" s="5">
        <v>7.2</v>
      </c>
      <c r="H621" s="5">
        <v>1030.0999999999999</v>
      </c>
      <c r="I621" s="5">
        <v>4100</v>
      </c>
      <c r="J621" s="5">
        <v>0</v>
      </c>
      <c r="K621" s="5">
        <v>0</v>
      </c>
      <c r="L621" s="5">
        <v>0</v>
      </c>
      <c r="M621" s="5">
        <v>0</v>
      </c>
      <c r="N621">
        <v>232</v>
      </c>
      <c r="O621">
        <v>1088</v>
      </c>
      <c r="P621">
        <v>6.4</v>
      </c>
      <c r="Q621">
        <v>8.8000000000000007</v>
      </c>
      <c r="R621" s="54"/>
      <c r="S621"/>
      <c r="T621" s="91">
        <f t="shared" si="22"/>
        <v>8.8000000000000007</v>
      </c>
      <c r="U621" s="94">
        <f>(T621-B621)-4</f>
        <v>-2.2999999999999989</v>
      </c>
      <c r="V621" s="90" t="str">
        <f t="shared" si="25"/>
        <v/>
      </c>
      <c r="W621" s="94" t="str">
        <f t="shared" si="23"/>
        <v/>
      </c>
      <c r="X621" s="422"/>
      <c r="Y621"/>
      <c r="Z621" s="5"/>
      <c r="AA621"/>
      <c r="AC621" s="372"/>
      <c r="AD621" s="54">
        <v>0.42500000000004201</v>
      </c>
      <c r="AK621" s="699"/>
      <c r="AL621" s="5">
        <v>7.1</v>
      </c>
      <c r="AM621" s="5">
        <v>84</v>
      </c>
      <c r="AN621" s="5">
        <v>4.5999999999999996</v>
      </c>
      <c r="AO621" s="5">
        <v>7.1</v>
      </c>
      <c r="AP621" s="5">
        <v>4</v>
      </c>
      <c r="AQ621" s="5">
        <v>7.2</v>
      </c>
      <c r="AR621" s="5">
        <v>1030.0999999999999</v>
      </c>
      <c r="AS621" s="5">
        <v>4100</v>
      </c>
      <c r="AT621" s="5">
        <v>0</v>
      </c>
      <c r="AU621" s="5">
        <v>0</v>
      </c>
      <c r="AV621" s="5">
        <v>0</v>
      </c>
      <c r="AW621" s="5">
        <v>0</v>
      </c>
      <c r="AX621">
        <v>232</v>
      </c>
      <c r="AY621">
        <v>1088</v>
      </c>
      <c r="AZ621">
        <v>6.4</v>
      </c>
      <c r="BA621">
        <v>8.8000000000000007</v>
      </c>
      <c r="BB621" s="55">
        <v>0.42500000000008298</v>
      </c>
    </row>
    <row r="622" spans="2:54" s="6" customFormat="1" x14ac:dyDescent="0.25">
      <c r="B622" s="5">
        <v>7.1</v>
      </c>
      <c r="C622" s="5">
        <v>84</v>
      </c>
      <c r="D622" s="5">
        <v>4.5999999999999996</v>
      </c>
      <c r="E622" s="5">
        <v>7.1</v>
      </c>
      <c r="F622" s="5">
        <v>3.2</v>
      </c>
      <c r="G622" s="5">
        <v>3.6</v>
      </c>
      <c r="H622" s="5">
        <v>1030.0999999999999</v>
      </c>
      <c r="I622" s="5">
        <v>4120</v>
      </c>
      <c r="J622" s="5">
        <v>0</v>
      </c>
      <c r="K622" s="5">
        <v>0</v>
      </c>
      <c r="L622" s="5">
        <v>0</v>
      </c>
      <c r="M622" s="5">
        <v>0</v>
      </c>
      <c r="N622">
        <v>232</v>
      </c>
      <c r="O622">
        <v>1088</v>
      </c>
      <c r="P622">
        <v>6.4</v>
      </c>
      <c r="Q622">
        <v>8.6999999999999993</v>
      </c>
      <c r="R622" s="54"/>
      <c r="S622"/>
      <c r="T622" s="91">
        <f t="shared" si="22"/>
        <v>8.6999999999999993</v>
      </c>
      <c r="U622" s="94">
        <f t="shared" ref="U622:U655" si="26">(T622-B622)-4</f>
        <v>-2.4000000000000004</v>
      </c>
      <c r="V622" s="90" t="str">
        <f t="shared" si="25"/>
        <v/>
      </c>
      <c r="W622" s="94" t="str">
        <f t="shared" si="23"/>
        <v/>
      </c>
      <c r="X622" s="422"/>
      <c r="Y622"/>
      <c r="Z622" s="5"/>
      <c r="AA622"/>
      <c r="AC622" s="372"/>
      <c r="AD622" s="54">
        <v>0.42569444444448701</v>
      </c>
      <c r="AK622" s="699"/>
      <c r="AL622" s="5">
        <v>7.1</v>
      </c>
      <c r="AM622" s="5">
        <v>84</v>
      </c>
      <c r="AN622" s="5">
        <v>4.5999999999999996</v>
      </c>
      <c r="AO622" s="5">
        <v>7.1</v>
      </c>
      <c r="AP622" s="5">
        <v>3.2</v>
      </c>
      <c r="AQ622" s="5">
        <v>3.6</v>
      </c>
      <c r="AR622" s="5">
        <v>1030.0999999999999</v>
      </c>
      <c r="AS622" s="5">
        <v>4120</v>
      </c>
      <c r="AT622" s="5">
        <v>0</v>
      </c>
      <c r="AU622" s="5">
        <v>0</v>
      </c>
      <c r="AV622" s="5">
        <v>0</v>
      </c>
      <c r="AW622" s="5">
        <v>0</v>
      </c>
      <c r="AX622">
        <v>232</v>
      </c>
      <c r="AY622">
        <v>1088</v>
      </c>
      <c r="AZ622">
        <v>6.4</v>
      </c>
      <c r="BA622">
        <v>8.6999999999999993</v>
      </c>
      <c r="BB622" s="55">
        <v>0.42569444444452798</v>
      </c>
    </row>
    <row r="623" spans="2:54" s="6" customFormat="1" x14ac:dyDescent="0.25">
      <c r="B623" s="5">
        <v>7.2</v>
      </c>
      <c r="C623" s="5">
        <v>84</v>
      </c>
      <c r="D623" s="5">
        <v>4.7</v>
      </c>
      <c r="E623" s="5">
        <v>7.2</v>
      </c>
      <c r="F623" s="5">
        <v>4.7</v>
      </c>
      <c r="G623" s="5">
        <v>5.4</v>
      </c>
      <c r="H623" s="5">
        <v>1029.9000000000001</v>
      </c>
      <c r="I623" s="5">
        <v>4160</v>
      </c>
      <c r="J623" s="5">
        <v>0</v>
      </c>
      <c r="K623" s="5">
        <v>0</v>
      </c>
      <c r="L623" s="5">
        <v>0</v>
      </c>
      <c r="M623" s="5">
        <v>0</v>
      </c>
      <c r="N623">
        <v>232</v>
      </c>
      <c r="O623">
        <v>1088</v>
      </c>
      <c r="P623">
        <v>6.4</v>
      </c>
      <c r="Q623">
        <v>8.6</v>
      </c>
      <c r="R623" s="54"/>
      <c r="S623"/>
      <c r="T623" s="91">
        <f t="shared" si="22"/>
        <v>8.6</v>
      </c>
      <c r="U623" s="94">
        <f t="shared" si="26"/>
        <v>-2.6000000000000005</v>
      </c>
      <c r="V623" s="90" t="str">
        <f t="shared" si="25"/>
        <v/>
      </c>
      <c r="W623" s="94" t="str">
        <f t="shared" si="23"/>
        <v/>
      </c>
      <c r="X623" s="422"/>
      <c r="Y623"/>
      <c r="Z623" s="5"/>
      <c r="AA623"/>
      <c r="AC623" s="372"/>
      <c r="AD623" s="54">
        <v>0.42638888888893201</v>
      </c>
      <c r="AK623" s="699"/>
      <c r="AL623" s="5">
        <v>7.2</v>
      </c>
      <c r="AM623" s="5">
        <v>84</v>
      </c>
      <c r="AN623" s="5">
        <v>4.7</v>
      </c>
      <c r="AO623" s="5">
        <v>7.2</v>
      </c>
      <c r="AP623" s="5">
        <v>4.7</v>
      </c>
      <c r="AQ623" s="5">
        <v>5.4</v>
      </c>
      <c r="AR623" s="5">
        <v>1029.9000000000001</v>
      </c>
      <c r="AS623" s="5">
        <v>4160</v>
      </c>
      <c r="AT623" s="5">
        <v>0</v>
      </c>
      <c r="AU623" s="5">
        <v>0</v>
      </c>
      <c r="AV623" s="5">
        <v>0</v>
      </c>
      <c r="AW623" s="5">
        <v>0</v>
      </c>
      <c r="AX623">
        <v>232</v>
      </c>
      <c r="AY623">
        <v>1088</v>
      </c>
      <c r="AZ623">
        <v>6.4</v>
      </c>
      <c r="BA623">
        <v>8.6</v>
      </c>
      <c r="BB623" s="55">
        <v>0.42638888888897297</v>
      </c>
    </row>
    <row r="624" spans="2:54" s="6" customFormat="1" x14ac:dyDescent="0.25">
      <c r="B624" s="5">
        <v>7.2</v>
      </c>
      <c r="C624" s="5">
        <v>84</v>
      </c>
      <c r="D624" s="5">
        <v>4.7</v>
      </c>
      <c r="E624" s="5">
        <v>6.6</v>
      </c>
      <c r="F624" s="5">
        <v>5</v>
      </c>
      <c r="G624" s="5">
        <v>6.5</v>
      </c>
      <c r="H624" s="5">
        <v>1029.9000000000001</v>
      </c>
      <c r="I624" s="5">
        <v>4190</v>
      </c>
      <c r="J624" s="5">
        <v>0</v>
      </c>
      <c r="K624" s="5">
        <v>0</v>
      </c>
      <c r="L624" s="5">
        <v>0</v>
      </c>
      <c r="M624" s="5">
        <v>0</v>
      </c>
      <c r="N624">
        <v>232</v>
      </c>
      <c r="O624">
        <v>1088</v>
      </c>
      <c r="P624">
        <v>6.5</v>
      </c>
      <c r="Q624">
        <v>8.6</v>
      </c>
      <c r="R624" s="54"/>
      <c r="S624"/>
      <c r="T624" s="91">
        <f t="shared" si="22"/>
        <v>8.6</v>
      </c>
      <c r="U624" s="94">
        <f t="shared" si="26"/>
        <v>-2.6000000000000005</v>
      </c>
      <c r="V624" s="90" t="str">
        <f t="shared" si="25"/>
        <v/>
      </c>
      <c r="W624" s="94" t="str">
        <f t="shared" si="23"/>
        <v/>
      </c>
      <c r="X624" s="422"/>
      <c r="Y624"/>
      <c r="Z624" s="5"/>
      <c r="AA624"/>
      <c r="AC624" s="372"/>
      <c r="AD624" s="54">
        <v>0.427083333333377</v>
      </c>
      <c r="AK624" s="699"/>
      <c r="AL624" s="5">
        <v>7.2</v>
      </c>
      <c r="AM624" s="5">
        <v>84</v>
      </c>
      <c r="AN624" s="5">
        <v>4.7</v>
      </c>
      <c r="AO624" s="5">
        <v>6.6</v>
      </c>
      <c r="AP624" s="5">
        <v>5</v>
      </c>
      <c r="AQ624" s="5">
        <v>6.5</v>
      </c>
      <c r="AR624" s="5">
        <v>1029.9000000000001</v>
      </c>
      <c r="AS624" s="5">
        <v>4190</v>
      </c>
      <c r="AT624" s="5">
        <v>0</v>
      </c>
      <c r="AU624" s="5">
        <v>0</v>
      </c>
      <c r="AV624" s="5">
        <v>0</v>
      </c>
      <c r="AW624" s="5">
        <v>0</v>
      </c>
      <c r="AX624">
        <v>232</v>
      </c>
      <c r="AY624">
        <v>1088</v>
      </c>
      <c r="AZ624">
        <v>6.5</v>
      </c>
      <c r="BA624">
        <v>8.6</v>
      </c>
      <c r="BB624" s="55">
        <v>0.42708333333341802</v>
      </c>
    </row>
    <row r="625" spans="2:54" s="6" customFormat="1" x14ac:dyDescent="0.25">
      <c r="B625" s="5">
        <v>7.2</v>
      </c>
      <c r="C625" s="5">
        <v>84</v>
      </c>
      <c r="D625" s="5">
        <v>4.7</v>
      </c>
      <c r="E625" s="5">
        <v>7.2</v>
      </c>
      <c r="F625" s="5">
        <v>4</v>
      </c>
      <c r="G625" s="5">
        <v>9.6999999999999993</v>
      </c>
      <c r="H625" s="5">
        <v>1030.0999999999999</v>
      </c>
      <c r="I625" s="5">
        <v>4220</v>
      </c>
      <c r="J625" s="5">
        <v>0</v>
      </c>
      <c r="K625" s="5">
        <v>0</v>
      </c>
      <c r="L625" s="5">
        <v>0</v>
      </c>
      <c r="M625" s="5">
        <v>0</v>
      </c>
      <c r="N625">
        <v>232</v>
      </c>
      <c r="O625">
        <v>1088</v>
      </c>
      <c r="P625">
        <v>6.5</v>
      </c>
      <c r="Q625">
        <v>8.5</v>
      </c>
      <c r="R625" s="54"/>
      <c r="S625"/>
      <c r="T625" s="91">
        <f t="shared" si="22"/>
        <v>8.5</v>
      </c>
      <c r="U625" s="94">
        <f t="shared" si="26"/>
        <v>-2.7</v>
      </c>
      <c r="V625" s="90" t="str">
        <f t="shared" si="25"/>
        <v/>
      </c>
      <c r="W625" s="94" t="str">
        <f t="shared" si="23"/>
        <v/>
      </c>
      <c r="X625" s="422"/>
      <c r="Y625"/>
      <c r="Z625" s="5"/>
      <c r="AA625"/>
      <c r="AC625" s="372"/>
      <c r="AD625" s="54">
        <v>0.427777777777822</v>
      </c>
      <c r="AK625" s="699"/>
      <c r="AL625" s="5">
        <v>7.2</v>
      </c>
      <c r="AM625" s="5">
        <v>84</v>
      </c>
      <c r="AN625" s="5">
        <v>4.7</v>
      </c>
      <c r="AO625" s="5">
        <v>7.2</v>
      </c>
      <c r="AP625" s="5">
        <v>4</v>
      </c>
      <c r="AQ625" s="5">
        <v>9.6999999999999993</v>
      </c>
      <c r="AR625" s="5">
        <v>1030.0999999999999</v>
      </c>
      <c r="AS625" s="5">
        <v>4220</v>
      </c>
      <c r="AT625" s="5">
        <v>0</v>
      </c>
      <c r="AU625" s="5">
        <v>0</v>
      </c>
      <c r="AV625" s="5">
        <v>0</v>
      </c>
      <c r="AW625" s="5">
        <v>0</v>
      </c>
      <c r="AX625">
        <v>232</v>
      </c>
      <c r="AY625">
        <v>1088</v>
      </c>
      <c r="AZ625">
        <v>6.5</v>
      </c>
      <c r="BA625">
        <v>8.5</v>
      </c>
      <c r="BB625" s="55">
        <v>0.42777777777786302</v>
      </c>
    </row>
    <row r="626" spans="2:54" s="6" customFormat="1" x14ac:dyDescent="0.25">
      <c r="B626" s="5">
        <v>7.2</v>
      </c>
      <c r="C626" s="5">
        <v>84</v>
      </c>
      <c r="D626" s="5">
        <v>4.7</v>
      </c>
      <c r="E626" s="5">
        <v>7.2</v>
      </c>
      <c r="F626" s="5">
        <v>4.3</v>
      </c>
      <c r="G626" s="5">
        <v>5.8</v>
      </c>
      <c r="H626" s="5">
        <v>1029.9000000000001</v>
      </c>
      <c r="I626" s="5">
        <v>4240</v>
      </c>
      <c r="J626" s="5">
        <v>0</v>
      </c>
      <c r="K626" s="5">
        <v>0</v>
      </c>
      <c r="L626" s="5">
        <v>0</v>
      </c>
      <c r="M626" s="5">
        <v>0</v>
      </c>
      <c r="N626">
        <v>232</v>
      </c>
      <c r="O626">
        <v>1088</v>
      </c>
      <c r="P626">
        <v>6.5</v>
      </c>
      <c r="Q626">
        <v>8.5</v>
      </c>
      <c r="R626" s="54"/>
      <c r="S626"/>
      <c r="T626" s="91">
        <f t="shared" ref="T626:T689" si="27">MAX($P626,$Q626)</f>
        <v>8.5</v>
      </c>
      <c r="U626" s="94">
        <f t="shared" si="26"/>
        <v>-2.7</v>
      </c>
      <c r="V626" s="90" t="str">
        <f t="shared" si="25"/>
        <v/>
      </c>
      <c r="W626" s="94" t="str">
        <f t="shared" ref="W626:W689" si="28">IF($T626&gt;$B626+2,1,"")</f>
        <v/>
      </c>
      <c r="X626" s="422"/>
      <c r="Y626"/>
      <c r="Z626" s="5"/>
      <c r="AA626"/>
      <c r="AC626" s="372"/>
      <c r="AD626" s="54">
        <v>0.428472222222267</v>
      </c>
      <c r="AK626" s="699"/>
      <c r="AL626" s="5">
        <v>7.2</v>
      </c>
      <c r="AM626" s="5">
        <v>84</v>
      </c>
      <c r="AN626" s="5">
        <v>4.7</v>
      </c>
      <c r="AO626" s="5">
        <v>7.2</v>
      </c>
      <c r="AP626" s="5">
        <v>4.3</v>
      </c>
      <c r="AQ626" s="5">
        <v>5.8</v>
      </c>
      <c r="AR626" s="5">
        <v>1029.9000000000001</v>
      </c>
      <c r="AS626" s="5">
        <v>4240</v>
      </c>
      <c r="AT626" s="5">
        <v>0</v>
      </c>
      <c r="AU626" s="5">
        <v>0</v>
      </c>
      <c r="AV626" s="5">
        <v>0</v>
      </c>
      <c r="AW626" s="5">
        <v>0</v>
      </c>
      <c r="AX626">
        <v>232</v>
      </c>
      <c r="AY626">
        <v>1088</v>
      </c>
      <c r="AZ626">
        <v>6.5</v>
      </c>
      <c r="BA626">
        <v>8.5</v>
      </c>
      <c r="BB626" s="55">
        <v>0.42847222222230802</v>
      </c>
    </row>
    <row r="627" spans="2:54" s="6" customFormat="1" x14ac:dyDescent="0.25">
      <c r="B627" s="5">
        <v>7.3</v>
      </c>
      <c r="C627" s="5">
        <v>84</v>
      </c>
      <c r="D627" s="5">
        <v>4.8</v>
      </c>
      <c r="E627" s="5">
        <v>7.3</v>
      </c>
      <c r="F627" s="5">
        <v>0</v>
      </c>
      <c r="G627" s="5">
        <v>2.5</v>
      </c>
      <c r="H627" s="5">
        <v>1030</v>
      </c>
      <c r="I627" s="5">
        <v>4280</v>
      </c>
      <c r="J627" s="5">
        <v>0</v>
      </c>
      <c r="K627" s="5">
        <v>0</v>
      </c>
      <c r="L627" s="5">
        <v>0</v>
      </c>
      <c r="M627" s="5">
        <v>0</v>
      </c>
      <c r="N627">
        <v>232</v>
      </c>
      <c r="O627">
        <v>1088</v>
      </c>
      <c r="P627">
        <v>6.5</v>
      </c>
      <c r="Q627">
        <v>8.5</v>
      </c>
      <c r="R627" s="54"/>
      <c r="S627"/>
      <c r="T627" s="91">
        <f t="shared" si="27"/>
        <v>8.5</v>
      </c>
      <c r="U627" s="94">
        <f t="shared" si="26"/>
        <v>-2.8</v>
      </c>
      <c r="V627" s="90" t="str">
        <f t="shared" si="25"/>
        <v/>
      </c>
      <c r="W627" s="94" t="str">
        <f t="shared" si="28"/>
        <v/>
      </c>
      <c r="X627" s="422"/>
      <c r="Y627"/>
      <c r="Z627" s="5"/>
      <c r="AA627"/>
      <c r="AC627" s="372"/>
      <c r="AD627" s="54">
        <v>0.42916666666671199</v>
      </c>
      <c r="AK627" s="699"/>
      <c r="AL627" s="5">
        <v>7.3</v>
      </c>
      <c r="AM627" s="5">
        <v>84</v>
      </c>
      <c r="AN627" s="5">
        <v>4.8</v>
      </c>
      <c r="AO627" s="5">
        <v>7.3</v>
      </c>
      <c r="AP627" s="5">
        <v>0</v>
      </c>
      <c r="AQ627" s="5">
        <v>2.5</v>
      </c>
      <c r="AR627" s="5">
        <v>1030</v>
      </c>
      <c r="AS627" s="5">
        <v>4280</v>
      </c>
      <c r="AT627" s="5">
        <v>0</v>
      </c>
      <c r="AU627" s="5">
        <v>0</v>
      </c>
      <c r="AV627" s="5">
        <v>0</v>
      </c>
      <c r="AW627" s="5">
        <v>0</v>
      </c>
      <c r="AX627">
        <v>232</v>
      </c>
      <c r="AY627">
        <v>1088</v>
      </c>
      <c r="AZ627">
        <v>6.5</v>
      </c>
      <c r="BA627">
        <v>8.5</v>
      </c>
      <c r="BB627" s="55">
        <v>0.42916666666675302</v>
      </c>
    </row>
    <row r="628" spans="2:54" s="6" customFormat="1" x14ac:dyDescent="0.25">
      <c r="B628" s="5">
        <v>7.2</v>
      </c>
      <c r="C628" s="5">
        <v>84</v>
      </c>
      <c r="D628" s="5">
        <v>4.7</v>
      </c>
      <c r="E628" s="5">
        <v>7.2</v>
      </c>
      <c r="F628" s="5">
        <v>3.6</v>
      </c>
      <c r="G628" s="5">
        <v>5.4</v>
      </c>
      <c r="H628" s="5">
        <v>1030.0999999999999</v>
      </c>
      <c r="I628" s="5">
        <v>4340</v>
      </c>
      <c r="J628" s="5">
        <v>0</v>
      </c>
      <c r="K628" s="5">
        <v>0</v>
      </c>
      <c r="L628" s="5">
        <v>0</v>
      </c>
      <c r="M628" s="5">
        <v>0</v>
      </c>
      <c r="N628">
        <v>232</v>
      </c>
      <c r="O628">
        <v>1088</v>
      </c>
      <c r="P628">
        <v>6.6</v>
      </c>
      <c r="Q628">
        <v>8.4</v>
      </c>
      <c r="R628" s="54"/>
      <c r="S628"/>
      <c r="T628" s="91">
        <f t="shared" si="27"/>
        <v>8.4</v>
      </c>
      <c r="U628" s="94">
        <f t="shared" si="26"/>
        <v>-2.8</v>
      </c>
      <c r="V628" s="90" t="str">
        <f t="shared" si="25"/>
        <v/>
      </c>
      <c r="W628" s="94" t="str">
        <f t="shared" si="28"/>
        <v/>
      </c>
      <c r="X628" s="422"/>
      <c r="Y628"/>
      <c r="Z628" s="5"/>
      <c r="AA628"/>
      <c r="AC628" s="372"/>
      <c r="AD628" s="54">
        <v>0.42986111111115699</v>
      </c>
      <c r="AK628" s="699"/>
      <c r="AL628" s="5">
        <v>7.2</v>
      </c>
      <c r="AM628" s="5">
        <v>84</v>
      </c>
      <c r="AN628" s="5">
        <v>4.7</v>
      </c>
      <c r="AO628" s="5">
        <v>7.2</v>
      </c>
      <c r="AP628" s="5">
        <v>3.6</v>
      </c>
      <c r="AQ628" s="5">
        <v>5.4</v>
      </c>
      <c r="AR628" s="5">
        <v>1030.0999999999999</v>
      </c>
      <c r="AS628" s="5">
        <v>4340</v>
      </c>
      <c r="AT628" s="5">
        <v>0</v>
      </c>
      <c r="AU628" s="5">
        <v>0</v>
      </c>
      <c r="AV628" s="5">
        <v>0</v>
      </c>
      <c r="AW628" s="5">
        <v>0</v>
      </c>
      <c r="AX628">
        <v>232</v>
      </c>
      <c r="AY628">
        <v>1088</v>
      </c>
      <c r="AZ628">
        <v>6.6</v>
      </c>
      <c r="BA628">
        <v>8.4</v>
      </c>
      <c r="BB628" s="55">
        <v>0.42986111111119801</v>
      </c>
    </row>
    <row r="629" spans="2:54" s="6" customFormat="1" x14ac:dyDescent="0.25">
      <c r="B629" s="5">
        <v>7.3</v>
      </c>
      <c r="C629" s="5">
        <v>84</v>
      </c>
      <c r="D629" s="5">
        <v>4.8</v>
      </c>
      <c r="E629" s="5">
        <v>6.2</v>
      </c>
      <c r="F629" s="5">
        <v>6.5</v>
      </c>
      <c r="G629" s="5">
        <v>6.5</v>
      </c>
      <c r="H629" s="5">
        <v>1029.9000000000001</v>
      </c>
      <c r="I629" s="5">
        <v>4350</v>
      </c>
      <c r="J629" s="5">
        <v>0</v>
      </c>
      <c r="K629" s="5">
        <v>0</v>
      </c>
      <c r="L629" s="5">
        <v>0</v>
      </c>
      <c r="M629" s="5">
        <v>0</v>
      </c>
      <c r="N629">
        <v>232</v>
      </c>
      <c r="O629">
        <v>1088</v>
      </c>
      <c r="P629">
        <v>6.6</v>
      </c>
      <c r="Q629">
        <v>8.3000000000000007</v>
      </c>
      <c r="R629" s="54"/>
      <c r="S629"/>
      <c r="T629" s="91">
        <f t="shared" si="27"/>
        <v>8.3000000000000007</v>
      </c>
      <c r="U629" s="94">
        <f t="shared" si="26"/>
        <v>-2.9999999999999991</v>
      </c>
      <c r="V629" s="90" t="str">
        <f t="shared" si="25"/>
        <v/>
      </c>
      <c r="W629" s="94" t="str">
        <f t="shared" si="28"/>
        <v/>
      </c>
      <c r="X629" s="422"/>
      <c r="Y629"/>
      <c r="Z629" s="5"/>
      <c r="AA629"/>
      <c r="AC629" s="372"/>
      <c r="AD629" s="54">
        <v>0.43055555555560199</v>
      </c>
      <c r="AK629" s="699"/>
      <c r="AL629" s="5">
        <v>7.3</v>
      </c>
      <c r="AM629" s="5">
        <v>84</v>
      </c>
      <c r="AN629" s="5">
        <v>4.8</v>
      </c>
      <c r="AO629" s="5">
        <v>6.2</v>
      </c>
      <c r="AP629" s="5">
        <v>6.5</v>
      </c>
      <c r="AQ629" s="5">
        <v>6.5</v>
      </c>
      <c r="AR629" s="5">
        <v>1029.9000000000001</v>
      </c>
      <c r="AS629" s="5">
        <v>4350</v>
      </c>
      <c r="AT629" s="5">
        <v>0</v>
      </c>
      <c r="AU629" s="5">
        <v>0</v>
      </c>
      <c r="AV629" s="5">
        <v>0</v>
      </c>
      <c r="AW629" s="5">
        <v>0</v>
      </c>
      <c r="AX629">
        <v>232</v>
      </c>
      <c r="AY629">
        <v>1088</v>
      </c>
      <c r="AZ629">
        <v>6.6</v>
      </c>
      <c r="BA629">
        <v>8.3000000000000007</v>
      </c>
      <c r="BB629" s="55">
        <v>0.43055555555564301</v>
      </c>
    </row>
    <row r="630" spans="2:54" s="6" customFormat="1" x14ac:dyDescent="0.25">
      <c r="B630" s="5">
        <v>7.2</v>
      </c>
      <c r="C630" s="5">
        <v>83</v>
      </c>
      <c r="D630" s="5">
        <v>4.5</v>
      </c>
      <c r="E630" s="5">
        <v>7.2</v>
      </c>
      <c r="F630" s="5">
        <v>2.5</v>
      </c>
      <c r="G630" s="5">
        <v>5</v>
      </c>
      <c r="H630" s="5">
        <v>1030.0999999999999</v>
      </c>
      <c r="I630" s="5">
        <v>4380</v>
      </c>
      <c r="J630" s="5">
        <v>0</v>
      </c>
      <c r="K630" s="5">
        <v>0</v>
      </c>
      <c r="L630" s="5">
        <v>0</v>
      </c>
      <c r="M630" s="5">
        <v>0</v>
      </c>
      <c r="N630">
        <v>232</v>
      </c>
      <c r="O630">
        <v>1088</v>
      </c>
      <c r="P630">
        <v>6.6</v>
      </c>
      <c r="Q630">
        <v>8.3000000000000007</v>
      </c>
      <c r="R630" s="54"/>
      <c r="S630"/>
      <c r="T630" s="91">
        <f t="shared" si="27"/>
        <v>8.3000000000000007</v>
      </c>
      <c r="U630" s="94">
        <f t="shared" si="26"/>
        <v>-2.8999999999999995</v>
      </c>
      <c r="V630" s="90" t="str">
        <f t="shared" si="25"/>
        <v/>
      </c>
      <c r="W630" s="94" t="str">
        <f t="shared" si="28"/>
        <v/>
      </c>
      <c r="X630" s="422"/>
      <c r="Y630"/>
      <c r="Z630" s="5"/>
      <c r="AA630"/>
      <c r="AC630" s="372"/>
      <c r="AD630" s="54">
        <v>0.43125000000004698</v>
      </c>
      <c r="AK630" s="699"/>
      <c r="AL630" s="5">
        <v>7.2</v>
      </c>
      <c r="AM630" s="5">
        <v>83</v>
      </c>
      <c r="AN630" s="5">
        <v>4.5</v>
      </c>
      <c r="AO630" s="5">
        <v>7.2</v>
      </c>
      <c r="AP630" s="5">
        <v>2.5</v>
      </c>
      <c r="AQ630" s="5">
        <v>5</v>
      </c>
      <c r="AR630" s="5">
        <v>1030.0999999999999</v>
      </c>
      <c r="AS630" s="5">
        <v>4380</v>
      </c>
      <c r="AT630" s="5">
        <v>0</v>
      </c>
      <c r="AU630" s="5">
        <v>0</v>
      </c>
      <c r="AV630" s="5">
        <v>0</v>
      </c>
      <c r="AW630" s="5">
        <v>0</v>
      </c>
      <c r="AX630">
        <v>232</v>
      </c>
      <c r="AY630">
        <v>1088</v>
      </c>
      <c r="AZ630">
        <v>6.6</v>
      </c>
      <c r="BA630">
        <v>8.3000000000000007</v>
      </c>
      <c r="BB630" s="55">
        <v>0.43125000000008801</v>
      </c>
    </row>
    <row r="631" spans="2:54" s="6" customFormat="1" x14ac:dyDescent="0.25">
      <c r="B631" s="5">
        <v>7.3</v>
      </c>
      <c r="C631" s="5">
        <v>83</v>
      </c>
      <c r="D631" s="5">
        <v>4.5999999999999996</v>
      </c>
      <c r="E631" s="5">
        <v>6.4</v>
      </c>
      <c r="F631" s="5">
        <v>5.8</v>
      </c>
      <c r="G631" s="5">
        <v>6.1</v>
      </c>
      <c r="H631" s="5">
        <v>1030.2</v>
      </c>
      <c r="I631" s="5">
        <v>4420</v>
      </c>
      <c r="J631" s="5">
        <v>0</v>
      </c>
      <c r="K631" s="5">
        <v>0</v>
      </c>
      <c r="L631" s="5">
        <v>0</v>
      </c>
      <c r="M631" s="5">
        <v>0</v>
      </c>
      <c r="N631">
        <v>232</v>
      </c>
      <c r="O631">
        <v>1088</v>
      </c>
      <c r="P631">
        <v>6.6</v>
      </c>
      <c r="Q631">
        <v>8.3000000000000007</v>
      </c>
      <c r="R631" s="54"/>
      <c r="S631"/>
      <c r="T631" s="91">
        <f t="shared" si="27"/>
        <v>8.3000000000000007</v>
      </c>
      <c r="U631" s="94">
        <f t="shared" si="26"/>
        <v>-2.9999999999999991</v>
      </c>
      <c r="V631" s="90" t="str">
        <f t="shared" si="25"/>
        <v/>
      </c>
      <c r="W631" s="94" t="str">
        <f t="shared" si="28"/>
        <v/>
      </c>
      <c r="X631" s="422"/>
      <c r="Y631"/>
      <c r="Z631" s="5"/>
      <c r="AA631"/>
      <c r="AC631" s="372"/>
      <c r="AD631" s="54">
        <v>0.43194444444449198</v>
      </c>
      <c r="AK631" s="699"/>
      <c r="AL631" s="5">
        <v>7.3</v>
      </c>
      <c r="AM631" s="5">
        <v>83</v>
      </c>
      <c r="AN631" s="5">
        <v>4.5999999999999996</v>
      </c>
      <c r="AO631" s="5">
        <v>6.4</v>
      </c>
      <c r="AP631" s="5">
        <v>5.8</v>
      </c>
      <c r="AQ631" s="5">
        <v>6.1</v>
      </c>
      <c r="AR631" s="5">
        <v>1030.2</v>
      </c>
      <c r="AS631" s="5">
        <v>4420</v>
      </c>
      <c r="AT631" s="5">
        <v>0</v>
      </c>
      <c r="AU631" s="5">
        <v>0</v>
      </c>
      <c r="AV631" s="5">
        <v>0</v>
      </c>
      <c r="AW631" s="5">
        <v>0</v>
      </c>
      <c r="AX631">
        <v>232</v>
      </c>
      <c r="AY631">
        <v>1088</v>
      </c>
      <c r="AZ631">
        <v>6.6</v>
      </c>
      <c r="BA631">
        <v>8.3000000000000007</v>
      </c>
      <c r="BB631" s="55">
        <v>0.431944444444533</v>
      </c>
    </row>
    <row r="632" spans="2:54" s="6" customFormat="1" x14ac:dyDescent="0.25">
      <c r="B632" s="5">
        <v>7.3</v>
      </c>
      <c r="C632" s="5">
        <v>83</v>
      </c>
      <c r="D632" s="5">
        <v>4.5999999999999996</v>
      </c>
      <c r="E632" s="5">
        <v>7.3</v>
      </c>
      <c r="F632" s="5">
        <v>3.6</v>
      </c>
      <c r="G632" s="5">
        <v>5.4</v>
      </c>
      <c r="H632" s="5">
        <v>1029.9000000000001</v>
      </c>
      <c r="I632" s="5">
        <v>4530</v>
      </c>
      <c r="J632" s="5">
        <v>0</v>
      </c>
      <c r="K632" s="5">
        <v>0</v>
      </c>
      <c r="L632" s="5">
        <v>0</v>
      </c>
      <c r="M632" s="5">
        <v>0</v>
      </c>
      <c r="N632">
        <v>232</v>
      </c>
      <c r="O632">
        <v>1088</v>
      </c>
      <c r="P632">
        <v>6.7</v>
      </c>
      <c r="Q632">
        <v>8.1999999999999993</v>
      </c>
      <c r="R632" s="54"/>
      <c r="S632"/>
      <c r="T632" s="91">
        <f t="shared" si="27"/>
        <v>8.1999999999999993</v>
      </c>
      <c r="U632" s="94">
        <f t="shared" si="26"/>
        <v>-3.1000000000000005</v>
      </c>
      <c r="V632" s="90" t="str">
        <f t="shared" si="25"/>
        <v/>
      </c>
      <c r="W632" s="94" t="str">
        <f t="shared" si="28"/>
        <v/>
      </c>
      <c r="X632" s="422"/>
      <c r="Y632"/>
      <c r="Z632" s="5"/>
      <c r="AA632"/>
      <c r="AC632" s="372"/>
      <c r="AD632" s="54">
        <v>0.43263888888893698</v>
      </c>
      <c r="AK632" s="699"/>
      <c r="AL632" s="5">
        <v>7.3</v>
      </c>
      <c r="AM632" s="5">
        <v>83</v>
      </c>
      <c r="AN632" s="5">
        <v>4.5999999999999996</v>
      </c>
      <c r="AO632" s="5">
        <v>7.3</v>
      </c>
      <c r="AP632" s="5">
        <v>3.6</v>
      </c>
      <c r="AQ632" s="5">
        <v>5.4</v>
      </c>
      <c r="AR632" s="5">
        <v>1029.9000000000001</v>
      </c>
      <c r="AS632" s="5">
        <v>4530</v>
      </c>
      <c r="AT632" s="5">
        <v>0</v>
      </c>
      <c r="AU632" s="5">
        <v>0</v>
      </c>
      <c r="AV632" s="5">
        <v>0</v>
      </c>
      <c r="AW632" s="5">
        <v>0</v>
      </c>
      <c r="AX632">
        <v>232</v>
      </c>
      <c r="AY632">
        <v>1088</v>
      </c>
      <c r="AZ632">
        <v>6.7</v>
      </c>
      <c r="BA632">
        <v>8.1999999999999993</v>
      </c>
      <c r="BB632" s="55">
        <v>0.432638888888978</v>
      </c>
    </row>
    <row r="633" spans="2:54" s="6" customFormat="1" x14ac:dyDescent="0.25">
      <c r="B633" s="5">
        <v>7.3</v>
      </c>
      <c r="C633" s="5">
        <v>83</v>
      </c>
      <c r="D633" s="5">
        <v>4.5999999999999996</v>
      </c>
      <c r="E633" s="5">
        <v>6.4</v>
      </c>
      <c r="F633" s="5">
        <v>5.8</v>
      </c>
      <c r="G633" s="5">
        <v>6.1</v>
      </c>
      <c r="H633" s="5">
        <v>1030.0999999999999</v>
      </c>
      <c r="I633" s="5">
        <v>4650</v>
      </c>
      <c r="J633" s="5">
        <v>0</v>
      </c>
      <c r="K633" s="5">
        <v>0</v>
      </c>
      <c r="L633" s="5">
        <v>0</v>
      </c>
      <c r="M633" s="5">
        <v>0</v>
      </c>
      <c r="N633">
        <v>232</v>
      </c>
      <c r="O633">
        <v>1088</v>
      </c>
      <c r="P633">
        <v>6.7</v>
      </c>
      <c r="Q633">
        <v>8.1999999999999993</v>
      </c>
      <c r="R633" s="54"/>
      <c r="S633"/>
      <c r="T633" s="91">
        <f t="shared" si="27"/>
        <v>8.1999999999999993</v>
      </c>
      <c r="U633" s="94">
        <f t="shared" si="26"/>
        <v>-3.1000000000000005</v>
      </c>
      <c r="V633" s="90" t="str">
        <f t="shared" si="25"/>
        <v/>
      </c>
      <c r="W633" s="94" t="str">
        <f t="shared" si="28"/>
        <v/>
      </c>
      <c r="X633" s="422"/>
      <c r="Y633"/>
      <c r="Z633" s="5"/>
      <c r="AA633"/>
      <c r="AC633" s="372"/>
      <c r="AD633" s="54">
        <v>0.43333333333338198</v>
      </c>
      <c r="AK633" s="699"/>
      <c r="AL633" s="5">
        <v>7.3</v>
      </c>
      <c r="AM633" s="5">
        <v>83</v>
      </c>
      <c r="AN633" s="5">
        <v>4.5999999999999996</v>
      </c>
      <c r="AO633" s="5">
        <v>6.4</v>
      </c>
      <c r="AP633" s="5">
        <v>5.8</v>
      </c>
      <c r="AQ633" s="5">
        <v>6.1</v>
      </c>
      <c r="AR633" s="5">
        <v>1030.0999999999999</v>
      </c>
      <c r="AS633" s="5">
        <v>4650</v>
      </c>
      <c r="AT633" s="5">
        <v>0</v>
      </c>
      <c r="AU633" s="5">
        <v>0</v>
      </c>
      <c r="AV633" s="5">
        <v>0</v>
      </c>
      <c r="AW633" s="5">
        <v>0</v>
      </c>
      <c r="AX633">
        <v>232</v>
      </c>
      <c r="AY633">
        <v>1088</v>
      </c>
      <c r="AZ633">
        <v>6.7</v>
      </c>
      <c r="BA633">
        <v>8.1999999999999993</v>
      </c>
      <c r="BB633" s="55">
        <v>0.433333333333423</v>
      </c>
    </row>
    <row r="634" spans="2:54" s="6" customFormat="1" x14ac:dyDescent="0.25">
      <c r="B634" s="5">
        <v>7.3</v>
      </c>
      <c r="C634" s="5">
        <v>83</v>
      </c>
      <c r="D634" s="5">
        <v>4.5999999999999996</v>
      </c>
      <c r="E634" s="5">
        <v>7.3</v>
      </c>
      <c r="F634" s="5">
        <v>2.2000000000000002</v>
      </c>
      <c r="G634" s="5">
        <v>4</v>
      </c>
      <c r="H634" s="5">
        <v>1030.0999999999999</v>
      </c>
      <c r="I634" s="5">
        <v>4730</v>
      </c>
      <c r="J634" s="5">
        <v>0</v>
      </c>
      <c r="K634" s="5">
        <v>0</v>
      </c>
      <c r="L634" s="5">
        <v>0</v>
      </c>
      <c r="M634" s="5">
        <v>0</v>
      </c>
      <c r="N634">
        <v>232</v>
      </c>
      <c r="O634">
        <v>1088</v>
      </c>
      <c r="P634">
        <v>6.8</v>
      </c>
      <c r="Q634">
        <v>8.1999999999999993</v>
      </c>
      <c r="R634" s="54"/>
      <c r="S634"/>
      <c r="T634" s="91">
        <f t="shared" si="27"/>
        <v>8.1999999999999993</v>
      </c>
      <c r="U634" s="94">
        <f t="shared" si="26"/>
        <v>-3.1000000000000005</v>
      </c>
      <c r="V634" s="90" t="str">
        <f t="shared" si="25"/>
        <v/>
      </c>
      <c r="W634" s="94" t="str">
        <f t="shared" si="28"/>
        <v/>
      </c>
      <c r="X634" s="422"/>
      <c r="Y634"/>
      <c r="Z634" s="5"/>
      <c r="AA634"/>
      <c r="AC634" s="372"/>
      <c r="AD634" s="54">
        <v>0.43402777777782697</v>
      </c>
      <c r="AK634" s="699"/>
      <c r="AL634" s="5">
        <v>7.3</v>
      </c>
      <c r="AM634" s="5">
        <v>83</v>
      </c>
      <c r="AN634" s="5">
        <v>4.5999999999999996</v>
      </c>
      <c r="AO634" s="5">
        <v>7.3</v>
      </c>
      <c r="AP634" s="5">
        <v>2.2000000000000002</v>
      </c>
      <c r="AQ634" s="5">
        <v>4</v>
      </c>
      <c r="AR634" s="5">
        <v>1030.0999999999999</v>
      </c>
      <c r="AS634" s="5">
        <v>4730</v>
      </c>
      <c r="AT634" s="5">
        <v>0</v>
      </c>
      <c r="AU634" s="5">
        <v>0</v>
      </c>
      <c r="AV634" s="5">
        <v>0</v>
      </c>
      <c r="AW634" s="5">
        <v>0</v>
      </c>
      <c r="AX634">
        <v>232</v>
      </c>
      <c r="AY634">
        <v>1088</v>
      </c>
      <c r="AZ634">
        <v>6.8</v>
      </c>
      <c r="BA634">
        <v>8.1999999999999993</v>
      </c>
      <c r="BB634" s="55">
        <v>0.434027777777868</v>
      </c>
    </row>
    <row r="635" spans="2:54" s="6" customFormat="1" x14ac:dyDescent="0.25">
      <c r="B635" s="5">
        <v>7.3</v>
      </c>
      <c r="C635" s="5">
        <v>83</v>
      </c>
      <c r="D635" s="5">
        <v>4.5999999999999996</v>
      </c>
      <c r="E635" s="5">
        <v>7.3</v>
      </c>
      <c r="F635" s="5">
        <v>0</v>
      </c>
      <c r="G635" s="5">
        <v>5</v>
      </c>
      <c r="H635" s="5">
        <v>1030.0999999999999</v>
      </c>
      <c r="I635" s="5">
        <v>4670</v>
      </c>
      <c r="J635" s="5">
        <v>0</v>
      </c>
      <c r="K635" s="5">
        <v>0</v>
      </c>
      <c r="L635" s="5">
        <v>0</v>
      </c>
      <c r="M635" s="5">
        <v>0</v>
      </c>
      <c r="N635">
        <v>232</v>
      </c>
      <c r="O635">
        <v>1088</v>
      </c>
      <c r="P635">
        <v>6.7</v>
      </c>
      <c r="Q635">
        <v>8.1999999999999993</v>
      </c>
      <c r="R635" s="54"/>
      <c r="S635"/>
      <c r="T635" s="91">
        <f t="shared" si="27"/>
        <v>8.1999999999999993</v>
      </c>
      <c r="U635" s="94">
        <f t="shared" si="26"/>
        <v>-3.1000000000000005</v>
      </c>
      <c r="V635" s="90" t="str">
        <f t="shared" si="25"/>
        <v/>
      </c>
      <c r="W635" s="94" t="str">
        <f t="shared" si="28"/>
        <v/>
      </c>
      <c r="X635" s="422"/>
      <c r="Y635"/>
      <c r="Z635" s="5"/>
      <c r="AA635"/>
      <c r="AC635" s="372"/>
      <c r="AD635" s="54">
        <v>0.43472222222227203</v>
      </c>
      <c r="AK635" s="699"/>
      <c r="AL635" s="5">
        <v>7.3</v>
      </c>
      <c r="AM635" s="5">
        <v>83</v>
      </c>
      <c r="AN635" s="5">
        <v>4.5999999999999996</v>
      </c>
      <c r="AO635" s="5">
        <v>7.3</v>
      </c>
      <c r="AP635" s="5">
        <v>0</v>
      </c>
      <c r="AQ635" s="5">
        <v>5</v>
      </c>
      <c r="AR635" s="5">
        <v>1030.0999999999999</v>
      </c>
      <c r="AS635" s="5">
        <v>4670</v>
      </c>
      <c r="AT635" s="5">
        <v>0</v>
      </c>
      <c r="AU635" s="5">
        <v>0</v>
      </c>
      <c r="AV635" s="5">
        <v>0</v>
      </c>
      <c r="AW635" s="5">
        <v>0</v>
      </c>
      <c r="AX635">
        <v>232</v>
      </c>
      <c r="AY635">
        <v>1088</v>
      </c>
      <c r="AZ635">
        <v>6.7</v>
      </c>
      <c r="BA635">
        <v>8.1999999999999993</v>
      </c>
      <c r="BB635" s="55">
        <v>0.43472222222231299</v>
      </c>
    </row>
    <row r="636" spans="2:54" s="6" customFormat="1" x14ac:dyDescent="0.25">
      <c r="B636" s="5">
        <v>7.3</v>
      </c>
      <c r="C636" s="5">
        <v>83</v>
      </c>
      <c r="D636" s="5">
        <v>4.5999999999999996</v>
      </c>
      <c r="E636" s="5">
        <v>7.3</v>
      </c>
      <c r="F636" s="5">
        <v>3.6</v>
      </c>
      <c r="G636" s="5">
        <v>5</v>
      </c>
      <c r="H636" s="5">
        <v>1030.0999999999999</v>
      </c>
      <c r="I636" s="5">
        <v>4560</v>
      </c>
      <c r="J636" s="5">
        <v>0</v>
      </c>
      <c r="K636" s="5">
        <v>0</v>
      </c>
      <c r="L636" s="5">
        <v>0</v>
      </c>
      <c r="M636" s="5">
        <v>0</v>
      </c>
      <c r="N636">
        <v>232</v>
      </c>
      <c r="O636">
        <v>1088</v>
      </c>
      <c r="P636">
        <v>6.8</v>
      </c>
      <c r="Q636">
        <v>8.1999999999999993</v>
      </c>
      <c r="R636" s="54"/>
      <c r="S636"/>
      <c r="T636" s="91">
        <f t="shared" si="27"/>
        <v>8.1999999999999993</v>
      </c>
      <c r="U636" s="94">
        <f t="shared" si="26"/>
        <v>-3.1000000000000005</v>
      </c>
      <c r="V636" s="90" t="str">
        <f t="shared" si="25"/>
        <v/>
      </c>
      <c r="W636" s="94" t="str">
        <f t="shared" si="28"/>
        <v/>
      </c>
      <c r="X636" s="422"/>
      <c r="Y636"/>
      <c r="Z636" s="5"/>
      <c r="AA636"/>
      <c r="AC636" s="372"/>
      <c r="AD636" s="54">
        <v>0.43541666666671702</v>
      </c>
      <c r="AK636" s="699"/>
      <c r="AL636" s="5">
        <v>7.3</v>
      </c>
      <c r="AM636" s="5">
        <v>83</v>
      </c>
      <c r="AN636" s="5">
        <v>4.5999999999999996</v>
      </c>
      <c r="AO636" s="5">
        <v>7.3</v>
      </c>
      <c r="AP636" s="5">
        <v>3.6</v>
      </c>
      <c r="AQ636" s="5">
        <v>5</v>
      </c>
      <c r="AR636" s="5">
        <v>1030.0999999999999</v>
      </c>
      <c r="AS636" s="5">
        <v>4560</v>
      </c>
      <c r="AT636" s="5">
        <v>0</v>
      </c>
      <c r="AU636" s="5">
        <v>0</v>
      </c>
      <c r="AV636" s="5">
        <v>0</v>
      </c>
      <c r="AW636" s="5">
        <v>0</v>
      </c>
      <c r="AX636">
        <v>232</v>
      </c>
      <c r="AY636">
        <v>1088</v>
      </c>
      <c r="AZ636">
        <v>6.8</v>
      </c>
      <c r="BA636">
        <v>8.1999999999999993</v>
      </c>
      <c r="BB636" s="55">
        <v>0.43541666666675799</v>
      </c>
    </row>
    <row r="637" spans="2:54" s="6" customFormat="1" x14ac:dyDescent="0.25">
      <c r="B637" s="5">
        <v>7.3</v>
      </c>
      <c r="C637" s="5">
        <v>83</v>
      </c>
      <c r="D637" s="5">
        <v>4.5999999999999996</v>
      </c>
      <c r="E637" s="5">
        <v>6.4</v>
      </c>
      <c r="F637" s="5">
        <v>5.8</v>
      </c>
      <c r="G637" s="5">
        <v>8.3000000000000007</v>
      </c>
      <c r="H637" s="5">
        <v>1030.2</v>
      </c>
      <c r="I637" s="5">
        <v>4550</v>
      </c>
      <c r="J637" s="5">
        <v>0</v>
      </c>
      <c r="K637" s="5">
        <v>0</v>
      </c>
      <c r="L637" s="5">
        <v>0</v>
      </c>
      <c r="M637" s="5">
        <v>0</v>
      </c>
      <c r="N637">
        <v>232</v>
      </c>
      <c r="O637">
        <v>1088</v>
      </c>
      <c r="P637">
        <v>6.8</v>
      </c>
      <c r="Q637">
        <v>8.1</v>
      </c>
      <c r="R637" s="54"/>
      <c r="S637"/>
      <c r="T637" s="91">
        <f t="shared" si="27"/>
        <v>8.1</v>
      </c>
      <c r="U637" s="94">
        <f t="shared" si="26"/>
        <v>-3.2</v>
      </c>
      <c r="V637" s="90" t="str">
        <f t="shared" si="25"/>
        <v/>
      </c>
      <c r="W637" s="94" t="str">
        <f t="shared" si="28"/>
        <v/>
      </c>
      <c r="X637" s="422"/>
      <c r="Y637"/>
      <c r="Z637" s="5"/>
      <c r="AA637"/>
      <c r="AC637" s="372"/>
      <c r="AD637" s="54">
        <v>0.43611111111116202</v>
      </c>
      <c r="AK637" s="699"/>
      <c r="AL637" s="5">
        <v>7.3</v>
      </c>
      <c r="AM637" s="5">
        <v>83</v>
      </c>
      <c r="AN637" s="5">
        <v>4.5999999999999996</v>
      </c>
      <c r="AO637" s="5">
        <v>6.4</v>
      </c>
      <c r="AP637" s="5">
        <v>5.8</v>
      </c>
      <c r="AQ637" s="5">
        <v>8.3000000000000007</v>
      </c>
      <c r="AR637" s="5">
        <v>1030.2</v>
      </c>
      <c r="AS637" s="5">
        <v>4550</v>
      </c>
      <c r="AT637" s="5">
        <v>0</v>
      </c>
      <c r="AU637" s="5">
        <v>0</v>
      </c>
      <c r="AV637" s="5">
        <v>0</v>
      </c>
      <c r="AW637" s="5">
        <v>0</v>
      </c>
      <c r="AX637">
        <v>232</v>
      </c>
      <c r="AY637">
        <v>1088</v>
      </c>
      <c r="AZ637">
        <v>6.8</v>
      </c>
      <c r="BA637">
        <v>8.1</v>
      </c>
      <c r="BB637" s="55">
        <v>0.43611111111120299</v>
      </c>
    </row>
    <row r="638" spans="2:54" s="6" customFormat="1" x14ac:dyDescent="0.25">
      <c r="B638" s="5">
        <v>7.4</v>
      </c>
      <c r="C638" s="5">
        <v>83</v>
      </c>
      <c r="D638" s="5">
        <v>4.7</v>
      </c>
      <c r="E638" s="5">
        <v>7.4</v>
      </c>
      <c r="F638" s="5">
        <v>2.2000000000000002</v>
      </c>
      <c r="G638" s="5">
        <v>6.5</v>
      </c>
      <c r="H638" s="5">
        <v>1030</v>
      </c>
      <c r="I638" s="5">
        <v>4590</v>
      </c>
      <c r="J638" s="5">
        <v>0</v>
      </c>
      <c r="K638" s="5">
        <v>0</v>
      </c>
      <c r="L638" s="5">
        <v>0</v>
      </c>
      <c r="M638" s="5">
        <v>0</v>
      </c>
      <c r="N638">
        <v>232</v>
      </c>
      <c r="O638">
        <v>1088</v>
      </c>
      <c r="P638">
        <v>6.8</v>
      </c>
      <c r="Q638">
        <v>8.1</v>
      </c>
      <c r="R638" s="54"/>
      <c r="S638"/>
      <c r="T638" s="91">
        <f t="shared" si="27"/>
        <v>8.1</v>
      </c>
      <c r="U638" s="94">
        <f t="shared" si="26"/>
        <v>-3.3000000000000007</v>
      </c>
      <c r="V638" s="90" t="str">
        <f t="shared" si="25"/>
        <v/>
      </c>
      <c r="W638" s="94" t="str">
        <f t="shared" si="28"/>
        <v/>
      </c>
      <c r="X638" s="422"/>
      <c r="Y638"/>
      <c r="Z638" s="5"/>
      <c r="AA638"/>
      <c r="AC638" s="372"/>
      <c r="AD638" s="54">
        <v>0.43680555555560702</v>
      </c>
      <c r="AK638" s="699"/>
      <c r="AL638" s="5">
        <v>7.4</v>
      </c>
      <c r="AM638" s="5">
        <v>83</v>
      </c>
      <c r="AN638" s="5">
        <v>4.7</v>
      </c>
      <c r="AO638" s="5">
        <v>7.4</v>
      </c>
      <c r="AP638" s="5">
        <v>2.2000000000000002</v>
      </c>
      <c r="AQ638" s="5">
        <v>6.5</v>
      </c>
      <c r="AR638" s="5">
        <v>1030</v>
      </c>
      <c r="AS638" s="5">
        <v>4590</v>
      </c>
      <c r="AT638" s="5">
        <v>0</v>
      </c>
      <c r="AU638" s="5">
        <v>0</v>
      </c>
      <c r="AV638" s="5">
        <v>0</v>
      </c>
      <c r="AW638" s="5">
        <v>0</v>
      </c>
      <c r="AX638">
        <v>232</v>
      </c>
      <c r="AY638">
        <v>1088</v>
      </c>
      <c r="AZ638">
        <v>6.8</v>
      </c>
      <c r="BA638">
        <v>8.1</v>
      </c>
      <c r="BB638" s="55">
        <v>0.43680555555564798</v>
      </c>
    </row>
    <row r="639" spans="2:54" s="6" customFormat="1" x14ac:dyDescent="0.25">
      <c r="B639" s="5">
        <v>7.4</v>
      </c>
      <c r="C639" s="5">
        <v>83</v>
      </c>
      <c r="D639" s="5">
        <v>4.7</v>
      </c>
      <c r="E639" s="5">
        <v>6.3</v>
      </c>
      <c r="F639" s="5">
        <v>6.5</v>
      </c>
      <c r="G639" s="5">
        <v>6.5</v>
      </c>
      <c r="H639" s="5">
        <v>1030.0999999999999</v>
      </c>
      <c r="I639" s="5">
        <v>4680</v>
      </c>
      <c r="J639" s="5">
        <v>0</v>
      </c>
      <c r="K639" s="5">
        <v>0</v>
      </c>
      <c r="L639" s="5">
        <v>0</v>
      </c>
      <c r="M639" s="5">
        <v>0</v>
      </c>
      <c r="N639">
        <v>232</v>
      </c>
      <c r="O639">
        <v>1088</v>
      </c>
      <c r="P639">
        <v>6.9</v>
      </c>
      <c r="Q639">
        <v>8.1</v>
      </c>
      <c r="R639" s="54"/>
      <c r="S639"/>
      <c r="T639" s="91">
        <f t="shared" si="27"/>
        <v>8.1</v>
      </c>
      <c r="U639" s="94">
        <f t="shared" si="26"/>
        <v>-3.3000000000000007</v>
      </c>
      <c r="V639" s="90" t="str">
        <f t="shared" si="25"/>
        <v/>
      </c>
      <c r="W639" s="94" t="str">
        <f t="shared" si="28"/>
        <v/>
      </c>
      <c r="X639" s="422"/>
      <c r="Y639"/>
      <c r="Z639" s="5"/>
      <c r="AA639"/>
      <c r="AC639" s="372"/>
      <c r="AD639" s="54">
        <v>0.43750000000005201</v>
      </c>
      <c r="AK639" s="699"/>
      <c r="AL639" s="5">
        <v>7.4</v>
      </c>
      <c r="AM639" s="5">
        <v>83</v>
      </c>
      <c r="AN639" s="5">
        <v>4.7</v>
      </c>
      <c r="AO639" s="5">
        <v>6.3</v>
      </c>
      <c r="AP639" s="5">
        <v>6.5</v>
      </c>
      <c r="AQ639" s="5">
        <v>6.5</v>
      </c>
      <c r="AR639" s="5">
        <v>1030.0999999999999</v>
      </c>
      <c r="AS639" s="5">
        <v>4680</v>
      </c>
      <c r="AT639" s="5">
        <v>0</v>
      </c>
      <c r="AU639" s="5">
        <v>0</v>
      </c>
      <c r="AV639" s="5">
        <v>0</v>
      </c>
      <c r="AW639" s="5">
        <v>0</v>
      </c>
      <c r="AX639">
        <v>232</v>
      </c>
      <c r="AY639">
        <v>1088</v>
      </c>
      <c r="AZ639">
        <v>6.9</v>
      </c>
      <c r="BA639">
        <v>8.1</v>
      </c>
      <c r="BB639" s="55">
        <v>0.43750000000009298</v>
      </c>
    </row>
    <row r="640" spans="2:54" s="6" customFormat="1" x14ac:dyDescent="0.25">
      <c r="B640" s="5">
        <v>7.4</v>
      </c>
      <c r="C640" s="5">
        <v>82</v>
      </c>
      <c r="D640" s="5">
        <v>4.5</v>
      </c>
      <c r="E640" s="5">
        <v>6.7</v>
      </c>
      <c r="F640" s="5">
        <v>5.4</v>
      </c>
      <c r="G640" s="5">
        <v>7.6</v>
      </c>
      <c r="H640" s="5">
        <v>1030.2</v>
      </c>
      <c r="I640" s="5">
        <v>5400</v>
      </c>
      <c r="J640" s="5">
        <v>0</v>
      </c>
      <c r="K640" s="5">
        <v>0</v>
      </c>
      <c r="L640" s="5">
        <v>0</v>
      </c>
      <c r="M640" s="5">
        <v>0</v>
      </c>
      <c r="N640">
        <v>232</v>
      </c>
      <c r="O640">
        <v>1088</v>
      </c>
      <c r="P640">
        <v>6.9</v>
      </c>
      <c r="Q640">
        <v>8.1</v>
      </c>
      <c r="R640" s="54"/>
      <c r="S640"/>
      <c r="T640" s="91">
        <f t="shared" si="27"/>
        <v>8.1</v>
      </c>
      <c r="U640" s="94">
        <f t="shared" si="26"/>
        <v>-3.3000000000000007</v>
      </c>
      <c r="V640" s="90" t="str">
        <f t="shared" si="25"/>
        <v/>
      </c>
      <c r="W640" s="94" t="str">
        <f t="shared" si="28"/>
        <v/>
      </c>
      <c r="X640" s="422"/>
      <c r="Y640"/>
      <c r="Z640" s="5"/>
      <c r="AA640"/>
      <c r="AC640" s="372"/>
      <c r="AD640" s="54">
        <v>0.43819444444449701</v>
      </c>
      <c r="AK640" s="699"/>
      <c r="AL640" s="5">
        <v>7.4</v>
      </c>
      <c r="AM640" s="5">
        <v>82</v>
      </c>
      <c r="AN640" s="5">
        <v>4.5</v>
      </c>
      <c r="AO640" s="5">
        <v>6.7</v>
      </c>
      <c r="AP640" s="5">
        <v>5.4</v>
      </c>
      <c r="AQ640" s="5">
        <v>7.6</v>
      </c>
      <c r="AR640" s="5">
        <v>1030.2</v>
      </c>
      <c r="AS640" s="5">
        <v>5400</v>
      </c>
      <c r="AT640" s="5">
        <v>0</v>
      </c>
      <c r="AU640" s="5">
        <v>0</v>
      </c>
      <c r="AV640" s="5">
        <v>0</v>
      </c>
      <c r="AW640" s="5">
        <v>0</v>
      </c>
      <c r="AX640">
        <v>232</v>
      </c>
      <c r="AY640">
        <v>1088</v>
      </c>
      <c r="AZ640">
        <v>6.9</v>
      </c>
      <c r="BA640">
        <v>8.1</v>
      </c>
      <c r="BB640" s="55">
        <v>0.43819444444453798</v>
      </c>
    </row>
    <row r="641" spans="2:54" s="6" customFormat="1" x14ac:dyDescent="0.25">
      <c r="B641" s="5">
        <v>7.4</v>
      </c>
      <c r="C641" s="5">
        <v>82</v>
      </c>
      <c r="D641" s="5">
        <v>4.5</v>
      </c>
      <c r="E641" s="5">
        <v>7.4</v>
      </c>
      <c r="F641" s="5">
        <v>4</v>
      </c>
      <c r="G641" s="5">
        <v>5.4</v>
      </c>
      <c r="H641" s="5">
        <v>1030</v>
      </c>
      <c r="I641" s="5">
        <v>6850</v>
      </c>
      <c r="J641" s="5">
        <v>0</v>
      </c>
      <c r="K641" s="5">
        <v>0</v>
      </c>
      <c r="L641" s="5">
        <v>0</v>
      </c>
      <c r="M641" s="5">
        <v>0</v>
      </c>
      <c r="N641">
        <v>232</v>
      </c>
      <c r="O641">
        <v>1088</v>
      </c>
      <c r="P641">
        <v>7</v>
      </c>
      <c r="Q641">
        <v>8.1</v>
      </c>
      <c r="R641" s="54"/>
      <c r="S641"/>
      <c r="T641" s="91">
        <f t="shared" si="27"/>
        <v>8.1</v>
      </c>
      <c r="U641" s="94">
        <f t="shared" si="26"/>
        <v>-3.3000000000000007</v>
      </c>
      <c r="V641" s="90" t="str">
        <f t="shared" si="25"/>
        <v/>
      </c>
      <c r="W641" s="94" t="str">
        <f t="shared" si="28"/>
        <v/>
      </c>
      <c r="X641" s="422"/>
      <c r="Y641"/>
      <c r="Z641" s="5"/>
      <c r="AA641"/>
      <c r="AC641" s="372"/>
      <c r="AD641" s="54">
        <v>0.43888888888894201</v>
      </c>
      <c r="AK641" s="699"/>
      <c r="AL641" s="5">
        <v>7.4</v>
      </c>
      <c r="AM641" s="5">
        <v>82</v>
      </c>
      <c r="AN641" s="5">
        <v>4.5</v>
      </c>
      <c r="AO641" s="5">
        <v>7.4</v>
      </c>
      <c r="AP641" s="5">
        <v>4</v>
      </c>
      <c r="AQ641" s="5">
        <v>5.4</v>
      </c>
      <c r="AR641" s="5">
        <v>1030</v>
      </c>
      <c r="AS641" s="5">
        <v>6850</v>
      </c>
      <c r="AT641" s="5">
        <v>0</v>
      </c>
      <c r="AU641" s="5">
        <v>0</v>
      </c>
      <c r="AV641" s="5">
        <v>0</v>
      </c>
      <c r="AW641" s="5">
        <v>0</v>
      </c>
      <c r="AX641">
        <v>232</v>
      </c>
      <c r="AY641">
        <v>1088</v>
      </c>
      <c r="AZ641">
        <v>7</v>
      </c>
      <c r="BA641">
        <v>8.1</v>
      </c>
      <c r="BB641" s="55">
        <v>0.43888888888898298</v>
      </c>
    </row>
    <row r="642" spans="2:54" s="6" customFormat="1" x14ac:dyDescent="0.25">
      <c r="B642" s="5">
        <v>7.6</v>
      </c>
      <c r="C642" s="5">
        <v>82</v>
      </c>
      <c r="D642" s="5">
        <v>4.7</v>
      </c>
      <c r="E642" s="5">
        <v>7.6</v>
      </c>
      <c r="F642" s="5">
        <v>4.7</v>
      </c>
      <c r="G642" s="5">
        <v>5</v>
      </c>
      <c r="H642" s="5">
        <v>1030.3</v>
      </c>
      <c r="I642" s="5">
        <v>7440</v>
      </c>
      <c r="J642" s="5">
        <v>0</v>
      </c>
      <c r="K642" s="5">
        <v>0</v>
      </c>
      <c r="L642" s="5">
        <v>0</v>
      </c>
      <c r="M642" s="5">
        <v>0</v>
      </c>
      <c r="N642">
        <v>232</v>
      </c>
      <c r="O642">
        <v>1088</v>
      </c>
      <c r="P642">
        <v>7</v>
      </c>
      <c r="Q642">
        <v>8.1</v>
      </c>
      <c r="R642" s="54"/>
      <c r="S642"/>
      <c r="T642" s="91">
        <f t="shared" si="27"/>
        <v>8.1</v>
      </c>
      <c r="U642" s="94">
        <f t="shared" si="26"/>
        <v>-3.5</v>
      </c>
      <c r="V642" s="90" t="str">
        <f t="shared" si="25"/>
        <v/>
      </c>
      <c r="W642" s="94" t="str">
        <f t="shared" si="28"/>
        <v/>
      </c>
      <c r="X642" s="422"/>
      <c r="Y642"/>
      <c r="Z642" s="5"/>
      <c r="AA642"/>
      <c r="AC642" s="372"/>
      <c r="AD642" s="54">
        <v>0.43958333333338701</v>
      </c>
      <c r="AK642" s="699"/>
      <c r="AL642" s="5">
        <v>7.6</v>
      </c>
      <c r="AM642" s="5">
        <v>82</v>
      </c>
      <c r="AN642" s="5">
        <v>4.7</v>
      </c>
      <c r="AO642" s="5">
        <v>7.6</v>
      </c>
      <c r="AP642" s="5">
        <v>4.7</v>
      </c>
      <c r="AQ642" s="5">
        <v>5</v>
      </c>
      <c r="AR642" s="5">
        <v>1030.3</v>
      </c>
      <c r="AS642" s="5">
        <v>7440</v>
      </c>
      <c r="AT642" s="5">
        <v>0</v>
      </c>
      <c r="AU642" s="5">
        <v>0</v>
      </c>
      <c r="AV642" s="5">
        <v>0</v>
      </c>
      <c r="AW642" s="5">
        <v>0</v>
      </c>
      <c r="AX642">
        <v>232</v>
      </c>
      <c r="AY642">
        <v>1088</v>
      </c>
      <c r="AZ642">
        <v>7</v>
      </c>
      <c r="BA642">
        <v>8.1</v>
      </c>
      <c r="BB642" s="55">
        <v>0.43958333333342797</v>
      </c>
    </row>
    <row r="643" spans="2:54" s="6" customFormat="1" x14ac:dyDescent="0.25">
      <c r="B643" s="5">
        <v>7.6</v>
      </c>
      <c r="C643" s="5">
        <v>81</v>
      </c>
      <c r="D643" s="5">
        <v>4.5</v>
      </c>
      <c r="E643" s="5">
        <v>5.8</v>
      </c>
      <c r="F643" s="5">
        <v>9.6999999999999993</v>
      </c>
      <c r="G643" s="5">
        <v>9.6999999999999993</v>
      </c>
      <c r="H643" s="5">
        <v>1030.3</v>
      </c>
      <c r="I643" s="5">
        <v>8890</v>
      </c>
      <c r="J643" s="5">
        <v>0</v>
      </c>
      <c r="K643" s="5">
        <v>0</v>
      </c>
      <c r="L643" s="5">
        <v>0</v>
      </c>
      <c r="M643" s="5">
        <v>0</v>
      </c>
      <c r="N643">
        <v>232</v>
      </c>
      <c r="O643">
        <v>1088</v>
      </c>
      <c r="P643">
        <v>7.1</v>
      </c>
      <c r="Q643">
        <v>8.1</v>
      </c>
      <c r="R643" s="54"/>
      <c r="S643"/>
      <c r="T643" s="91">
        <f t="shared" si="27"/>
        <v>8.1</v>
      </c>
      <c r="U643" s="94">
        <f t="shared" si="26"/>
        <v>-3.5</v>
      </c>
      <c r="V643" s="90" t="str">
        <f t="shared" si="25"/>
        <v/>
      </c>
      <c r="W643" s="94" t="str">
        <f t="shared" si="28"/>
        <v/>
      </c>
      <c r="X643" s="422"/>
      <c r="Y643"/>
      <c r="Z643" s="5"/>
      <c r="AA643"/>
      <c r="AC643" s="372"/>
      <c r="AD643" s="54">
        <v>0.440277777777832</v>
      </c>
      <c r="AK643" s="699"/>
      <c r="AL643" s="5">
        <v>7.6</v>
      </c>
      <c r="AM643" s="5">
        <v>81</v>
      </c>
      <c r="AN643" s="5">
        <v>4.5</v>
      </c>
      <c r="AO643" s="5">
        <v>5.8</v>
      </c>
      <c r="AP643" s="5">
        <v>9.6999999999999993</v>
      </c>
      <c r="AQ643" s="5">
        <v>9.6999999999999993</v>
      </c>
      <c r="AR643" s="5">
        <v>1030.3</v>
      </c>
      <c r="AS643" s="5">
        <v>8890</v>
      </c>
      <c r="AT643" s="5">
        <v>0</v>
      </c>
      <c r="AU643" s="5">
        <v>0</v>
      </c>
      <c r="AV643" s="5">
        <v>0</v>
      </c>
      <c r="AW643" s="5">
        <v>0</v>
      </c>
      <c r="AX643">
        <v>232</v>
      </c>
      <c r="AY643">
        <v>1088</v>
      </c>
      <c r="AZ643">
        <v>7.1</v>
      </c>
      <c r="BA643">
        <v>8.1</v>
      </c>
      <c r="BB643" s="55">
        <v>0.44027777777787203</v>
      </c>
    </row>
    <row r="644" spans="2:54" s="6" customFormat="1" x14ac:dyDescent="0.25">
      <c r="B644" s="5">
        <v>7.7</v>
      </c>
      <c r="C644" s="5">
        <v>81</v>
      </c>
      <c r="D644" s="5">
        <v>4.5999999999999996</v>
      </c>
      <c r="E644" s="5">
        <v>6.9</v>
      </c>
      <c r="F644" s="5">
        <v>5.8</v>
      </c>
      <c r="G644" s="5">
        <v>8.3000000000000007</v>
      </c>
      <c r="H644" s="5">
        <v>1030.0999999999999</v>
      </c>
      <c r="I644" s="5">
        <v>11120</v>
      </c>
      <c r="J644" s="5">
        <v>0</v>
      </c>
      <c r="K644" s="5">
        <v>0</v>
      </c>
      <c r="L644" s="5">
        <v>0</v>
      </c>
      <c r="M644" s="5">
        <v>0</v>
      </c>
      <c r="N644">
        <v>232</v>
      </c>
      <c r="O644">
        <v>1088</v>
      </c>
      <c r="P644">
        <v>7.2</v>
      </c>
      <c r="Q644">
        <v>8.1</v>
      </c>
      <c r="R644" s="54"/>
      <c r="S644"/>
      <c r="T644" s="91">
        <f t="shared" si="27"/>
        <v>8.1</v>
      </c>
      <c r="U644" s="94">
        <f t="shared" si="26"/>
        <v>-3.6000000000000005</v>
      </c>
      <c r="V644" s="90" t="str">
        <f t="shared" si="25"/>
        <v/>
      </c>
      <c r="W644" s="94" t="str">
        <f t="shared" si="28"/>
        <v/>
      </c>
      <c r="X644" s="422"/>
      <c r="Y644"/>
      <c r="Z644" s="5"/>
      <c r="AA644"/>
      <c r="AC644" s="372"/>
      <c r="AD644" s="54">
        <v>0.440972222222277</v>
      </c>
      <c r="AK644" s="699"/>
      <c r="AL644" s="5">
        <v>7.7</v>
      </c>
      <c r="AM644" s="5">
        <v>81</v>
      </c>
      <c r="AN644" s="5">
        <v>4.5999999999999996</v>
      </c>
      <c r="AO644" s="5">
        <v>6.9</v>
      </c>
      <c r="AP644" s="5">
        <v>5.8</v>
      </c>
      <c r="AQ644" s="5">
        <v>8.3000000000000007</v>
      </c>
      <c r="AR644" s="5">
        <v>1030.0999999999999</v>
      </c>
      <c r="AS644" s="5">
        <v>11120</v>
      </c>
      <c r="AT644" s="5">
        <v>0</v>
      </c>
      <c r="AU644" s="5">
        <v>0</v>
      </c>
      <c r="AV644" s="5">
        <v>0</v>
      </c>
      <c r="AW644" s="5">
        <v>0</v>
      </c>
      <c r="AX644">
        <v>232</v>
      </c>
      <c r="AY644">
        <v>1088</v>
      </c>
      <c r="AZ644">
        <v>7.2</v>
      </c>
      <c r="BA644">
        <v>8.1</v>
      </c>
      <c r="BB644" s="55">
        <v>0.44097222222231702</v>
      </c>
    </row>
    <row r="645" spans="2:54" s="6" customFormat="1" x14ac:dyDescent="0.25">
      <c r="B645" s="5">
        <v>7.7</v>
      </c>
      <c r="C645" s="5">
        <v>81</v>
      </c>
      <c r="D645" s="5">
        <v>4.5999999999999996</v>
      </c>
      <c r="E645" s="5">
        <v>7.1</v>
      </c>
      <c r="F645" s="5">
        <v>5</v>
      </c>
      <c r="G645" s="5">
        <v>8.3000000000000007</v>
      </c>
      <c r="H645" s="5">
        <v>1030.0999999999999</v>
      </c>
      <c r="I645" s="5">
        <v>11940</v>
      </c>
      <c r="J645" s="5">
        <v>0</v>
      </c>
      <c r="K645" s="5">
        <v>0</v>
      </c>
      <c r="L645" s="5">
        <v>0</v>
      </c>
      <c r="M645" s="5">
        <v>0</v>
      </c>
      <c r="N645">
        <v>232</v>
      </c>
      <c r="O645">
        <v>1088</v>
      </c>
      <c r="P645">
        <v>7.5</v>
      </c>
      <c r="Q645">
        <v>8.1</v>
      </c>
      <c r="R645" s="54"/>
      <c r="S645"/>
      <c r="T645" s="91">
        <f t="shared" si="27"/>
        <v>8.1</v>
      </c>
      <c r="U645" s="94">
        <f t="shared" si="26"/>
        <v>-3.6000000000000005</v>
      </c>
      <c r="V645" s="90" t="str">
        <f t="shared" si="25"/>
        <v/>
      </c>
      <c r="W645" s="94" t="str">
        <f t="shared" si="28"/>
        <v/>
      </c>
      <c r="X645" s="422"/>
      <c r="Y645"/>
      <c r="Z645" s="5"/>
      <c r="AA645"/>
      <c r="AC645" s="372"/>
      <c r="AD645" s="54">
        <v>0.441666666666722</v>
      </c>
      <c r="AK645" s="699"/>
      <c r="AL645" s="5">
        <v>7.7</v>
      </c>
      <c r="AM645" s="5">
        <v>81</v>
      </c>
      <c r="AN645" s="5">
        <v>4.5999999999999996</v>
      </c>
      <c r="AO645" s="5">
        <v>7.1</v>
      </c>
      <c r="AP645" s="5">
        <v>5</v>
      </c>
      <c r="AQ645" s="5">
        <v>8.3000000000000007</v>
      </c>
      <c r="AR645" s="5">
        <v>1030.0999999999999</v>
      </c>
      <c r="AS645" s="5">
        <v>11940</v>
      </c>
      <c r="AT645" s="5">
        <v>0</v>
      </c>
      <c r="AU645" s="5">
        <v>0</v>
      </c>
      <c r="AV645" s="5">
        <v>0</v>
      </c>
      <c r="AW645" s="5">
        <v>0</v>
      </c>
      <c r="AX645">
        <v>232</v>
      </c>
      <c r="AY645">
        <v>1088</v>
      </c>
      <c r="AZ645">
        <v>7.5</v>
      </c>
      <c r="BA645">
        <v>8.1</v>
      </c>
      <c r="BB645" s="55">
        <v>0.44166666666676202</v>
      </c>
    </row>
    <row r="646" spans="2:54" s="6" customFormat="1" x14ac:dyDescent="0.25">
      <c r="B646" s="5">
        <v>8</v>
      </c>
      <c r="C646" s="5">
        <v>80</v>
      </c>
      <c r="D646" s="5">
        <v>4.8</v>
      </c>
      <c r="E646" s="5">
        <v>7.4</v>
      </c>
      <c r="F646" s="5">
        <v>5.4</v>
      </c>
      <c r="G646" s="5">
        <v>7.9</v>
      </c>
      <c r="H646" s="5">
        <v>1030.3</v>
      </c>
      <c r="I646" s="5">
        <v>12210</v>
      </c>
      <c r="J646" s="5">
        <v>0</v>
      </c>
      <c r="K646" s="5">
        <v>0</v>
      </c>
      <c r="L646" s="5">
        <v>0</v>
      </c>
      <c r="M646" s="5">
        <v>0</v>
      </c>
      <c r="N646">
        <v>232</v>
      </c>
      <c r="O646">
        <v>1088</v>
      </c>
      <c r="P646">
        <v>7.9</v>
      </c>
      <c r="Q646">
        <v>8.1</v>
      </c>
      <c r="R646" s="54"/>
      <c r="S646"/>
      <c r="T646" s="91">
        <f t="shared" si="27"/>
        <v>8.1</v>
      </c>
      <c r="U646" s="94">
        <f t="shared" si="26"/>
        <v>-3.9000000000000004</v>
      </c>
      <c r="V646" s="90" t="str">
        <f t="shared" si="25"/>
        <v/>
      </c>
      <c r="W646" s="94" t="str">
        <f t="shared" si="28"/>
        <v/>
      </c>
      <c r="X646" s="422"/>
      <c r="Y646"/>
      <c r="Z646" s="5"/>
      <c r="AA646"/>
      <c r="AC646" s="372"/>
      <c r="AD646" s="54">
        <v>0.44236111111116699</v>
      </c>
      <c r="AK646" s="699"/>
      <c r="AL646" s="5">
        <v>8</v>
      </c>
      <c r="AM646" s="5">
        <v>80</v>
      </c>
      <c r="AN646" s="5">
        <v>4.8</v>
      </c>
      <c r="AO646" s="5">
        <v>7.4</v>
      </c>
      <c r="AP646" s="5">
        <v>5.4</v>
      </c>
      <c r="AQ646" s="5">
        <v>7.9</v>
      </c>
      <c r="AR646" s="5">
        <v>1030.3</v>
      </c>
      <c r="AS646" s="5">
        <v>12210</v>
      </c>
      <c r="AT646" s="5">
        <v>0</v>
      </c>
      <c r="AU646" s="5">
        <v>0</v>
      </c>
      <c r="AV646" s="5">
        <v>0</v>
      </c>
      <c r="AW646" s="5">
        <v>0</v>
      </c>
      <c r="AX646">
        <v>232</v>
      </c>
      <c r="AY646">
        <v>1088</v>
      </c>
      <c r="AZ646">
        <v>7.9</v>
      </c>
      <c r="BA646">
        <v>8.1</v>
      </c>
      <c r="BB646" s="55">
        <v>0.44236111111120702</v>
      </c>
    </row>
    <row r="647" spans="2:54" s="6" customFormat="1" x14ac:dyDescent="0.25">
      <c r="B647" s="5">
        <v>8.1</v>
      </c>
      <c r="C647" s="5">
        <v>80</v>
      </c>
      <c r="D647" s="5">
        <v>4.9000000000000004</v>
      </c>
      <c r="E647" s="5">
        <v>8.1</v>
      </c>
      <c r="F647" s="5">
        <v>4</v>
      </c>
      <c r="G647" s="5">
        <v>4</v>
      </c>
      <c r="H647" s="5">
        <v>1030.2</v>
      </c>
      <c r="I647" s="5">
        <v>12420</v>
      </c>
      <c r="J647" s="5">
        <v>0</v>
      </c>
      <c r="K647" s="5">
        <v>0</v>
      </c>
      <c r="L647" s="5">
        <v>0</v>
      </c>
      <c r="M647" s="5">
        <v>0</v>
      </c>
      <c r="N647">
        <v>232</v>
      </c>
      <c r="O647">
        <v>1088</v>
      </c>
      <c r="P647">
        <v>8.5</v>
      </c>
      <c r="Q647">
        <v>8.1</v>
      </c>
      <c r="R647" s="54"/>
      <c r="S647"/>
      <c r="T647" s="91">
        <f t="shared" si="27"/>
        <v>8.5</v>
      </c>
      <c r="U647" s="94">
        <f t="shared" si="26"/>
        <v>-3.5999999999999996</v>
      </c>
      <c r="V647" s="90" t="str">
        <f t="shared" si="25"/>
        <v/>
      </c>
      <c r="W647" s="94" t="str">
        <f t="shared" si="28"/>
        <v/>
      </c>
      <c r="X647" s="422"/>
      <c r="Y647"/>
      <c r="Z647" s="5"/>
      <c r="AA647"/>
      <c r="AC647" s="372"/>
      <c r="AD647" s="54">
        <v>0.44305555555561199</v>
      </c>
      <c r="AK647" s="699"/>
      <c r="AL647" s="5">
        <v>8.1</v>
      </c>
      <c r="AM647" s="5">
        <v>80</v>
      </c>
      <c r="AN647" s="5">
        <v>4.9000000000000004</v>
      </c>
      <c r="AO647" s="5">
        <v>8.1</v>
      </c>
      <c r="AP647" s="5">
        <v>4</v>
      </c>
      <c r="AQ647" s="5">
        <v>4</v>
      </c>
      <c r="AR647" s="5">
        <v>1030.2</v>
      </c>
      <c r="AS647" s="5">
        <v>12420</v>
      </c>
      <c r="AT647" s="5">
        <v>0</v>
      </c>
      <c r="AU647" s="5">
        <v>0</v>
      </c>
      <c r="AV647" s="5">
        <v>0</v>
      </c>
      <c r="AW647" s="5">
        <v>0</v>
      </c>
      <c r="AX647">
        <v>232</v>
      </c>
      <c r="AY647">
        <v>1088</v>
      </c>
      <c r="AZ647">
        <v>8.5</v>
      </c>
      <c r="BA647">
        <v>8.1</v>
      </c>
      <c r="BB647" s="55">
        <v>0.44305555555565201</v>
      </c>
    </row>
    <row r="648" spans="2:54" s="6" customFormat="1" x14ac:dyDescent="0.25">
      <c r="B648" s="5">
        <v>8.3000000000000007</v>
      </c>
      <c r="C648" s="5">
        <v>79</v>
      </c>
      <c r="D648" s="5">
        <v>4.9000000000000004</v>
      </c>
      <c r="E648" s="5">
        <v>7.6</v>
      </c>
      <c r="F648" s="5">
        <v>5.8</v>
      </c>
      <c r="G648" s="5">
        <v>6.8</v>
      </c>
      <c r="H648" s="5">
        <v>1030.5</v>
      </c>
      <c r="I648" s="5">
        <v>12660</v>
      </c>
      <c r="J648" s="5">
        <v>0</v>
      </c>
      <c r="K648" s="5">
        <v>0</v>
      </c>
      <c r="L648" s="5">
        <v>0</v>
      </c>
      <c r="M648" s="5">
        <v>0</v>
      </c>
      <c r="N648">
        <v>232</v>
      </c>
      <c r="O648">
        <v>1088</v>
      </c>
      <c r="P648">
        <v>9.1999999999999993</v>
      </c>
      <c r="Q648">
        <v>8.1</v>
      </c>
      <c r="R648" s="54"/>
      <c r="S648"/>
      <c r="T648" s="91">
        <f t="shared" si="27"/>
        <v>9.1999999999999993</v>
      </c>
      <c r="U648" s="94">
        <f t="shared" si="26"/>
        <v>-3.1000000000000014</v>
      </c>
      <c r="V648" s="90" t="str">
        <f t="shared" si="25"/>
        <v/>
      </c>
      <c r="W648" s="94" t="str">
        <f t="shared" si="28"/>
        <v/>
      </c>
      <c r="X648" s="422"/>
      <c r="Y648"/>
      <c r="Z648" s="5"/>
      <c r="AA648"/>
      <c r="AC648" s="372"/>
      <c r="AD648" s="54">
        <v>0.44375000000005699</v>
      </c>
      <c r="AK648" s="699"/>
      <c r="AL648" s="5">
        <v>8.3000000000000007</v>
      </c>
      <c r="AM648" s="5">
        <v>79</v>
      </c>
      <c r="AN648" s="5">
        <v>4.9000000000000004</v>
      </c>
      <c r="AO648" s="5">
        <v>7.6</v>
      </c>
      <c r="AP648" s="5">
        <v>5.8</v>
      </c>
      <c r="AQ648" s="5">
        <v>6.8</v>
      </c>
      <c r="AR648" s="5">
        <v>1030.5</v>
      </c>
      <c r="AS648" s="5">
        <v>12660</v>
      </c>
      <c r="AT648" s="5">
        <v>0</v>
      </c>
      <c r="AU648" s="5">
        <v>0</v>
      </c>
      <c r="AV648" s="5">
        <v>0</v>
      </c>
      <c r="AW648" s="5">
        <v>0</v>
      </c>
      <c r="AX648">
        <v>232</v>
      </c>
      <c r="AY648">
        <v>1088</v>
      </c>
      <c r="AZ648">
        <v>9.1999999999999993</v>
      </c>
      <c r="BA648">
        <v>8.1</v>
      </c>
      <c r="BB648" s="55">
        <v>0.44375000000009701</v>
      </c>
    </row>
    <row r="649" spans="2:54" s="6" customFormat="1" x14ac:dyDescent="0.25">
      <c r="B649" s="5">
        <v>8.3000000000000007</v>
      </c>
      <c r="C649" s="5">
        <v>79</v>
      </c>
      <c r="D649" s="5">
        <v>4.9000000000000004</v>
      </c>
      <c r="E649" s="5">
        <v>8.3000000000000007</v>
      </c>
      <c r="F649" s="5">
        <v>0</v>
      </c>
      <c r="G649" s="5">
        <v>0</v>
      </c>
      <c r="H649" s="5">
        <v>1030.3</v>
      </c>
      <c r="I649" s="5">
        <v>12870</v>
      </c>
      <c r="J649" s="5">
        <v>0</v>
      </c>
      <c r="K649" s="5">
        <v>0</v>
      </c>
      <c r="L649" s="5">
        <v>0</v>
      </c>
      <c r="M649" s="5">
        <v>0</v>
      </c>
      <c r="N649">
        <v>232</v>
      </c>
      <c r="O649">
        <v>1088</v>
      </c>
      <c r="P649">
        <v>9.9</v>
      </c>
      <c r="Q649">
        <v>8.1</v>
      </c>
      <c r="R649" s="54"/>
      <c r="S649"/>
      <c r="T649" s="91">
        <f t="shared" si="27"/>
        <v>9.9</v>
      </c>
      <c r="U649" s="94">
        <f t="shared" si="26"/>
        <v>-2.4000000000000004</v>
      </c>
      <c r="V649" s="90" t="str">
        <f t="shared" si="25"/>
        <v/>
      </c>
      <c r="W649" s="94" t="str">
        <f t="shared" si="28"/>
        <v/>
      </c>
      <c r="X649" s="422"/>
      <c r="Y649"/>
      <c r="Z649" s="5"/>
      <c r="AA649"/>
      <c r="AC649" s="372"/>
      <c r="AD649" s="54">
        <v>0.44444444444450198</v>
      </c>
      <c r="AK649" s="699"/>
      <c r="AL649" s="5">
        <v>8.3000000000000007</v>
      </c>
      <c r="AM649" s="5">
        <v>79</v>
      </c>
      <c r="AN649" s="5">
        <v>4.9000000000000004</v>
      </c>
      <c r="AO649" s="5">
        <v>8.3000000000000007</v>
      </c>
      <c r="AP649" s="5">
        <v>0</v>
      </c>
      <c r="AQ649" s="5">
        <v>0</v>
      </c>
      <c r="AR649" s="5">
        <v>1030.3</v>
      </c>
      <c r="AS649" s="5">
        <v>12870</v>
      </c>
      <c r="AT649" s="5">
        <v>0</v>
      </c>
      <c r="AU649" s="5">
        <v>0</v>
      </c>
      <c r="AV649" s="5">
        <v>0</v>
      </c>
      <c r="AW649" s="5">
        <v>0</v>
      </c>
      <c r="AX649">
        <v>232</v>
      </c>
      <c r="AY649">
        <v>1088</v>
      </c>
      <c r="AZ649">
        <v>9.9</v>
      </c>
      <c r="BA649">
        <v>8.1</v>
      </c>
      <c r="BB649" s="55">
        <v>0.44444444444454201</v>
      </c>
    </row>
    <row r="650" spans="2:54" s="6" customFormat="1" x14ac:dyDescent="0.25">
      <c r="B650" s="5">
        <v>8.3000000000000007</v>
      </c>
      <c r="C650" s="5">
        <v>79</v>
      </c>
      <c r="D650" s="5">
        <v>4.9000000000000004</v>
      </c>
      <c r="E650" s="5">
        <v>8.3000000000000007</v>
      </c>
      <c r="F650" s="5">
        <v>4.3</v>
      </c>
      <c r="G650" s="5">
        <v>5.4</v>
      </c>
      <c r="H650" s="5">
        <v>1030.4000000000001</v>
      </c>
      <c r="I650" s="5">
        <v>13060</v>
      </c>
      <c r="J650" s="5">
        <v>0</v>
      </c>
      <c r="K650" s="5">
        <v>0</v>
      </c>
      <c r="L650" s="5">
        <v>0</v>
      </c>
      <c r="M650" s="5">
        <v>0</v>
      </c>
      <c r="N650">
        <v>232</v>
      </c>
      <c r="O650">
        <v>1088</v>
      </c>
      <c r="P650">
        <v>10.6</v>
      </c>
      <c r="Q650">
        <v>8.1</v>
      </c>
      <c r="R650" s="54"/>
      <c r="S650"/>
      <c r="T650" s="91">
        <f t="shared" si="27"/>
        <v>10.6</v>
      </c>
      <c r="U650" s="94">
        <f t="shared" si="26"/>
        <v>-1.7000000000000011</v>
      </c>
      <c r="V650" s="90" t="str">
        <f t="shared" si="25"/>
        <v/>
      </c>
      <c r="W650" s="94">
        <f t="shared" si="28"/>
        <v>1</v>
      </c>
      <c r="X650" s="422"/>
      <c r="Y650"/>
      <c r="Z650" s="5"/>
      <c r="AA650"/>
      <c r="AC650" s="372"/>
      <c r="AD650" s="54">
        <v>0.44513888888894698</v>
      </c>
      <c r="AK650" s="699"/>
      <c r="AL650" s="5">
        <v>8.3000000000000007</v>
      </c>
      <c r="AM650" s="5">
        <v>79</v>
      </c>
      <c r="AN650" s="5">
        <v>4.9000000000000004</v>
      </c>
      <c r="AO650" s="5">
        <v>8.3000000000000007</v>
      </c>
      <c r="AP650" s="5">
        <v>4.3</v>
      </c>
      <c r="AQ650" s="5">
        <v>5.4</v>
      </c>
      <c r="AR650" s="5">
        <v>1030.4000000000001</v>
      </c>
      <c r="AS650" s="5">
        <v>13060</v>
      </c>
      <c r="AT650" s="5">
        <v>0</v>
      </c>
      <c r="AU650" s="5">
        <v>0</v>
      </c>
      <c r="AV650" s="5">
        <v>0</v>
      </c>
      <c r="AW650" s="5">
        <v>0</v>
      </c>
      <c r="AX650">
        <v>232</v>
      </c>
      <c r="AY650">
        <v>1088</v>
      </c>
      <c r="AZ650">
        <v>10.6</v>
      </c>
      <c r="BA650">
        <v>8.1</v>
      </c>
      <c r="BB650" s="55">
        <v>0.44513888888898701</v>
      </c>
    </row>
    <row r="651" spans="2:54" s="6" customFormat="1" x14ac:dyDescent="0.25">
      <c r="B651" s="5">
        <v>8.4</v>
      </c>
      <c r="C651" s="5">
        <v>79</v>
      </c>
      <c r="D651" s="5">
        <v>5</v>
      </c>
      <c r="E651" s="5">
        <v>8.4</v>
      </c>
      <c r="F651" s="5">
        <v>4</v>
      </c>
      <c r="G651" s="5">
        <v>6.5</v>
      </c>
      <c r="H651" s="5">
        <v>1030.3</v>
      </c>
      <c r="I651" s="5">
        <v>13330</v>
      </c>
      <c r="J651" s="5">
        <v>0</v>
      </c>
      <c r="K651" s="5">
        <v>0</v>
      </c>
      <c r="L651" s="5">
        <v>0</v>
      </c>
      <c r="M651" s="5">
        <v>0</v>
      </c>
      <c r="N651">
        <v>232</v>
      </c>
      <c r="O651">
        <v>1088</v>
      </c>
      <c r="P651">
        <v>11.3</v>
      </c>
      <c r="Q651">
        <v>8.1</v>
      </c>
      <c r="R651" s="54"/>
      <c r="S651"/>
      <c r="T651" s="91">
        <f t="shared" si="27"/>
        <v>11.3</v>
      </c>
      <c r="U651" s="94">
        <f t="shared" si="26"/>
        <v>-1.0999999999999996</v>
      </c>
      <c r="V651" s="90" t="str">
        <f t="shared" ref="V651:V714" si="29">IF($K651&gt;0,1,"")</f>
        <v/>
      </c>
      <c r="W651" s="94">
        <f t="shared" si="28"/>
        <v>1</v>
      </c>
      <c r="X651" s="422"/>
      <c r="Y651"/>
      <c r="Z651" s="5"/>
      <c r="AA651"/>
      <c r="AC651" s="372"/>
      <c r="AD651" s="54">
        <v>0.44583333333339198</v>
      </c>
      <c r="AK651" s="699"/>
      <c r="AL651" s="5">
        <v>8.4</v>
      </c>
      <c r="AM651" s="5">
        <v>79</v>
      </c>
      <c r="AN651" s="5">
        <v>5</v>
      </c>
      <c r="AO651" s="5">
        <v>8.4</v>
      </c>
      <c r="AP651" s="5">
        <v>4</v>
      </c>
      <c r="AQ651" s="5">
        <v>6.5</v>
      </c>
      <c r="AR651" s="5">
        <v>1030.3</v>
      </c>
      <c r="AS651" s="5">
        <v>13330</v>
      </c>
      <c r="AT651" s="5">
        <v>0</v>
      </c>
      <c r="AU651" s="5">
        <v>0</v>
      </c>
      <c r="AV651" s="5">
        <v>0</v>
      </c>
      <c r="AW651" s="5">
        <v>0</v>
      </c>
      <c r="AX651">
        <v>232</v>
      </c>
      <c r="AY651">
        <v>1088</v>
      </c>
      <c r="AZ651">
        <v>11.3</v>
      </c>
      <c r="BA651">
        <v>8.1</v>
      </c>
      <c r="BB651" s="55">
        <v>0.445833333333432</v>
      </c>
    </row>
    <row r="652" spans="2:54" s="6" customFormat="1" x14ac:dyDescent="0.25">
      <c r="B652" s="5">
        <v>8.5</v>
      </c>
      <c r="C652" s="5">
        <v>78</v>
      </c>
      <c r="D652" s="5">
        <v>4.9000000000000004</v>
      </c>
      <c r="E652" s="5">
        <v>8.1</v>
      </c>
      <c r="F652" s="5">
        <v>5</v>
      </c>
      <c r="G652" s="5">
        <v>8.3000000000000007</v>
      </c>
      <c r="H652" s="5">
        <v>1030.2</v>
      </c>
      <c r="I652" s="5">
        <v>13490</v>
      </c>
      <c r="J652" s="5">
        <v>0</v>
      </c>
      <c r="K652" s="5">
        <v>0</v>
      </c>
      <c r="L652" s="5">
        <v>0</v>
      </c>
      <c r="M652" s="5">
        <v>0</v>
      </c>
      <c r="N652">
        <v>232</v>
      </c>
      <c r="O652">
        <v>1088</v>
      </c>
      <c r="P652">
        <v>12</v>
      </c>
      <c r="Q652">
        <v>8.1</v>
      </c>
      <c r="R652" s="54"/>
      <c r="S652"/>
      <c r="T652" s="91">
        <f t="shared" si="27"/>
        <v>12</v>
      </c>
      <c r="U652" s="94">
        <f t="shared" si="26"/>
        <v>-0.5</v>
      </c>
      <c r="V652" s="90" t="str">
        <f t="shared" si="29"/>
        <v/>
      </c>
      <c r="W652" s="94">
        <f t="shared" si="28"/>
        <v>1</v>
      </c>
      <c r="X652" s="422"/>
      <c r="Y652"/>
      <c r="Z652" s="5"/>
      <c r="AA652"/>
      <c r="AC652" s="372"/>
      <c r="AD652" s="54">
        <v>0.44652777777783698</v>
      </c>
      <c r="AK652" s="699"/>
      <c r="AL652" s="5">
        <v>8.5</v>
      </c>
      <c r="AM652" s="5">
        <v>78</v>
      </c>
      <c r="AN652" s="5">
        <v>4.9000000000000004</v>
      </c>
      <c r="AO652" s="5">
        <v>8.1</v>
      </c>
      <c r="AP652" s="5">
        <v>5</v>
      </c>
      <c r="AQ652" s="5">
        <v>8.3000000000000007</v>
      </c>
      <c r="AR652" s="5">
        <v>1030.2</v>
      </c>
      <c r="AS652" s="5">
        <v>13490</v>
      </c>
      <c r="AT652" s="5">
        <v>0</v>
      </c>
      <c r="AU652" s="5">
        <v>0</v>
      </c>
      <c r="AV652" s="5">
        <v>0</v>
      </c>
      <c r="AW652" s="5">
        <v>0</v>
      </c>
      <c r="AX652">
        <v>232</v>
      </c>
      <c r="AY652">
        <v>1088</v>
      </c>
      <c r="AZ652">
        <v>12</v>
      </c>
      <c r="BA652">
        <v>8.1</v>
      </c>
      <c r="BB652" s="55">
        <v>0.446527777777877</v>
      </c>
    </row>
    <row r="653" spans="2:54" s="6" customFormat="1" x14ac:dyDescent="0.25">
      <c r="B653" s="5">
        <v>8.5</v>
      </c>
      <c r="C653" s="5">
        <v>78</v>
      </c>
      <c r="D653" s="5">
        <v>4.9000000000000004</v>
      </c>
      <c r="E653" s="5">
        <v>8.5</v>
      </c>
      <c r="F653" s="5">
        <v>4.7</v>
      </c>
      <c r="G653" s="5">
        <v>4.7</v>
      </c>
      <c r="H653" s="5">
        <v>1030.2</v>
      </c>
      <c r="I653" s="5">
        <v>13780</v>
      </c>
      <c r="J653" s="5">
        <v>1</v>
      </c>
      <c r="K653" s="5">
        <v>0</v>
      </c>
      <c r="L653" s="5">
        <v>0</v>
      </c>
      <c r="M653" s="5">
        <v>0</v>
      </c>
      <c r="N653">
        <v>232</v>
      </c>
      <c r="O653">
        <v>1088</v>
      </c>
      <c r="P653">
        <v>12.6</v>
      </c>
      <c r="Q653">
        <v>8.1</v>
      </c>
      <c r="R653" s="54"/>
      <c r="S653"/>
      <c r="T653" s="91">
        <f t="shared" si="27"/>
        <v>12.6</v>
      </c>
      <c r="U653" s="94">
        <f t="shared" si="26"/>
        <v>9.9999999999999645E-2</v>
      </c>
      <c r="V653" s="90" t="str">
        <f t="shared" si="29"/>
        <v/>
      </c>
      <c r="W653" s="94">
        <f t="shared" si="28"/>
        <v>1</v>
      </c>
      <c r="X653" s="422"/>
      <c r="Y653"/>
      <c r="Z653" s="5"/>
      <c r="AA653"/>
      <c r="AC653" s="372"/>
      <c r="AD653" s="54">
        <v>0.44722222222228197</v>
      </c>
      <c r="AK653" s="699"/>
      <c r="AL653" s="5">
        <v>8.5</v>
      </c>
      <c r="AM653" s="5">
        <v>78</v>
      </c>
      <c r="AN653" s="5">
        <v>4.9000000000000004</v>
      </c>
      <c r="AO653" s="5">
        <v>8.5</v>
      </c>
      <c r="AP653" s="5">
        <v>4.7</v>
      </c>
      <c r="AQ653" s="5">
        <v>4.7</v>
      </c>
      <c r="AR653" s="5">
        <v>1030.2</v>
      </c>
      <c r="AS653" s="5">
        <v>13780</v>
      </c>
      <c r="AT653" s="5">
        <v>1</v>
      </c>
      <c r="AU653" s="5">
        <v>0</v>
      </c>
      <c r="AV653" s="5">
        <v>0</v>
      </c>
      <c r="AW653" s="5">
        <v>0</v>
      </c>
      <c r="AX653">
        <v>232</v>
      </c>
      <c r="AY653">
        <v>1088</v>
      </c>
      <c r="AZ653">
        <v>12.6</v>
      </c>
      <c r="BA653">
        <v>8.1</v>
      </c>
      <c r="BB653" s="55">
        <v>0.447222222222322</v>
      </c>
    </row>
    <row r="654" spans="2:54" s="6" customFormat="1" x14ac:dyDescent="0.25">
      <c r="B654" s="5">
        <v>8.4</v>
      </c>
      <c r="C654" s="5">
        <v>78</v>
      </c>
      <c r="D654" s="5">
        <v>4.8</v>
      </c>
      <c r="E654" s="5">
        <v>8.4</v>
      </c>
      <c r="F654" s="5">
        <v>4.3</v>
      </c>
      <c r="G654" s="5">
        <v>5</v>
      </c>
      <c r="H654" s="5">
        <v>1030.3</v>
      </c>
      <c r="I654" s="5">
        <v>13960</v>
      </c>
      <c r="J654" s="5">
        <v>1</v>
      </c>
      <c r="K654" s="5">
        <v>0</v>
      </c>
      <c r="L654" s="5">
        <v>0</v>
      </c>
      <c r="M654" s="5">
        <v>0</v>
      </c>
      <c r="N654">
        <v>232</v>
      </c>
      <c r="O654">
        <v>1088</v>
      </c>
      <c r="P654">
        <v>13.2</v>
      </c>
      <c r="Q654">
        <v>8.1</v>
      </c>
      <c r="R654" s="54"/>
      <c r="S654"/>
      <c r="T654" s="91">
        <f t="shared" si="27"/>
        <v>13.2</v>
      </c>
      <c r="U654" s="94">
        <f t="shared" si="26"/>
        <v>0.79999999999999893</v>
      </c>
      <c r="V654" s="90" t="str">
        <f t="shared" si="29"/>
        <v/>
      </c>
      <c r="W654" s="94">
        <f t="shared" si="28"/>
        <v>1</v>
      </c>
      <c r="X654" s="422"/>
      <c r="Y654"/>
      <c r="Z654" s="5"/>
      <c r="AA654"/>
      <c r="AC654" s="372"/>
      <c r="AD654" s="54">
        <v>0.44791666666672703</v>
      </c>
      <c r="AK654" s="699"/>
      <c r="AL654" s="5">
        <v>8.4</v>
      </c>
      <c r="AM654" s="5">
        <v>78</v>
      </c>
      <c r="AN654" s="5">
        <v>4.8</v>
      </c>
      <c r="AO654" s="5">
        <v>8.4</v>
      </c>
      <c r="AP654" s="5">
        <v>4.3</v>
      </c>
      <c r="AQ654" s="5">
        <v>5</v>
      </c>
      <c r="AR654" s="5">
        <v>1030.3</v>
      </c>
      <c r="AS654" s="5">
        <v>13960</v>
      </c>
      <c r="AT654" s="5">
        <v>1</v>
      </c>
      <c r="AU654" s="5">
        <v>0</v>
      </c>
      <c r="AV654" s="5">
        <v>0</v>
      </c>
      <c r="AW654" s="5">
        <v>0</v>
      </c>
      <c r="AX654">
        <v>232</v>
      </c>
      <c r="AY654">
        <v>1088</v>
      </c>
      <c r="AZ654">
        <v>13.2</v>
      </c>
      <c r="BA654">
        <v>8.1</v>
      </c>
      <c r="BB654" s="55">
        <v>0.44791666666676699</v>
      </c>
    </row>
    <row r="655" spans="2:54" s="6" customFormat="1" x14ac:dyDescent="0.25">
      <c r="B655" s="5">
        <v>8.5</v>
      </c>
      <c r="C655" s="5">
        <v>79</v>
      </c>
      <c r="D655" s="5">
        <v>5.0999999999999996</v>
      </c>
      <c r="E655" s="5">
        <v>8.5</v>
      </c>
      <c r="F655" s="5">
        <v>3.2</v>
      </c>
      <c r="G655" s="5">
        <v>5</v>
      </c>
      <c r="H655" s="5">
        <v>1030.3</v>
      </c>
      <c r="I655" s="5">
        <v>14240</v>
      </c>
      <c r="J655" s="5">
        <v>1</v>
      </c>
      <c r="K655" s="5">
        <v>0</v>
      </c>
      <c r="L655" s="5">
        <v>0</v>
      </c>
      <c r="M655" s="5">
        <v>0</v>
      </c>
      <c r="N655">
        <v>232</v>
      </c>
      <c r="O655">
        <v>1088</v>
      </c>
      <c r="P655">
        <v>13.7</v>
      </c>
      <c r="Q655">
        <v>8.1</v>
      </c>
      <c r="R655" s="54"/>
      <c r="S655"/>
      <c r="T655" s="91">
        <f t="shared" si="27"/>
        <v>13.7</v>
      </c>
      <c r="U655" s="94">
        <f t="shared" si="26"/>
        <v>1.1999999999999993</v>
      </c>
      <c r="V655" s="90" t="str">
        <f t="shared" si="29"/>
        <v/>
      </c>
      <c r="W655" s="94">
        <f t="shared" si="28"/>
        <v>1</v>
      </c>
      <c r="X655" s="422"/>
      <c r="Y655"/>
      <c r="Z655" s="5"/>
      <c r="AA655"/>
      <c r="AC655" s="372"/>
      <c r="AD655" s="54">
        <v>0.44861111111117202</v>
      </c>
      <c r="AK655" s="699"/>
      <c r="AL655" s="5">
        <v>8.5</v>
      </c>
      <c r="AM655" s="5">
        <v>79</v>
      </c>
      <c r="AN655" s="5">
        <v>5.0999999999999996</v>
      </c>
      <c r="AO655" s="5">
        <v>8.5</v>
      </c>
      <c r="AP655" s="5">
        <v>3.2</v>
      </c>
      <c r="AQ655" s="5">
        <v>5</v>
      </c>
      <c r="AR655" s="5">
        <v>1030.3</v>
      </c>
      <c r="AS655" s="5">
        <v>14240</v>
      </c>
      <c r="AT655" s="5">
        <v>1</v>
      </c>
      <c r="AU655" s="5">
        <v>0</v>
      </c>
      <c r="AV655" s="5">
        <v>0</v>
      </c>
      <c r="AW655" s="5">
        <v>0</v>
      </c>
      <c r="AX655">
        <v>232</v>
      </c>
      <c r="AY655">
        <v>1088</v>
      </c>
      <c r="AZ655">
        <v>13.7</v>
      </c>
      <c r="BA655">
        <v>8.1</v>
      </c>
      <c r="BB655" s="55">
        <v>0.44861111111121199</v>
      </c>
    </row>
    <row r="656" spans="2:54" s="6" customFormat="1" x14ac:dyDescent="0.25">
      <c r="B656" s="5">
        <v>8.4</v>
      </c>
      <c r="C656" s="5">
        <v>79</v>
      </c>
      <c r="D656" s="5">
        <v>5</v>
      </c>
      <c r="E656" s="5">
        <v>8.4</v>
      </c>
      <c r="F656" s="5">
        <v>4</v>
      </c>
      <c r="G656" s="5">
        <v>4.7</v>
      </c>
      <c r="H656" s="5">
        <v>1030.4000000000001</v>
      </c>
      <c r="I656" s="5">
        <v>14450</v>
      </c>
      <c r="J656" s="5">
        <v>1</v>
      </c>
      <c r="K656" s="5">
        <v>0</v>
      </c>
      <c r="L656" s="5">
        <v>0</v>
      </c>
      <c r="M656" s="5">
        <v>0</v>
      </c>
      <c r="N656">
        <v>232</v>
      </c>
      <c r="O656">
        <v>1088</v>
      </c>
      <c r="P656">
        <v>14.3</v>
      </c>
      <c r="Q656">
        <v>8.1</v>
      </c>
      <c r="R656" s="54"/>
      <c r="S656"/>
      <c r="T656" s="91">
        <f t="shared" si="27"/>
        <v>14.3</v>
      </c>
      <c r="U656" s="94">
        <f t="shared" ref="U656:U719" si="30">(T656-B656)-3</f>
        <v>2.9000000000000004</v>
      </c>
      <c r="V656" s="90" t="str">
        <f t="shared" si="29"/>
        <v/>
      </c>
      <c r="W656" s="94">
        <f t="shared" si="28"/>
        <v>1</v>
      </c>
      <c r="X656" s="422"/>
      <c r="Y656"/>
      <c r="Z656" s="5"/>
      <c r="AA656"/>
      <c r="AC656" s="372"/>
      <c r="AD656" s="54">
        <v>0.44930555555561702</v>
      </c>
      <c r="AK656" s="699"/>
      <c r="AL656" s="5">
        <v>8.4</v>
      </c>
      <c r="AM656" s="5">
        <v>79</v>
      </c>
      <c r="AN656" s="5">
        <v>5</v>
      </c>
      <c r="AO656" s="5">
        <v>8.4</v>
      </c>
      <c r="AP656" s="5">
        <v>4</v>
      </c>
      <c r="AQ656" s="5">
        <v>4.7</v>
      </c>
      <c r="AR656" s="5">
        <v>1030.4000000000001</v>
      </c>
      <c r="AS656" s="5">
        <v>14450</v>
      </c>
      <c r="AT656" s="5">
        <v>1</v>
      </c>
      <c r="AU656" s="5">
        <v>0</v>
      </c>
      <c r="AV656" s="5">
        <v>0</v>
      </c>
      <c r="AW656" s="5">
        <v>0</v>
      </c>
      <c r="AX656">
        <v>232</v>
      </c>
      <c r="AY656">
        <v>1088</v>
      </c>
      <c r="AZ656">
        <v>14.3</v>
      </c>
      <c r="BA656">
        <v>8.1</v>
      </c>
      <c r="BB656" s="55">
        <v>0.44930555555565699</v>
      </c>
    </row>
    <row r="657" spans="2:54" s="6" customFormat="1" x14ac:dyDescent="0.25">
      <c r="B657" s="5">
        <v>8.6</v>
      </c>
      <c r="C657" s="5">
        <v>78</v>
      </c>
      <c r="D657" s="5">
        <v>5</v>
      </c>
      <c r="E657" s="5">
        <v>8.6</v>
      </c>
      <c r="F657" s="5">
        <v>4</v>
      </c>
      <c r="G657" s="5">
        <v>7.2</v>
      </c>
      <c r="H657" s="5">
        <v>1030.3</v>
      </c>
      <c r="I657" s="5">
        <v>14920</v>
      </c>
      <c r="J657" s="5">
        <v>1</v>
      </c>
      <c r="K657" s="5">
        <v>0</v>
      </c>
      <c r="L657" s="5">
        <v>0</v>
      </c>
      <c r="M657" s="5">
        <v>0</v>
      </c>
      <c r="N657">
        <v>232</v>
      </c>
      <c r="O657">
        <v>1088</v>
      </c>
      <c r="P657">
        <v>14.8</v>
      </c>
      <c r="Q657">
        <v>8.1</v>
      </c>
      <c r="R657" s="54"/>
      <c r="S657"/>
      <c r="T657" s="91">
        <f t="shared" si="27"/>
        <v>14.8</v>
      </c>
      <c r="U657" s="94">
        <f t="shared" si="30"/>
        <v>3.2000000000000011</v>
      </c>
      <c r="V657" s="90" t="str">
        <f t="shared" si="29"/>
        <v/>
      </c>
      <c r="W657" s="94">
        <f t="shared" si="28"/>
        <v>1</v>
      </c>
      <c r="X657" s="422"/>
      <c r="Y657"/>
      <c r="Z657" s="5"/>
      <c r="AA657"/>
      <c r="AC657" s="372"/>
      <c r="AD657" s="54">
        <v>0.45000000000006202</v>
      </c>
      <c r="AK657" s="699"/>
      <c r="AL657" s="5">
        <v>8.6</v>
      </c>
      <c r="AM657" s="5">
        <v>78</v>
      </c>
      <c r="AN657" s="5">
        <v>5</v>
      </c>
      <c r="AO657" s="5">
        <v>8.6</v>
      </c>
      <c r="AP657" s="5">
        <v>4</v>
      </c>
      <c r="AQ657" s="5">
        <v>7.2</v>
      </c>
      <c r="AR657" s="5">
        <v>1030.3</v>
      </c>
      <c r="AS657" s="5">
        <v>14920</v>
      </c>
      <c r="AT657" s="5">
        <v>1</v>
      </c>
      <c r="AU657" s="5">
        <v>0</v>
      </c>
      <c r="AV657" s="5">
        <v>0</v>
      </c>
      <c r="AW657" s="5">
        <v>0</v>
      </c>
      <c r="AX657">
        <v>232</v>
      </c>
      <c r="AY657">
        <v>1088</v>
      </c>
      <c r="AZ657">
        <v>14.8</v>
      </c>
      <c r="BA657">
        <v>8.1</v>
      </c>
      <c r="BB657" s="55">
        <v>0.45000000000010199</v>
      </c>
    </row>
    <row r="658" spans="2:54" s="6" customFormat="1" x14ac:dyDescent="0.25">
      <c r="B658" s="5">
        <v>8.6999999999999993</v>
      </c>
      <c r="C658" s="5">
        <v>77</v>
      </c>
      <c r="D658" s="5">
        <v>4.9000000000000004</v>
      </c>
      <c r="E658" s="5">
        <v>8.6999999999999993</v>
      </c>
      <c r="F658" s="5">
        <v>2.5</v>
      </c>
      <c r="G658" s="5">
        <v>7.2</v>
      </c>
      <c r="H658" s="5">
        <v>1030.3</v>
      </c>
      <c r="I658" s="5">
        <v>14970</v>
      </c>
      <c r="J658" s="5">
        <v>1</v>
      </c>
      <c r="K658" s="5">
        <v>0</v>
      </c>
      <c r="L658" s="5">
        <v>0</v>
      </c>
      <c r="M658" s="5">
        <v>0</v>
      </c>
      <c r="N658">
        <v>232</v>
      </c>
      <c r="O658">
        <v>1088</v>
      </c>
      <c r="P658">
        <v>15.3</v>
      </c>
      <c r="Q658">
        <v>8.1</v>
      </c>
      <c r="R658" s="54"/>
      <c r="S658"/>
      <c r="T658" s="91">
        <f t="shared" si="27"/>
        <v>15.3</v>
      </c>
      <c r="U658" s="94">
        <f t="shared" si="30"/>
        <v>3.6000000000000014</v>
      </c>
      <c r="V658" s="90" t="str">
        <f t="shared" si="29"/>
        <v/>
      </c>
      <c r="W658" s="94">
        <f t="shared" si="28"/>
        <v>1</v>
      </c>
      <c r="X658" s="422"/>
      <c r="Y658"/>
      <c r="Z658" s="5"/>
      <c r="AA658"/>
      <c r="AC658" s="372"/>
      <c r="AD658" s="54">
        <v>0.45069444444450701</v>
      </c>
      <c r="AK658" s="699"/>
      <c r="AL658" s="5">
        <v>8.6999999999999993</v>
      </c>
      <c r="AM658" s="5">
        <v>77</v>
      </c>
      <c r="AN658" s="5">
        <v>4.9000000000000004</v>
      </c>
      <c r="AO658" s="5">
        <v>8.6999999999999993</v>
      </c>
      <c r="AP658" s="5">
        <v>2.5</v>
      </c>
      <c r="AQ658" s="5">
        <v>7.2</v>
      </c>
      <c r="AR658" s="5">
        <v>1030.3</v>
      </c>
      <c r="AS658" s="5">
        <v>14970</v>
      </c>
      <c r="AT658" s="5">
        <v>1</v>
      </c>
      <c r="AU658" s="5">
        <v>0</v>
      </c>
      <c r="AV658" s="5">
        <v>0</v>
      </c>
      <c r="AW658" s="5">
        <v>0</v>
      </c>
      <c r="AX658">
        <v>232</v>
      </c>
      <c r="AY658">
        <v>1088</v>
      </c>
      <c r="AZ658">
        <v>15.3</v>
      </c>
      <c r="BA658">
        <v>8.1</v>
      </c>
      <c r="BB658" s="55">
        <v>0.45069444444454698</v>
      </c>
    </row>
    <row r="659" spans="2:54" x14ac:dyDescent="0.25">
      <c r="B659" s="5">
        <v>8.8000000000000007</v>
      </c>
      <c r="C659" s="5">
        <v>77</v>
      </c>
      <c r="D659" s="5">
        <v>5</v>
      </c>
      <c r="E659" s="5">
        <v>6.9</v>
      </c>
      <c r="F659" s="5">
        <v>11.9</v>
      </c>
      <c r="G659" s="5">
        <v>13.7</v>
      </c>
      <c r="H659" s="5">
        <v>1030.2</v>
      </c>
      <c r="I659" s="5">
        <v>15350</v>
      </c>
      <c r="J659" s="5">
        <v>1</v>
      </c>
      <c r="K659" s="5">
        <v>0</v>
      </c>
      <c r="L659" s="5">
        <v>0</v>
      </c>
      <c r="M659" s="5">
        <v>0</v>
      </c>
      <c r="N659">
        <v>232</v>
      </c>
      <c r="O659">
        <v>1088</v>
      </c>
      <c r="P659">
        <v>15.7</v>
      </c>
      <c r="Q659">
        <v>8.1</v>
      </c>
      <c r="R659" s="54"/>
      <c r="T659" s="91">
        <f t="shared" si="27"/>
        <v>15.7</v>
      </c>
      <c r="U659" s="94">
        <f t="shared" si="30"/>
        <v>3.8999999999999986</v>
      </c>
      <c r="V659" s="90" t="str">
        <f t="shared" si="29"/>
        <v/>
      </c>
      <c r="W659" s="94">
        <f t="shared" si="28"/>
        <v>1</v>
      </c>
      <c r="X659" s="91"/>
      <c r="Z659" s="5"/>
      <c r="AA659"/>
      <c r="AC659" s="372"/>
      <c r="AD659" s="54">
        <v>0.45138888888895201</v>
      </c>
      <c r="AF659" s="6"/>
      <c r="AK659" s="306"/>
      <c r="AL659" s="5">
        <v>8.8000000000000007</v>
      </c>
      <c r="AM659" s="5">
        <v>77</v>
      </c>
      <c r="AN659" s="5">
        <v>5</v>
      </c>
      <c r="AO659" s="5">
        <v>6.9</v>
      </c>
      <c r="AP659" s="5">
        <v>11.9</v>
      </c>
      <c r="AQ659" s="5">
        <v>13.7</v>
      </c>
      <c r="AR659" s="5">
        <v>1030.2</v>
      </c>
      <c r="AS659" s="5">
        <v>15350</v>
      </c>
      <c r="AT659" s="5">
        <v>1</v>
      </c>
      <c r="AU659" s="5">
        <v>0</v>
      </c>
      <c r="AV659" s="5">
        <v>0</v>
      </c>
      <c r="AW659" s="5">
        <v>0</v>
      </c>
      <c r="AX659">
        <v>232</v>
      </c>
      <c r="AY659">
        <v>1088</v>
      </c>
      <c r="AZ659">
        <v>15.7</v>
      </c>
      <c r="BA659">
        <v>8.1</v>
      </c>
      <c r="BB659" s="55">
        <v>0.45138888888899198</v>
      </c>
    </row>
    <row r="660" spans="2:54" x14ac:dyDescent="0.25">
      <c r="B660" s="5">
        <v>8.6</v>
      </c>
      <c r="C660" s="5">
        <v>78</v>
      </c>
      <c r="D660" s="5">
        <v>5</v>
      </c>
      <c r="E660" s="5">
        <v>7.5</v>
      </c>
      <c r="F660" s="5">
        <v>7.2</v>
      </c>
      <c r="G660" s="5">
        <v>7.2</v>
      </c>
      <c r="H660" s="5">
        <v>1030.3</v>
      </c>
      <c r="I660" s="5">
        <v>15720</v>
      </c>
      <c r="J660" s="5">
        <v>1</v>
      </c>
      <c r="K660" s="5">
        <v>0</v>
      </c>
      <c r="L660" s="5">
        <v>0</v>
      </c>
      <c r="M660" s="5">
        <v>0</v>
      </c>
      <c r="N660">
        <v>232</v>
      </c>
      <c r="O660">
        <v>1088</v>
      </c>
      <c r="P660">
        <v>16.100000000000001</v>
      </c>
      <c r="Q660">
        <v>8.1</v>
      </c>
      <c r="R660" s="54"/>
      <c r="T660" s="91">
        <f t="shared" si="27"/>
        <v>16.100000000000001</v>
      </c>
      <c r="U660" s="94">
        <f t="shared" si="30"/>
        <v>4.5000000000000018</v>
      </c>
      <c r="V660" s="90" t="str">
        <f t="shared" si="29"/>
        <v/>
      </c>
      <c r="W660" s="94">
        <f t="shared" si="28"/>
        <v>1</v>
      </c>
      <c r="X660" s="91"/>
      <c r="Z660" s="5"/>
      <c r="AA660"/>
      <c r="AC660" s="372"/>
      <c r="AD660" s="54">
        <v>0.45208333333339701</v>
      </c>
      <c r="AK660" s="306"/>
      <c r="AL660" s="5">
        <v>8.6</v>
      </c>
      <c r="AM660" s="5">
        <v>78</v>
      </c>
      <c r="AN660" s="5">
        <v>5</v>
      </c>
      <c r="AO660" s="5">
        <v>7.5</v>
      </c>
      <c r="AP660" s="5">
        <v>7.2</v>
      </c>
      <c r="AQ660" s="5">
        <v>7.2</v>
      </c>
      <c r="AR660" s="5">
        <v>1030.3</v>
      </c>
      <c r="AS660" s="5">
        <v>15720</v>
      </c>
      <c r="AT660" s="5">
        <v>1</v>
      </c>
      <c r="AU660" s="5">
        <v>0</v>
      </c>
      <c r="AV660" s="5">
        <v>0</v>
      </c>
      <c r="AW660" s="5">
        <v>0</v>
      </c>
      <c r="AX660">
        <v>232</v>
      </c>
      <c r="AY660">
        <v>1088</v>
      </c>
      <c r="AZ660">
        <v>16.100000000000001</v>
      </c>
      <c r="BA660">
        <v>8.1</v>
      </c>
      <c r="BB660" s="55">
        <v>0.45208333333343698</v>
      </c>
    </row>
    <row r="661" spans="2:54" x14ac:dyDescent="0.25">
      <c r="B661" s="5">
        <v>8.4</v>
      </c>
      <c r="C661" s="5">
        <v>79</v>
      </c>
      <c r="D661" s="5">
        <v>5</v>
      </c>
      <c r="E661" s="5">
        <v>8.4</v>
      </c>
      <c r="F661" s="5">
        <v>2.5</v>
      </c>
      <c r="G661" s="5">
        <v>5.4</v>
      </c>
      <c r="H661" s="5">
        <v>1030.2</v>
      </c>
      <c r="I661" s="5">
        <v>15550</v>
      </c>
      <c r="J661" s="5">
        <v>1</v>
      </c>
      <c r="K661" s="5">
        <v>0</v>
      </c>
      <c r="L661" s="5">
        <v>0</v>
      </c>
      <c r="M661" s="5">
        <v>0</v>
      </c>
      <c r="N661">
        <v>232</v>
      </c>
      <c r="O661">
        <v>1088</v>
      </c>
      <c r="P661">
        <v>16.399999999999999</v>
      </c>
      <c r="Q661">
        <v>8.1999999999999993</v>
      </c>
      <c r="R661" s="54"/>
      <c r="T661" s="91">
        <f t="shared" si="27"/>
        <v>16.399999999999999</v>
      </c>
      <c r="U661" s="94">
        <f t="shared" si="30"/>
        <v>4.9999999999999982</v>
      </c>
      <c r="V661" s="90" t="str">
        <f t="shared" si="29"/>
        <v/>
      </c>
      <c r="W661" s="94">
        <f t="shared" si="28"/>
        <v>1</v>
      </c>
      <c r="X661" s="91"/>
      <c r="Z661" s="5"/>
      <c r="AA661"/>
      <c r="AC661" s="372"/>
      <c r="AD661" s="54">
        <v>0.45277777777784201</v>
      </c>
      <c r="AK661" s="306"/>
      <c r="AL661" s="5">
        <v>8.4</v>
      </c>
      <c r="AM661" s="5">
        <v>79</v>
      </c>
      <c r="AN661" s="5">
        <v>5</v>
      </c>
      <c r="AO661" s="5">
        <v>8.4</v>
      </c>
      <c r="AP661" s="5">
        <v>2.5</v>
      </c>
      <c r="AQ661" s="5">
        <v>5.4</v>
      </c>
      <c r="AR661" s="5">
        <v>1030.2</v>
      </c>
      <c r="AS661" s="5">
        <v>15550</v>
      </c>
      <c r="AT661" s="5">
        <v>1</v>
      </c>
      <c r="AU661" s="5">
        <v>0</v>
      </c>
      <c r="AV661" s="5">
        <v>0</v>
      </c>
      <c r="AW661" s="5">
        <v>0</v>
      </c>
      <c r="AX661">
        <v>232</v>
      </c>
      <c r="AY661">
        <v>1088</v>
      </c>
      <c r="AZ661">
        <v>16.399999999999999</v>
      </c>
      <c r="BA661">
        <v>8.1999999999999993</v>
      </c>
      <c r="BB661" s="55">
        <v>0.45277777777788197</v>
      </c>
    </row>
    <row r="662" spans="2:54" x14ac:dyDescent="0.25">
      <c r="B662" s="5">
        <v>8.6999999999999993</v>
      </c>
      <c r="C662" s="5">
        <v>78</v>
      </c>
      <c r="D662" s="5">
        <v>5.0999999999999996</v>
      </c>
      <c r="E662" s="5">
        <v>8.6999999999999993</v>
      </c>
      <c r="F662" s="5">
        <v>2.2000000000000002</v>
      </c>
      <c r="G662" s="5">
        <v>5.4</v>
      </c>
      <c r="H662" s="5">
        <v>1030.2</v>
      </c>
      <c r="I662" s="5">
        <v>15850</v>
      </c>
      <c r="J662" s="5">
        <v>1</v>
      </c>
      <c r="K662" s="5">
        <v>0</v>
      </c>
      <c r="L662" s="5">
        <v>0</v>
      </c>
      <c r="M662" s="5">
        <v>0</v>
      </c>
      <c r="N662">
        <v>232</v>
      </c>
      <c r="O662">
        <v>1088</v>
      </c>
      <c r="P662">
        <v>16.7</v>
      </c>
      <c r="Q662">
        <v>8.1999999999999993</v>
      </c>
      <c r="R662" s="54"/>
      <c r="T662" s="91">
        <f t="shared" si="27"/>
        <v>16.7</v>
      </c>
      <c r="U662" s="94">
        <f t="shared" si="30"/>
        <v>5</v>
      </c>
      <c r="V662" s="90" t="str">
        <f t="shared" si="29"/>
        <v/>
      </c>
      <c r="W662" s="94">
        <f t="shared" si="28"/>
        <v>1</v>
      </c>
      <c r="X662" s="91"/>
      <c r="Z662" s="5"/>
      <c r="AA662"/>
      <c r="AC662" s="372"/>
      <c r="AD662" s="54">
        <v>0.453472222222287</v>
      </c>
      <c r="AK662" s="306"/>
      <c r="AL662" s="5">
        <v>8.6999999999999993</v>
      </c>
      <c r="AM662" s="5">
        <v>78</v>
      </c>
      <c r="AN662" s="5">
        <v>5.0999999999999996</v>
      </c>
      <c r="AO662" s="5">
        <v>8.6999999999999993</v>
      </c>
      <c r="AP662" s="5">
        <v>2.2000000000000002</v>
      </c>
      <c r="AQ662" s="5">
        <v>5.4</v>
      </c>
      <c r="AR662" s="5">
        <v>1030.2</v>
      </c>
      <c r="AS662" s="5">
        <v>15850</v>
      </c>
      <c r="AT662" s="5">
        <v>1</v>
      </c>
      <c r="AU662" s="5">
        <v>0</v>
      </c>
      <c r="AV662" s="5">
        <v>0</v>
      </c>
      <c r="AW662" s="5">
        <v>0</v>
      </c>
      <c r="AX662">
        <v>232</v>
      </c>
      <c r="AY662">
        <v>1088</v>
      </c>
      <c r="AZ662">
        <v>16.7</v>
      </c>
      <c r="BA662">
        <v>8.1999999999999993</v>
      </c>
      <c r="BB662" s="55">
        <v>0.45347222222232703</v>
      </c>
    </row>
    <row r="663" spans="2:54" x14ac:dyDescent="0.25">
      <c r="B663" s="5">
        <v>8.8000000000000007</v>
      </c>
      <c r="C663" s="5">
        <v>77</v>
      </c>
      <c r="D663" s="5">
        <v>5</v>
      </c>
      <c r="E663" s="5">
        <v>8.4</v>
      </c>
      <c r="F663" s="5">
        <v>5</v>
      </c>
      <c r="G663" s="5">
        <v>6.1</v>
      </c>
      <c r="H663" s="5">
        <v>1030.2</v>
      </c>
      <c r="I663" s="5">
        <v>16280</v>
      </c>
      <c r="J663" s="5">
        <v>1</v>
      </c>
      <c r="K663" s="5">
        <v>0</v>
      </c>
      <c r="L663" s="5">
        <v>0</v>
      </c>
      <c r="M663" s="5">
        <v>0</v>
      </c>
      <c r="N663">
        <v>232</v>
      </c>
      <c r="O663">
        <v>1088</v>
      </c>
      <c r="P663">
        <v>17</v>
      </c>
      <c r="Q663">
        <v>8.1999999999999993</v>
      </c>
      <c r="R663" s="54"/>
      <c r="T663" s="91">
        <f t="shared" si="27"/>
        <v>17</v>
      </c>
      <c r="U663" s="94">
        <f t="shared" si="30"/>
        <v>5.1999999999999993</v>
      </c>
      <c r="V663" s="90" t="str">
        <f t="shared" si="29"/>
        <v/>
      </c>
      <c r="W663" s="94">
        <f t="shared" si="28"/>
        <v>1</v>
      </c>
      <c r="X663" s="91"/>
      <c r="Z663" s="5"/>
      <c r="AA663"/>
      <c r="AC663" s="372"/>
      <c r="AD663" s="54">
        <v>0.454166666666732</v>
      </c>
      <c r="AK663" s="306"/>
      <c r="AL663" s="5">
        <v>8.8000000000000007</v>
      </c>
      <c r="AM663" s="5">
        <v>77</v>
      </c>
      <c r="AN663" s="5">
        <v>5</v>
      </c>
      <c r="AO663" s="5">
        <v>8.4</v>
      </c>
      <c r="AP663" s="5">
        <v>5</v>
      </c>
      <c r="AQ663" s="5">
        <v>6.1</v>
      </c>
      <c r="AR663" s="5">
        <v>1030.2</v>
      </c>
      <c r="AS663" s="5">
        <v>16280</v>
      </c>
      <c r="AT663" s="5">
        <v>1</v>
      </c>
      <c r="AU663" s="5">
        <v>0</v>
      </c>
      <c r="AV663" s="5">
        <v>0</v>
      </c>
      <c r="AW663" s="5">
        <v>0</v>
      </c>
      <c r="AX663">
        <v>232</v>
      </c>
      <c r="AY663">
        <v>1088</v>
      </c>
      <c r="AZ663">
        <v>17</v>
      </c>
      <c r="BA663">
        <v>8.1999999999999993</v>
      </c>
      <c r="BB663" s="55">
        <v>0.45416666666677202</v>
      </c>
    </row>
    <row r="664" spans="2:54" x14ac:dyDescent="0.25">
      <c r="B664" s="5">
        <v>8.8000000000000007</v>
      </c>
      <c r="C664" s="5">
        <v>78</v>
      </c>
      <c r="D664" s="5">
        <v>5.2</v>
      </c>
      <c r="E664" s="5">
        <v>8.8000000000000007</v>
      </c>
      <c r="F664" s="5">
        <v>0</v>
      </c>
      <c r="G664" s="5">
        <v>2.2000000000000002</v>
      </c>
      <c r="H664" s="5">
        <v>1030.2</v>
      </c>
      <c r="I664" s="5">
        <v>16250</v>
      </c>
      <c r="J664" s="5">
        <v>1</v>
      </c>
      <c r="K664" s="5">
        <v>0</v>
      </c>
      <c r="L664" s="5">
        <v>0</v>
      </c>
      <c r="M664" s="5">
        <v>0</v>
      </c>
      <c r="N664">
        <v>232</v>
      </c>
      <c r="O664">
        <v>1088</v>
      </c>
      <c r="P664">
        <v>17.2</v>
      </c>
      <c r="Q664">
        <v>8.1999999999999993</v>
      </c>
      <c r="R664" s="54"/>
      <c r="T664" s="91">
        <f t="shared" si="27"/>
        <v>17.2</v>
      </c>
      <c r="U664" s="94">
        <f t="shared" si="30"/>
        <v>5.3999999999999986</v>
      </c>
      <c r="V664" s="90" t="str">
        <f t="shared" si="29"/>
        <v/>
      </c>
      <c r="W664" s="94">
        <f t="shared" si="28"/>
        <v>1</v>
      </c>
      <c r="X664" s="91"/>
      <c r="Z664" s="5"/>
      <c r="AA664"/>
      <c r="AC664" s="372"/>
      <c r="AD664" s="54">
        <v>0.454861111111177</v>
      </c>
      <c r="AK664" s="306"/>
      <c r="AL664" s="5">
        <v>8.8000000000000007</v>
      </c>
      <c r="AM664" s="5">
        <v>78</v>
      </c>
      <c r="AN664" s="5">
        <v>5.2</v>
      </c>
      <c r="AO664" s="5">
        <v>8.8000000000000007</v>
      </c>
      <c r="AP664" s="5">
        <v>0</v>
      </c>
      <c r="AQ664" s="5">
        <v>2.2000000000000002</v>
      </c>
      <c r="AR664" s="5">
        <v>1030.2</v>
      </c>
      <c r="AS664" s="5">
        <v>16250</v>
      </c>
      <c r="AT664" s="5">
        <v>1</v>
      </c>
      <c r="AU664" s="5">
        <v>0</v>
      </c>
      <c r="AV664" s="5">
        <v>0</v>
      </c>
      <c r="AW664" s="5">
        <v>0</v>
      </c>
      <c r="AX664">
        <v>232</v>
      </c>
      <c r="AY664">
        <v>1088</v>
      </c>
      <c r="AZ664">
        <v>17.2</v>
      </c>
      <c r="BA664">
        <v>8.1999999999999993</v>
      </c>
      <c r="BB664" s="55">
        <v>0.45486111111121702</v>
      </c>
    </row>
    <row r="665" spans="2:54" x14ac:dyDescent="0.25">
      <c r="B665" s="5">
        <v>8.9</v>
      </c>
      <c r="C665" s="5">
        <v>77</v>
      </c>
      <c r="D665" s="5">
        <v>5.0999999999999996</v>
      </c>
      <c r="E665" s="5">
        <v>8.9</v>
      </c>
      <c r="F665" s="5">
        <v>4.7</v>
      </c>
      <c r="G665" s="5">
        <v>6.1</v>
      </c>
      <c r="H665" s="5">
        <v>1030.2</v>
      </c>
      <c r="I665" s="5">
        <v>16870</v>
      </c>
      <c r="J665" s="5">
        <v>1</v>
      </c>
      <c r="K665" s="5">
        <v>0</v>
      </c>
      <c r="L665" s="5">
        <v>0</v>
      </c>
      <c r="M665" s="5">
        <v>0</v>
      </c>
      <c r="N665">
        <v>232</v>
      </c>
      <c r="O665">
        <v>1088</v>
      </c>
      <c r="P665">
        <v>17.5</v>
      </c>
      <c r="Q665">
        <v>8.1999999999999993</v>
      </c>
      <c r="R665" s="54"/>
      <c r="T665" s="91">
        <f t="shared" si="27"/>
        <v>17.5</v>
      </c>
      <c r="U665" s="94">
        <f t="shared" si="30"/>
        <v>5.6</v>
      </c>
      <c r="V665" s="90" t="str">
        <f t="shared" si="29"/>
        <v/>
      </c>
      <c r="W665" s="94">
        <f t="shared" si="28"/>
        <v>1</v>
      </c>
      <c r="X665" s="91"/>
      <c r="Z665" s="5"/>
      <c r="AA665"/>
      <c r="AC665" s="372"/>
      <c r="AD665" s="54">
        <v>0.45555555555562199</v>
      </c>
      <c r="AK665" s="306"/>
      <c r="AL665" s="5">
        <v>8.9</v>
      </c>
      <c r="AM665" s="5">
        <v>77</v>
      </c>
      <c r="AN665" s="5">
        <v>5.0999999999999996</v>
      </c>
      <c r="AO665" s="5">
        <v>8.9</v>
      </c>
      <c r="AP665" s="5">
        <v>4.7</v>
      </c>
      <c r="AQ665" s="5">
        <v>6.1</v>
      </c>
      <c r="AR665" s="5">
        <v>1030.2</v>
      </c>
      <c r="AS665" s="5">
        <v>16870</v>
      </c>
      <c r="AT665" s="5">
        <v>1</v>
      </c>
      <c r="AU665" s="5">
        <v>0</v>
      </c>
      <c r="AV665" s="5">
        <v>0</v>
      </c>
      <c r="AW665" s="5">
        <v>0</v>
      </c>
      <c r="AX665">
        <v>232</v>
      </c>
      <c r="AY665">
        <v>1088</v>
      </c>
      <c r="AZ665">
        <v>17.5</v>
      </c>
      <c r="BA665">
        <v>8.1999999999999993</v>
      </c>
      <c r="BB665" s="55">
        <v>0.45555555555566202</v>
      </c>
    </row>
    <row r="666" spans="2:54" x14ac:dyDescent="0.25">
      <c r="B666" s="5">
        <v>9</v>
      </c>
      <c r="C666" s="5">
        <v>77</v>
      </c>
      <c r="D666" s="5">
        <v>5.2</v>
      </c>
      <c r="E666" s="5">
        <v>9</v>
      </c>
      <c r="F666" s="5">
        <v>3.6</v>
      </c>
      <c r="G666" s="5">
        <v>6.5</v>
      </c>
      <c r="H666" s="5">
        <v>1030.3</v>
      </c>
      <c r="I666" s="5">
        <v>17290</v>
      </c>
      <c r="J666" s="5">
        <v>1</v>
      </c>
      <c r="K666" s="5">
        <v>0</v>
      </c>
      <c r="L666" s="5">
        <v>0</v>
      </c>
      <c r="M666" s="5">
        <v>0</v>
      </c>
      <c r="N666">
        <v>232</v>
      </c>
      <c r="O666">
        <v>1088</v>
      </c>
      <c r="P666">
        <v>17.8</v>
      </c>
      <c r="Q666">
        <v>8.3000000000000007</v>
      </c>
      <c r="R666" s="54"/>
      <c r="T666" s="91">
        <f t="shared" si="27"/>
        <v>17.8</v>
      </c>
      <c r="U666" s="94">
        <f t="shared" si="30"/>
        <v>5.8000000000000007</v>
      </c>
      <c r="V666" s="90" t="str">
        <f t="shared" si="29"/>
        <v/>
      </c>
      <c r="W666" s="94">
        <f t="shared" si="28"/>
        <v>1</v>
      </c>
      <c r="X666" s="91"/>
      <c r="Z666" s="5"/>
      <c r="AA666"/>
      <c r="AC666" s="372"/>
      <c r="AD666" s="54">
        <v>0.45625000000006699</v>
      </c>
      <c r="AK666" s="306"/>
      <c r="AL666" s="5">
        <v>9</v>
      </c>
      <c r="AM666" s="5">
        <v>77</v>
      </c>
      <c r="AN666" s="5">
        <v>5.2</v>
      </c>
      <c r="AO666" s="5">
        <v>9</v>
      </c>
      <c r="AP666" s="5">
        <v>3.6</v>
      </c>
      <c r="AQ666" s="5">
        <v>6.5</v>
      </c>
      <c r="AR666" s="5">
        <v>1030.3</v>
      </c>
      <c r="AS666" s="5">
        <v>17290</v>
      </c>
      <c r="AT666" s="5">
        <v>1</v>
      </c>
      <c r="AU666" s="5">
        <v>0</v>
      </c>
      <c r="AV666" s="5">
        <v>0</v>
      </c>
      <c r="AW666" s="5">
        <v>0</v>
      </c>
      <c r="AX666">
        <v>232</v>
      </c>
      <c r="AY666">
        <v>1088</v>
      </c>
      <c r="AZ666">
        <v>17.8</v>
      </c>
      <c r="BA666">
        <v>8.3000000000000007</v>
      </c>
      <c r="BB666" s="55">
        <v>0.45625000000010701</v>
      </c>
    </row>
    <row r="667" spans="2:54" x14ac:dyDescent="0.25">
      <c r="B667" s="5">
        <v>9</v>
      </c>
      <c r="C667" s="5">
        <v>76</v>
      </c>
      <c r="D667" s="5">
        <v>5</v>
      </c>
      <c r="E667" s="5">
        <v>9</v>
      </c>
      <c r="F667" s="5">
        <v>3.2</v>
      </c>
      <c r="G667" s="5">
        <v>4.7</v>
      </c>
      <c r="H667" s="5">
        <v>1030.3</v>
      </c>
      <c r="I667" s="5">
        <v>17910</v>
      </c>
      <c r="J667" s="5">
        <v>1</v>
      </c>
      <c r="K667" s="5">
        <v>0</v>
      </c>
      <c r="L667" s="5">
        <v>0</v>
      </c>
      <c r="M667" s="5">
        <v>0</v>
      </c>
      <c r="N667">
        <v>232</v>
      </c>
      <c r="O667">
        <v>1088</v>
      </c>
      <c r="P667">
        <v>18.2</v>
      </c>
      <c r="Q667">
        <v>8.1999999999999993</v>
      </c>
      <c r="R667" s="54"/>
      <c r="T667" s="91">
        <f t="shared" si="27"/>
        <v>18.2</v>
      </c>
      <c r="U667" s="94">
        <f t="shared" si="30"/>
        <v>6.1999999999999993</v>
      </c>
      <c r="V667" s="90" t="str">
        <f t="shared" si="29"/>
        <v/>
      </c>
      <c r="W667" s="94">
        <f t="shared" si="28"/>
        <v>1</v>
      </c>
      <c r="X667" s="91"/>
      <c r="Z667" s="5"/>
      <c r="AA667"/>
      <c r="AC667" s="372"/>
      <c r="AD667" s="54">
        <v>0.45694444444451199</v>
      </c>
      <c r="AK667" s="306"/>
      <c r="AL667" s="5">
        <v>9</v>
      </c>
      <c r="AM667" s="5">
        <v>76</v>
      </c>
      <c r="AN667" s="5">
        <v>5</v>
      </c>
      <c r="AO667" s="5">
        <v>9</v>
      </c>
      <c r="AP667" s="5">
        <v>3.2</v>
      </c>
      <c r="AQ667" s="5">
        <v>4.7</v>
      </c>
      <c r="AR667" s="5">
        <v>1030.3</v>
      </c>
      <c r="AS667" s="5">
        <v>17910</v>
      </c>
      <c r="AT667" s="5">
        <v>1</v>
      </c>
      <c r="AU667" s="5">
        <v>0</v>
      </c>
      <c r="AV667" s="5">
        <v>0</v>
      </c>
      <c r="AW667" s="5">
        <v>0</v>
      </c>
      <c r="AX667">
        <v>232</v>
      </c>
      <c r="AY667">
        <v>1088</v>
      </c>
      <c r="AZ667">
        <v>18.2</v>
      </c>
      <c r="BA667">
        <v>8.1999999999999993</v>
      </c>
      <c r="BB667" s="55">
        <v>0.45694444444455201</v>
      </c>
    </row>
    <row r="668" spans="2:54" x14ac:dyDescent="0.25">
      <c r="B668" s="5">
        <v>8.9</v>
      </c>
      <c r="C668" s="5">
        <v>77</v>
      </c>
      <c r="D668" s="5">
        <v>5.0999999999999996</v>
      </c>
      <c r="E668" s="5">
        <v>8.9</v>
      </c>
      <c r="F668" s="5">
        <v>3.6</v>
      </c>
      <c r="G668" s="5">
        <v>5.8</v>
      </c>
      <c r="H668" s="5">
        <v>1030.4000000000001</v>
      </c>
      <c r="I668" s="5">
        <v>19970</v>
      </c>
      <c r="J668" s="5">
        <v>1</v>
      </c>
      <c r="K668" s="5">
        <v>0</v>
      </c>
      <c r="L668" s="5">
        <v>0</v>
      </c>
      <c r="M668" s="5">
        <v>0</v>
      </c>
      <c r="N668">
        <v>232</v>
      </c>
      <c r="O668">
        <v>1088</v>
      </c>
      <c r="P668">
        <v>18.5</v>
      </c>
      <c r="Q668">
        <v>8.3000000000000007</v>
      </c>
      <c r="R668" s="54"/>
      <c r="T668" s="91">
        <f t="shared" si="27"/>
        <v>18.5</v>
      </c>
      <c r="U668" s="94">
        <f t="shared" si="30"/>
        <v>6.6</v>
      </c>
      <c r="V668" s="90" t="str">
        <f t="shared" si="29"/>
        <v/>
      </c>
      <c r="W668" s="94">
        <f t="shared" si="28"/>
        <v>1</v>
      </c>
      <c r="X668" s="91"/>
      <c r="Z668" s="5"/>
      <c r="AA668"/>
      <c r="AC668" s="372"/>
      <c r="AD668" s="54">
        <v>0.45763888888895699</v>
      </c>
      <c r="AK668" s="306"/>
      <c r="AL668" s="5">
        <v>8.9</v>
      </c>
      <c r="AM668" s="5">
        <v>77</v>
      </c>
      <c r="AN668" s="5">
        <v>5.0999999999999996</v>
      </c>
      <c r="AO668" s="5">
        <v>8.9</v>
      </c>
      <c r="AP668" s="5">
        <v>3.6</v>
      </c>
      <c r="AQ668" s="5">
        <v>5.8</v>
      </c>
      <c r="AR668" s="5">
        <v>1030.4000000000001</v>
      </c>
      <c r="AS668" s="5">
        <v>19970</v>
      </c>
      <c r="AT668" s="5">
        <v>1</v>
      </c>
      <c r="AU668" s="5">
        <v>0</v>
      </c>
      <c r="AV668" s="5">
        <v>0</v>
      </c>
      <c r="AW668" s="5">
        <v>0</v>
      </c>
      <c r="AX668">
        <v>232</v>
      </c>
      <c r="AY668">
        <v>1088</v>
      </c>
      <c r="AZ668">
        <v>18.5</v>
      </c>
      <c r="BA668">
        <v>8.3000000000000007</v>
      </c>
      <c r="BB668" s="55">
        <v>0.45763888888899701</v>
      </c>
    </row>
    <row r="669" spans="2:54" x14ac:dyDescent="0.25">
      <c r="B669" s="5">
        <v>9.1</v>
      </c>
      <c r="C669" s="5">
        <v>76</v>
      </c>
      <c r="D669" s="5">
        <v>5.0999999999999996</v>
      </c>
      <c r="E669" s="5">
        <v>9.1</v>
      </c>
      <c r="F669" s="5">
        <v>0</v>
      </c>
      <c r="G669" s="5">
        <v>3.2</v>
      </c>
      <c r="H669" s="5">
        <v>1030.3</v>
      </c>
      <c r="I669" s="5">
        <v>20830</v>
      </c>
      <c r="J669" s="5">
        <v>1</v>
      </c>
      <c r="K669" s="5">
        <v>0</v>
      </c>
      <c r="L669" s="5">
        <v>0</v>
      </c>
      <c r="M669" s="5">
        <v>0</v>
      </c>
      <c r="N669">
        <v>232</v>
      </c>
      <c r="O669">
        <v>1088</v>
      </c>
      <c r="P669">
        <v>18.5</v>
      </c>
      <c r="Q669">
        <v>8.3000000000000007</v>
      </c>
      <c r="R669" s="54"/>
      <c r="T669" s="91">
        <f t="shared" si="27"/>
        <v>18.5</v>
      </c>
      <c r="U669" s="94">
        <f t="shared" si="30"/>
        <v>6.4</v>
      </c>
      <c r="V669" s="90" t="str">
        <f t="shared" si="29"/>
        <v/>
      </c>
      <c r="W669" s="94">
        <f t="shared" si="28"/>
        <v>1</v>
      </c>
      <c r="X669" s="91"/>
      <c r="Z669" s="5"/>
      <c r="AA669"/>
      <c r="AC669" s="372"/>
      <c r="AD669" s="54">
        <v>0.45833333333340198</v>
      </c>
      <c r="AK669" s="306"/>
      <c r="AL669" s="5">
        <v>9.1</v>
      </c>
      <c r="AM669" s="5">
        <v>76</v>
      </c>
      <c r="AN669" s="5">
        <v>5.0999999999999996</v>
      </c>
      <c r="AO669" s="5">
        <v>9.1</v>
      </c>
      <c r="AP669" s="5">
        <v>0</v>
      </c>
      <c r="AQ669" s="5">
        <v>3.2</v>
      </c>
      <c r="AR669" s="5">
        <v>1030.3</v>
      </c>
      <c r="AS669" s="5">
        <v>20830</v>
      </c>
      <c r="AT669" s="5">
        <v>1</v>
      </c>
      <c r="AU669" s="5">
        <v>0</v>
      </c>
      <c r="AV669" s="5">
        <v>0</v>
      </c>
      <c r="AW669" s="5">
        <v>0</v>
      </c>
      <c r="AX669">
        <v>232</v>
      </c>
      <c r="AY669">
        <v>1088</v>
      </c>
      <c r="AZ669">
        <v>18.5</v>
      </c>
      <c r="BA669">
        <v>8.3000000000000007</v>
      </c>
      <c r="BB669" s="55">
        <v>0.45833333333344201</v>
      </c>
    </row>
    <row r="670" spans="2:54" x14ac:dyDescent="0.25">
      <c r="B670" s="5">
        <v>9.1</v>
      </c>
      <c r="C670" s="5">
        <v>76</v>
      </c>
      <c r="D670" s="5">
        <v>5.0999999999999996</v>
      </c>
      <c r="E670" s="5">
        <v>9.1</v>
      </c>
      <c r="F670" s="5">
        <v>3.2</v>
      </c>
      <c r="G670" s="5">
        <v>4</v>
      </c>
      <c r="H670" s="5">
        <v>1030.2</v>
      </c>
      <c r="I670" s="5">
        <v>19790</v>
      </c>
      <c r="J670" s="5">
        <v>1</v>
      </c>
      <c r="K670" s="5">
        <v>0</v>
      </c>
      <c r="L670" s="5">
        <v>0</v>
      </c>
      <c r="M670" s="5">
        <v>0</v>
      </c>
      <c r="N670">
        <v>232</v>
      </c>
      <c r="O670">
        <v>1088</v>
      </c>
      <c r="P670">
        <v>18.8</v>
      </c>
      <c r="Q670">
        <v>8.3000000000000007</v>
      </c>
      <c r="R670" s="54"/>
      <c r="T670" s="91">
        <f t="shared" si="27"/>
        <v>18.8</v>
      </c>
      <c r="U670" s="94">
        <f t="shared" si="30"/>
        <v>6.7000000000000011</v>
      </c>
      <c r="V670" s="90" t="str">
        <f t="shared" si="29"/>
        <v/>
      </c>
      <c r="W670" s="94">
        <f t="shared" si="28"/>
        <v>1</v>
      </c>
      <c r="X670" s="91"/>
      <c r="Z670" s="5"/>
      <c r="AA670"/>
      <c r="AC670" s="372"/>
      <c r="AD670" s="54">
        <v>0.45902777777784698</v>
      </c>
      <c r="AK670" s="306"/>
      <c r="AL670" s="5">
        <v>9.1</v>
      </c>
      <c r="AM670" s="5">
        <v>76</v>
      </c>
      <c r="AN670" s="5">
        <v>5.0999999999999996</v>
      </c>
      <c r="AO670" s="5">
        <v>9.1</v>
      </c>
      <c r="AP670" s="5">
        <v>3.2</v>
      </c>
      <c r="AQ670" s="5">
        <v>4</v>
      </c>
      <c r="AR670" s="5">
        <v>1030.2</v>
      </c>
      <c r="AS670" s="5">
        <v>19790</v>
      </c>
      <c r="AT670" s="5">
        <v>1</v>
      </c>
      <c r="AU670" s="5">
        <v>0</v>
      </c>
      <c r="AV670" s="5">
        <v>0</v>
      </c>
      <c r="AW670" s="5">
        <v>0</v>
      </c>
      <c r="AX670">
        <v>232</v>
      </c>
      <c r="AY670">
        <v>1088</v>
      </c>
      <c r="AZ670">
        <v>18.8</v>
      </c>
      <c r="BA670">
        <v>8.3000000000000007</v>
      </c>
      <c r="BB670" s="55">
        <v>0.459027777777887</v>
      </c>
    </row>
    <row r="671" spans="2:54" x14ac:dyDescent="0.25">
      <c r="B671" s="5">
        <v>9.1999999999999993</v>
      </c>
      <c r="C671" s="5">
        <v>76</v>
      </c>
      <c r="D671" s="5">
        <v>5.2</v>
      </c>
      <c r="E671" s="5">
        <v>9.1999999999999993</v>
      </c>
      <c r="F671" s="5">
        <v>2.9</v>
      </c>
      <c r="G671" s="5">
        <v>2.9</v>
      </c>
      <c r="H671" s="5">
        <v>1030.3</v>
      </c>
      <c r="I671" s="5">
        <v>21170</v>
      </c>
      <c r="J671" s="5">
        <v>1</v>
      </c>
      <c r="K671" s="5">
        <v>0</v>
      </c>
      <c r="L671" s="5">
        <v>0</v>
      </c>
      <c r="M671" s="5">
        <v>0</v>
      </c>
      <c r="N671">
        <v>232</v>
      </c>
      <c r="O671">
        <v>1088</v>
      </c>
      <c r="P671">
        <v>19.100000000000001</v>
      </c>
      <c r="Q671">
        <v>8.4</v>
      </c>
      <c r="R671" s="54"/>
      <c r="T671" s="91">
        <f t="shared" si="27"/>
        <v>19.100000000000001</v>
      </c>
      <c r="U671" s="94">
        <f t="shared" si="30"/>
        <v>6.9000000000000021</v>
      </c>
      <c r="V671" s="90" t="str">
        <f t="shared" si="29"/>
        <v/>
      </c>
      <c r="W671" s="94">
        <f t="shared" si="28"/>
        <v>1</v>
      </c>
      <c r="X671" s="91"/>
      <c r="Z671" s="5"/>
      <c r="AA671"/>
      <c r="AC671" s="372"/>
      <c r="AD671" s="54">
        <v>0.45972222222229198</v>
      </c>
      <c r="AK671" s="306"/>
      <c r="AL671" s="5">
        <v>9.1999999999999993</v>
      </c>
      <c r="AM671" s="5">
        <v>76</v>
      </c>
      <c r="AN671" s="5">
        <v>5.2</v>
      </c>
      <c r="AO671" s="5">
        <v>9.1999999999999993</v>
      </c>
      <c r="AP671" s="5">
        <v>2.9</v>
      </c>
      <c r="AQ671" s="5">
        <v>2.9</v>
      </c>
      <c r="AR671" s="5">
        <v>1030.3</v>
      </c>
      <c r="AS671" s="5">
        <v>21170</v>
      </c>
      <c r="AT671" s="5">
        <v>1</v>
      </c>
      <c r="AU671" s="5">
        <v>0</v>
      </c>
      <c r="AV671" s="5">
        <v>0</v>
      </c>
      <c r="AW671" s="5">
        <v>0</v>
      </c>
      <c r="AX671">
        <v>232</v>
      </c>
      <c r="AY671">
        <v>1088</v>
      </c>
      <c r="AZ671">
        <v>19.100000000000001</v>
      </c>
      <c r="BA671">
        <v>8.4</v>
      </c>
      <c r="BB671" s="55">
        <v>0.459722222222332</v>
      </c>
    </row>
    <row r="672" spans="2:54" x14ac:dyDescent="0.25">
      <c r="B672" s="5">
        <v>9.1</v>
      </c>
      <c r="C672" s="5">
        <v>76</v>
      </c>
      <c r="D672" s="5">
        <v>5.0999999999999996</v>
      </c>
      <c r="E672" s="5">
        <v>9.1</v>
      </c>
      <c r="F672" s="5">
        <v>3.6</v>
      </c>
      <c r="G672" s="5">
        <v>4</v>
      </c>
      <c r="H672" s="5">
        <v>1030.3</v>
      </c>
      <c r="I672" s="5">
        <v>16760</v>
      </c>
      <c r="J672" s="5">
        <v>1</v>
      </c>
      <c r="K672" s="5">
        <v>0</v>
      </c>
      <c r="L672" s="5">
        <v>0</v>
      </c>
      <c r="M672" s="5">
        <v>0</v>
      </c>
      <c r="N672">
        <v>232</v>
      </c>
      <c r="O672">
        <v>1088</v>
      </c>
      <c r="P672">
        <v>19.5</v>
      </c>
      <c r="Q672">
        <v>8.4</v>
      </c>
      <c r="R672" s="54"/>
      <c r="T672" s="91">
        <f t="shared" si="27"/>
        <v>19.5</v>
      </c>
      <c r="U672" s="94">
        <f t="shared" si="30"/>
        <v>7.4</v>
      </c>
      <c r="V672" s="90" t="str">
        <f t="shared" si="29"/>
        <v/>
      </c>
      <c r="W672" s="94">
        <f t="shared" si="28"/>
        <v>1</v>
      </c>
      <c r="X672" s="91"/>
      <c r="Z672" s="5"/>
      <c r="AA672"/>
      <c r="AC672" s="372"/>
      <c r="AD672" s="54">
        <v>0.46041666666673697</v>
      </c>
      <c r="AK672" s="306"/>
      <c r="AL672" s="5">
        <v>9.1</v>
      </c>
      <c r="AM672" s="5">
        <v>76</v>
      </c>
      <c r="AN672" s="5">
        <v>5.0999999999999996</v>
      </c>
      <c r="AO672" s="5">
        <v>9.1</v>
      </c>
      <c r="AP672" s="5">
        <v>3.6</v>
      </c>
      <c r="AQ672" s="5">
        <v>4</v>
      </c>
      <c r="AR672" s="5">
        <v>1030.3</v>
      </c>
      <c r="AS672" s="5">
        <v>16760</v>
      </c>
      <c r="AT672" s="5">
        <v>1</v>
      </c>
      <c r="AU672" s="5">
        <v>0</v>
      </c>
      <c r="AV672" s="5">
        <v>0</v>
      </c>
      <c r="AW672" s="5">
        <v>0</v>
      </c>
      <c r="AX672">
        <v>232</v>
      </c>
      <c r="AY672">
        <v>1088</v>
      </c>
      <c r="AZ672">
        <v>19.5</v>
      </c>
      <c r="BA672">
        <v>8.4</v>
      </c>
      <c r="BB672" s="55">
        <v>0.460416666666777</v>
      </c>
    </row>
    <row r="673" spans="2:54" x14ac:dyDescent="0.25">
      <c r="B673" s="5">
        <v>9.3000000000000007</v>
      </c>
      <c r="C673" s="5">
        <v>75</v>
      </c>
      <c r="D673" s="5">
        <v>5.0999999999999996</v>
      </c>
      <c r="E673" s="5">
        <v>9.3000000000000007</v>
      </c>
      <c r="F673" s="5">
        <v>3.6</v>
      </c>
      <c r="G673" s="5">
        <v>4.3</v>
      </c>
      <c r="H673" s="5">
        <v>1030.3</v>
      </c>
      <c r="I673" s="5">
        <v>15740</v>
      </c>
      <c r="J673" s="5">
        <v>1</v>
      </c>
      <c r="K673" s="5">
        <v>0</v>
      </c>
      <c r="L673" s="5">
        <v>0</v>
      </c>
      <c r="M673" s="5">
        <v>0</v>
      </c>
      <c r="N673">
        <v>232</v>
      </c>
      <c r="O673">
        <v>1088</v>
      </c>
      <c r="P673">
        <v>19.899999999999999</v>
      </c>
      <c r="Q673">
        <v>8.5</v>
      </c>
      <c r="R673" s="54"/>
      <c r="T673" s="91">
        <f t="shared" si="27"/>
        <v>19.899999999999999</v>
      </c>
      <c r="U673" s="94">
        <f t="shared" si="30"/>
        <v>7.5999999999999979</v>
      </c>
      <c r="V673" s="90" t="str">
        <f t="shared" si="29"/>
        <v/>
      </c>
      <c r="W673" s="94">
        <f t="shared" si="28"/>
        <v>1</v>
      </c>
      <c r="X673" s="91"/>
      <c r="Z673" s="5"/>
      <c r="AA673"/>
      <c r="AC673" s="372"/>
      <c r="AD673" s="54">
        <v>0.46111111111118203</v>
      </c>
      <c r="AK673" s="306"/>
      <c r="AL673" s="5">
        <v>9.3000000000000007</v>
      </c>
      <c r="AM673" s="5">
        <v>75</v>
      </c>
      <c r="AN673" s="5">
        <v>5.0999999999999996</v>
      </c>
      <c r="AO673" s="5">
        <v>9.3000000000000007</v>
      </c>
      <c r="AP673" s="5">
        <v>3.6</v>
      </c>
      <c r="AQ673" s="5">
        <v>4.3</v>
      </c>
      <c r="AR673" s="5">
        <v>1030.3</v>
      </c>
      <c r="AS673" s="5">
        <v>15740</v>
      </c>
      <c r="AT673" s="5">
        <v>1</v>
      </c>
      <c r="AU673" s="5">
        <v>0</v>
      </c>
      <c r="AV673" s="5">
        <v>0</v>
      </c>
      <c r="AW673" s="5">
        <v>0</v>
      </c>
      <c r="AX673">
        <v>232</v>
      </c>
      <c r="AY673">
        <v>1088</v>
      </c>
      <c r="AZ673">
        <v>19.899999999999999</v>
      </c>
      <c r="BA673">
        <v>8.5</v>
      </c>
      <c r="BB673" s="55">
        <v>0.46111111111122199</v>
      </c>
    </row>
    <row r="674" spans="2:54" x14ac:dyDescent="0.25">
      <c r="B674" s="5">
        <v>9.1999999999999993</v>
      </c>
      <c r="C674" s="5">
        <v>76</v>
      </c>
      <c r="D674" s="5">
        <v>5.2</v>
      </c>
      <c r="E674" s="5">
        <v>9.1999999999999993</v>
      </c>
      <c r="F674" s="5">
        <v>4.3</v>
      </c>
      <c r="G674" s="5">
        <v>8.3000000000000007</v>
      </c>
      <c r="H674" s="5">
        <v>1030.5</v>
      </c>
      <c r="I674" s="5">
        <v>23680</v>
      </c>
      <c r="J674" s="5">
        <v>1</v>
      </c>
      <c r="K674" s="5">
        <v>0</v>
      </c>
      <c r="L674" s="5">
        <v>0</v>
      </c>
      <c r="M674" s="5">
        <v>0</v>
      </c>
      <c r="N674">
        <v>232</v>
      </c>
      <c r="O674">
        <v>1088</v>
      </c>
      <c r="P674">
        <v>20.2</v>
      </c>
      <c r="Q674">
        <v>8.6</v>
      </c>
      <c r="R674" s="54"/>
      <c r="T674" s="91">
        <f t="shared" si="27"/>
        <v>20.2</v>
      </c>
      <c r="U674" s="94">
        <f t="shared" si="30"/>
        <v>8</v>
      </c>
      <c r="V674" s="90" t="str">
        <f t="shared" si="29"/>
        <v/>
      </c>
      <c r="W674" s="94">
        <f t="shared" si="28"/>
        <v>1</v>
      </c>
      <c r="X674" s="91"/>
      <c r="Z674" s="5"/>
      <c r="AA674"/>
      <c r="AC674" s="372"/>
      <c r="AD674" s="54">
        <v>0.46180555555562702</v>
      </c>
      <c r="AK674" s="306"/>
      <c r="AL674" s="5">
        <v>9.1999999999999993</v>
      </c>
      <c r="AM674" s="5">
        <v>76</v>
      </c>
      <c r="AN674" s="5">
        <v>5.2</v>
      </c>
      <c r="AO674" s="5">
        <v>9.1999999999999993</v>
      </c>
      <c r="AP674" s="5">
        <v>4.3</v>
      </c>
      <c r="AQ674" s="5">
        <v>8.3000000000000007</v>
      </c>
      <c r="AR674" s="5">
        <v>1030.5</v>
      </c>
      <c r="AS674" s="5">
        <v>23680</v>
      </c>
      <c r="AT674" s="5">
        <v>1</v>
      </c>
      <c r="AU674" s="5">
        <v>0</v>
      </c>
      <c r="AV674" s="5">
        <v>0</v>
      </c>
      <c r="AW674" s="5">
        <v>0</v>
      </c>
      <c r="AX674">
        <v>232</v>
      </c>
      <c r="AY674">
        <v>1088</v>
      </c>
      <c r="AZ674">
        <v>20.2</v>
      </c>
      <c r="BA674">
        <v>8.6</v>
      </c>
      <c r="BB674" s="55">
        <v>0.46180555555566699</v>
      </c>
    </row>
    <row r="675" spans="2:54" x14ac:dyDescent="0.25">
      <c r="B675" s="5">
        <v>9</v>
      </c>
      <c r="C675" s="5">
        <v>76</v>
      </c>
      <c r="D675" s="5">
        <v>5</v>
      </c>
      <c r="E675" s="5">
        <v>9</v>
      </c>
      <c r="F675" s="5">
        <v>0</v>
      </c>
      <c r="G675" s="5">
        <v>6.1</v>
      </c>
      <c r="H675" s="5">
        <v>1030.4000000000001</v>
      </c>
      <c r="I675" s="5">
        <v>17570</v>
      </c>
      <c r="J675" s="5">
        <v>1</v>
      </c>
      <c r="K675" s="5">
        <v>0</v>
      </c>
      <c r="L675" s="5">
        <v>0</v>
      </c>
      <c r="M675" s="5">
        <v>0</v>
      </c>
      <c r="N675">
        <v>232</v>
      </c>
      <c r="O675">
        <v>1088</v>
      </c>
      <c r="P675">
        <v>20.3</v>
      </c>
      <c r="Q675">
        <v>8.6</v>
      </c>
      <c r="R675" s="54"/>
      <c r="T675" s="91">
        <f t="shared" si="27"/>
        <v>20.3</v>
      </c>
      <c r="U675" s="94">
        <f t="shared" si="30"/>
        <v>8.3000000000000007</v>
      </c>
      <c r="V675" s="90" t="str">
        <f t="shared" si="29"/>
        <v/>
      </c>
      <c r="W675" s="94">
        <f t="shared" si="28"/>
        <v>1</v>
      </c>
      <c r="X675" s="91"/>
      <c r="Z675" s="5"/>
      <c r="AA675"/>
      <c r="AC675" s="372"/>
      <c r="AD675" s="54">
        <v>0.46250000000007202</v>
      </c>
      <c r="AK675" s="306"/>
      <c r="AL675" s="5">
        <v>9</v>
      </c>
      <c r="AM675" s="5">
        <v>76</v>
      </c>
      <c r="AN675" s="5">
        <v>5</v>
      </c>
      <c r="AO675" s="5">
        <v>9</v>
      </c>
      <c r="AP675" s="5">
        <v>0</v>
      </c>
      <c r="AQ675" s="5">
        <v>6.1</v>
      </c>
      <c r="AR675" s="5">
        <v>1030.4000000000001</v>
      </c>
      <c r="AS675" s="5">
        <v>17570</v>
      </c>
      <c r="AT675" s="5">
        <v>1</v>
      </c>
      <c r="AU675" s="5">
        <v>0</v>
      </c>
      <c r="AV675" s="5">
        <v>0</v>
      </c>
      <c r="AW675" s="5">
        <v>0</v>
      </c>
      <c r="AX675">
        <v>232</v>
      </c>
      <c r="AY675">
        <v>1088</v>
      </c>
      <c r="AZ675">
        <v>20.3</v>
      </c>
      <c r="BA675">
        <v>8.6</v>
      </c>
      <c r="BB675" s="55">
        <v>0.46250000000011199</v>
      </c>
    </row>
    <row r="676" spans="2:54" x14ac:dyDescent="0.25">
      <c r="B676" s="5">
        <v>8.9</v>
      </c>
      <c r="C676" s="5">
        <v>77</v>
      </c>
      <c r="D676" s="5">
        <v>5.0999999999999996</v>
      </c>
      <c r="E676" s="5">
        <v>8</v>
      </c>
      <c r="F676" s="5">
        <v>6.5</v>
      </c>
      <c r="G676" s="5">
        <v>6.8</v>
      </c>
      <c r="H676" s="5">
        <v>1030.4000000000001</v>
      </c>
      <c r="I676" s="5">
        <v>23160</v>
      </c>
      <c r="J676" s="5">
        <v>1</v>
      </c>
      <c r="K676" s="5">
        <v>0</v>
      </c>
      <c r="L676" s="5">
        <v>0</v>
      </c>
      <c r="M676" s="5">
        <v>0</v>
      </c>
      <c r="N676">
        <v>232</v>
      </c>
      <c r="O676">
        <v>1088</v>
      </c>
      <c r="P676">
        <v>20.399999999999999</v>
      </c>
      <c r="Q676">
        <v>8.6999999999999993</v>
      </c>
      <c r="R676" s="54"/>
      <c r="T676" s="91">
        <f t="shared" si="27"/>
        <v>20.399999999999999</v>
      </c>
      <c r="U676" s="94">
        <f t="shared" si="30"/>
        <v>8.4999999999999982</v>
      </c>
      <c r="V676" s="90" t="str">
        <f t="shared" si="29"/>
        <v/>
      </c>
      <c r="W676" s="94">
        <f t="shared" si="28"/>
        <v>1</v>
      </c>
      <c r="X676" s="91"/>
      <c r="Z676" s="5"/>
      <c r="AA676"/>
      <c r="AC676" s="372"/>
      <c r="AD676" s="54">
        <v>0.46319444444451702</v>
      </c>
      <c r="AK676" s="306"/>
      <c r="AL676" s="5">
        <v>8.9</v>
      </c>
      <c r="AM676" s="5">
        <v>77</v>
      </c>
      <c r="AN676" s="5">
        <v>5.0999999999999996</v>
      </c>
      <c r="AO676" s="5">
        <v>8</v>
      </c>
      <c r="AP676" s="5">
        <v>6.5</v>
      </c>
      <c r="AQ676" s="5">
        <v>6.8</v>
      </c>
      <c r="AR676" s="5">
        <v>1030.4000000000001</v>
      </c>
      <c r="AS676" s="5">
        <v>23160</v>
      </c>
      <c r="AT676" s="5">
        <v>1</v>
      </c>
      <c r="AU676" s="5">
        <v>0</v>
      </c>
      <c r="AV676" s="5">
        <v>0</v>
      </c>
      <c r="AW676" s="5">
        <v>0</v>
      </c>
      <c r="AX676">
        <v>232</v>
      </c>
      <c r="AY676">
        <v>1088</v>
      </c>
      <c r="AZ676">
        <v>20.399999999999999</v>
      </c>
      <c r="BA676">
        <v>8.6999999999999993</v>
      </c>
      <c r="BB676" s="55">
        <v>0.46319444444455699</v>
      </c>
    </row>
    <row r="677" spans="2:54" x14ac:dyDescent="0.25">
      <c r="B677" s="5">
        <v>9</v>
      </c>
      <c r="C677" s="5">
        <v>77</v>
      </c>
      <c r="D677" s="5">
        <v>5.2</v>
      </c>
      <c r="E677" s="5">
        <v>8.1999999999999993</v>
      </c>
      <c r="F677" s="5">
        <v>6.5</v>
      </c>
      <c r="G677" s="5">
        <v>6.5</v>
      </c>
      <c r="H677" s="5">
        <v>1030.2</v>
      </c>
      <c r="I677" s="5">
        <v>22740</v>
      </c>
      <c r="J677" s="5">
        <v>1</v>
      </c>
      <c r="K677" s="5">
        <v>0</v>
      </c>
      <c r="L677" s="5">
        <v>0</v>
      </c>
      <c r="M677" s="5">
        <v>0</v>
      </c>
      <c r="N677">
        <v>232</v>
      </c>
      <c r="O677">
        <v>1088</v>
      </c>
      <c r="P677">
        <v>20.3</v>
      </c>
      <c r="Q677">
        <v>8.8000000000000007</v>
      </c>
      <c r="R677" s="54"/>
      <c r="T677" s="91">
        <f t="shared" si="27"/>
        <v>20.3</v>
      </c>
      <c r="U677" s="94">
        <f t="shared" si="30"/>
        <v>8.3000000000000007</v>
      </c>
      <c r="V677" s="90" t="str">
        <f t="shared" si="29"/>
        <v/>
      </c>
      <c r="W677" s="94">
        <f t="shared" si="28"/>
        <v>1</v>
      </c>
      <c r="X677" s="91"/>
      <c r="Z677" s="5"/>
      <c r="AA677"/>
      <c r="AC677" s="372"/>
      <c r="AD677" s="54">
        <v>0.46388888888896201</v>
      </c>
      <c r="AK677" s="306"/>
      <c r="AL677" s="5">
        <v>9</v>
      </c>
      <c r="AM677" s="5">
        <v>77</v>
      </c>
      <c r="AN677" s="5">
        <v>5.2</v>
      </c>
      <c r="AO677" s="5">
        <v>8.1999999999999993</v>
      </c>
      <c r="AP677" s="5">
        <v>6.5</v>
      </c>
      <c r="AQ677" s="5">
        <v>6.5</v>
      </c>
      <c r="AR677" s="5">
        <v>1030.2</v>
      </c>
      <c r="AS677" s="5">
        <v>22740</v>
      </c>
      <c r="AT677" s="5">
        <v>1</v>
      </c>
      <c r="AU677" s="5">
        <v>0</v>
      </c>
      <c r="AV677" s="5">
        <v>0</v>
      </c>
      <c r="AW677" s="5">
        <v>0</v>
      </c>
      <c r="AX677">
        <v>232</v>
      </c>
      <c r="AY677">
        <v>1088</v>
      </c>
      <c r="AZ677">
        <v>20.3</v>
      </c>
      <c r="BA677">
        <v>8.8000000000000007</v>
      </c>
      <c r="BB677" s="55">
        <v>0.46388888888900198</v>
      </c>
    </row>
    <row r="678" spans="2:54" x14ac:dyDescent="0.25">
      <c r="B678" s="5">
        <v>9.1</v>
      </c>
      <c r="C678" s="5">
        <v>77</v>
      </c>
      <c r="D678" s="5">
        <v>5.3</v>
      </c>
      <c r="E678" s="5">
        <v>9.1</v>
      </c>
      <c r="F678" s="5">
        <v>2.9</v>
      </c>
      <c r="G678" s="5">
        <v>5.4</v>
      </c>
      <c r="H678" s="5">
        <v>1030.4000000000001</v>
      </c>
      <c r="I678" s="5">
        <v>22350</v>
      </c>
      <c r="J678" s="5">
        <v>1</v>
      </c>
      <c r="K678" s="5">
        <v>0</v>
      </c>
      <c r="L678" s="5">
        <v>0</v>
      </c>
      <c r="M678" s="5">
        <v>0</v>
      </c>
      <c r="N678">
        <v>232</v>
      </c>
      <c r="O678">
        <v>1088</v>
      </c>
      <c r="P678">
        <v>20.399999999999999</v>
      </c>
      <c r="Q678">
        <v>8.9</v>
      </c>
      <c r="R678" s="54"/>
      <c r="T678" s="91">
        <f t="shared" si="27"/>
        <v>20.399999999999999</v>
      </c>
      <c r="U678" s="94">
        <f t="shared" si="30"/>
        <v>8.2999999999999989</v>
      </c>
      <c r="V678" s="90" t="str">
        <f t="shared" si="29"/>
        <v/>
      </c>
      <c r="W678" s="94">
        <f t="shared" si="28"/>
        <v>1</v>
      </c>
      <c r="X678" s="91"/>
      <c r="Z678" s="5"/>
      <c r="AA678"/>
      <c r="AC678" s="372"/>
      <c r="AD678" s="54">
        <v>0.46458333333340701</v>
      </c>
      <c r="AK678" s="306"/>
      <c r="AL678" s="5">
        <v>9.1</v>
      </c>
      <c r="AM678" s="5">
        <v>77</v>
      </c>
      <c r="AN678" s="5">
        <v>5.3</v>
      </c>
      <c r="AO678" s="5">
        <v>9.1</v>
      </c>
      <c r="AP678" s="5">
        <v>2.9</v>
      </c>
      <c r="AQ678" s="5">
        <v>5.4</v>
      </c>
      <c r="AR678" s="5">
        <v>1030.4000000000001</v>
      </c>
      <c r="AS678" s="5">
        <v>22350</v>
      </c>
      <c r="AT678" s="5">
        <v>1</v>
      </c>
      <c r="AU678" s="5">
        <v>0</v>
      </c>
      <c r="AV678" s="5">
        <v>0</v>
      </c>
      <c r="AW678" s="5">
        <v>0</v>
      </c>
      <c r="AX678">
        <v>232</v>
      </c>
      <c r="AY678">
        <v>1088</v>
      </c>
      <c r="AZ678">
        <v>20.399999999999999</v>
      </c>
      <c r="BA678">
        <v>8.9</v>
      </c>
      <c r="BB678" s="55">
        <v>0.46458333333344698</v>
      </c>
    </row>
    <row r="679" spans="2:54" x14ac:dyDescent="0.25">
      <c r="B679" s="5">
        <v>9.1999999999999993</v>
      </c>
      <c r="C679" s="5">
        <v>77</v>
      </c>
      <c r="D679" s="5">
        <v>5.4</v>
      </c>
      <c r="E679" s="5">
        <v>9.1999999999999993</v>
      </c>
      <c r="F679" s="5">
        <v>2.2000000000000002</v>
      </c>
      <c r="G679" s="5">
        <v>2.2000000000000002</v>
      </c>
      <c r="H679" s="5">
        <v>1030.3</v>
      </c>
      <c r="I679" s="5">
        <v>23340</v>
      </c>
      <c r="J679" s="5">
        <v>1</v>
      </c>
      <c r="K679" s="5">
        <v>0</v>
      </c>
      <c r="L679" s="5">
        <v>0</v>
      </c>
      <c r="M679" s="5">
        <v>0</v>
      </c>
      <c r="N679">
        <v>232</v>
      </c>
      <c r="O679">
        <v>1088</v>
      </c>
      <c r="P679">
        <v>20.6</v>
      </c>
      <c r="Q679">
        <v>8.9</v>
      </c>
      <c r="R679" s="54"/>
      <c r="T679" s="91">
        <f t="shared" si="27"/>
        <v>20.6</v>
      </c>
      <c r="U679" s="94">
        <f t="shared" si="30"/>
        <v>8.4000000000000021</v>
      </c>
      <c r="V679" s="90" t="str">
        <f t="shared" si="29"/>
        <v/>
      </c>
      <c r="W679" s="94">
        <f t="shared" si="28"/>
        <v>1</v>
      </c>
      <c r="X679" s="91"/>
      <c r="Z679" s="5"/>
      <c r="AA679"/>
      <c r="AC679" s="372"/>
      <c r="AD679" s="54">
        <v>0.46527777777785201</v>
      </c>
      <c r="AK679" s="306"/>
      <c r="AL679" s="5">
        <v>9.1999999999999993</v>
      </c>
      <c r="AM679" s="5">
        <v>77</v>
      </c>
      <c r="AN679" s="5">
        <v>5.4</v>
      </c>
      <c r="AO679" s="5">
        <v>9.1999999999999993</v>
      </c>
      <c r="AP679" s="5">
        <v>2.2000000000000002</v>
      </c>
      <c r="AQ679" s="5">
        <v>2.2000000000000002</v>
      </c>
      <c r="AR679" s="5">
        <v>1030.3</v>
      </c>
      <c r="AS679" s="5">
        <v>23340</v>
      </c>
      <c r="AT679" s="5">
        <v>1</v>
      </c>
      <c r="AU679" s="5">
        <v>0</v>
      </c>
      <c r="AV679" s="5">
        <v>0</v>
      </c>
      <c r="AW679" s="5">
        <v>0</v>
      </c>
      <c r="AX679">
        <v>232</v>
      </c>
      <c r="AY679">
        <v>1088</v>
      </c>
      <c r="AZ679">
        <v>20.6</v>
      </c>
      <c r="BA679">
        <v>8.9</v>
      </c>
      <c r="BB679" s="55">
        <v>0.46527777777789198</v>
      </c>
    </row>
    <row r="680" spans="2:54" x14ac:dyDescent="0.25">
      <c r="B680" s="5">
        <v>9.3000000000000007</v>
      </c>
      <c r="C680" s="5">
        <v>76</v>
      </c>
      <c r="D680" s="5">
        <v>5.3</v>
      </c>
      <c r="E680" s="5">
        <v>9.3000000000000007</v>
      </c>
      <c r="F680" s="5">
        <v>2.9</v>
      </c>
      <c r="G680" s="5">
        <v>4</v>
      </c>
      <c r="H680" s="5">
        <v>1030.5999999999999</v>
      </c>
      <c r="I680" s="5">
        <v>23900</v>
      </c>
      <c r="J680" s="5">
        <v>1</v>
      </c>
      <c r="K680" s="5">
        <v>0</v>
      </c>
      <c r="L680" s="5">
        <v>0</v>
      </c>
      <c r="M680" s="5">
        <v>0</v>
      </c>
      <c r="N680">
        <v>232</v>
      </c>
      <c r="O680">
        <v>1088</v>
      </c>
      <c r="P680">
        <v>20.8</v>
      </c>
      <c r="Q680">
        <v>9</v>
      </c>
      <c r="R680" s="54"/>
      <c r="T680" s="91">
        <f t="shared" si="27"/>
        <v>20.8</v>
      </c>
      <c r="U680" s="94">
        <f t="shared" si="30"/>
        <v>8.5</v>
      </c>
      <c r="V680" s="90" t="str">
        <f t="shared" si="29"/>
        <v/>
      </c>
      <c r="W680" s="94">
        <f t="shared" si="28"/>
        <v>1</v>
      </c>
      <c r="X680" s="91"/>
      <c r="Z680" s="5"/>
      <c r="AA680"/>
      <c r="AC680" s="372"/>
      <c r="AD680" s="54">
        <v>0.46597222222229701</v>
      </c>
      <c r="AK680" s="306"/>
      <c r="AL680" s="5">
        <v>9.3000000000000007</v>
      </c>
      <c r="AM680" s="5">
        <v>76</v>
      </c>
      <c r="AN680" s="5">
        <v>5.3</v>
      </c>
      <c r="AO680" s="5">
        <v>9.3000000000000007</v>
      </c>
      <c r="AP680" s="5">
        <v>2.9</v>
      </c>
      <c r="AQ680" s="5">
        <v>4</v>
      </c>
      <c r="AR680" s="5">
        <v>1030.5999999999999</v>
      </c>
      <c r="AS680" s="5">
        <v>23900</v>
      </c>
      <c r="AT680" s="5">
        <v>1</v>
      </c>
      <c r="AU680" s="5">
        <v>0</v>
      </c>
      <c r="AV680" s="5">
        <v>0</v>
      </c>
      <c r="AW680" s="5">
        <v>0</v>
      </c>
      <c r="AX680">
        <v>232</v>
      </c>
      <c r="AY680">
        <v>1088</v>
      </c>
      <c r="AZ680">
        <v>20.8</v>
      </c>
      <c r="BA680">
        <v>9</v>
      </c>
      <c r="BB680" s="55">
        <v>0.46597222222233697</v>
      </c>
    </row>
    <row r="681" spans="2:54" x14ac:dyDescent="0.25">
      <c r="B681" s="5">
        <v>9.3000000000000007</v>
      </c>
      <c r="C681" s="5">
        <v>76</v>
      </c>
      <c r="D681" s="5">
        <v>5.3</v>
      </c>
      <c r="E681" s="5">
        <v>9.3000000000000007</v>
      </c>
      <c r="F681" s="5">
        <v>2.5</v>
      </c>
      <c r="G681" s="5">
        <v>2.5</v>
      </c>
      <c r="H681" s="5">
        <v>1030.4000000000001</v>
      </c>
      <c r="I681" s="5">
        <v>23300</v>
      </c>
      <c r="J681" s="5">
        <v>1</v>
      </c>
      <c r="K681" s="5">
        <v>0</v>
      </c>
      <c r="L681" s="5">
        <v>0</v>
      </c>
      <c r="M681" s="5">
        <v>0</v>
      </c>
      <c r="N681">
        <v>232</v>
      </c>
      <c r="O681">
        <v>1088</v>
      </c>
      <c r="P681">
        <v>21.2</v>
      </c>
      <c r="Q681">
        <v>9.1</v>
      </c>
      <c r="R681" s="54"/>
      <c r="T681" s="91">
        <f t="shared" si="27"/>
        <v>21.2</v>
      </c>
      <c r="U681" s="94">
        <f t="shared" si="30"/>
        <v>8.8999999999999986</v>
      </c>
      <c r="V681" s="90" t="str">
        <f t="shared" si="29"/>
        <v/>
      </c>
      <c r="W681" s="94">
        <f t="shared" si="28"/>
        <v>1</v>
      </c>
      <c r="X681" s="91"/>
      <c r="Z681" s="5"/>
      <c r="AA681"/>
      <c r="AC681" s="372"/>
      <c r="AD681" s="54">
        <v>0.466666666666742</v>
      </c>
      <c r="AK681" s="306"/>
      <c r="AL681" s="5">
        <v>9.3000000000000007</v>
      </c>
      <c r="AM681" s="5">
        <v>76</v>
      </c>
      <c r="AN681" s="5">
        <v>5.3</v>
      </c>
      <c r="AO681" s="5">
        <v>9.3000000000000007</v>
      </c>
      <c r="AP681" s="5">
        <v>2.5</v>
      </c>
      <c r="AQ681" s="5">
        <v>2.5</v>
      </c>
      <c r="AR681" s="5">
        <v>1030.4000000000001</v>
      </c>
      <c r="AS681" s="5">
        <v>23300</v>
      </c>
      <c r="AT681" s="5">
        <v>1</v>
      </c>
      <c r="AU681" s="5">
        <v>0</v>
      </c>
      <c r="AV681" s="5">
        <v>0</v>
      </c>
      <c r="AW681" s="5">
        <v>0</v>
      </c>
      <c r="AX681">
        <v>232</v>
      </c>
      <c r="AY681">
        <v>1088</v>
      </c>
      <c r="AZ681">
        <v>21.2</v>
      </c>
      <c r="BA681">
        <v>9.1</v>
      </c>
      <c r="BB681" s="55">
        <v>0.46666666666678203</v>
      </c>
    </row>
    <row r="682" spans="2:54" x14ac:dyDescent="0.25">
      <c r="B682" s="5">
        <v>9.3000000000000007</v>
      </c>
      <c r="C682" s="5">
        <v>76</v>
      </c>
      <c r="D682" s="5">
        <v>5.3</v>
      </c>
      <c r="E682" s="5">
        <v>9.3000000000000007</v>
      </c>
      <c r="F682" s="5">
        <v>4</v>
      </c>
      <c r="G682" s="5">
        <v>5</v>
      </c>
      <c r="H682" s="5">
        <v>1030.0999999999999</v>
      </c>
      <c r="I682" s="5">
        <v>23110</v>
      </c>
      <c r="J682" s="5">
        <v>1</v>
      </c>
      <c r="K682" s="5">
        <v>0</v>
      </c>
      <c r="L682" s="5">
        <v>0</v>
      </c>
      <c r="M682" s="5">
        <v>0</v>
      </c>
      <c r="N682">
        <v>232</v>
      </c>
      <c r="O682">
        <v>1088</v>
      </c>
      <c r="P682">
        <v>21.5</v>
      </c>
      <c r="Q682">
        <v>9.1</v>
      </c>
      <c r="R682" s="54"/>
      <c r="T682" s="91">
        <f t="shared" si="27"/>
        <v>21.5</v>
      </c>
      <c r="U682" s="94">
        <f t="shared" si="30"/>
        <v>9.1999999999999993</v>
      </c>
      <c r="V682" s="90" t="str">
        <f t="shared" si="29"/>
        <v/>
      </c>
      <c r="W682" s="94">
        <f t="shared" si="28"/>
        <v>1</v>
      </c>
      <c r="X682" s="91"/>
      <c r="Z682" s="5"/>
      <c r="AA682"/>
      <c r="AC682" s="372"/>
      <c r="AD682" s="54">
        <v>0.467361111111187</v>
      </c>
      <c r="AK682" s="306"/>
      <c r="AL682" s="5">
        <v>9.3000000000000007</v>
      </c>
      <c r="AM682" s="5">
        <v>76</v>
      </c>
      <c r="AN682" s="5">
        <v>5.3</v>
      </c>
      <c r="AO682" s="5">
        <v>9.3000000000000007</v>
      </c>
      <c r="AP682" s="5">
        <v>4</v>
      </c>
      <c r="AQ682" s="5">
        <v>5</v>
      </c>
      <c r="AR682" s="5">
        <v>1030.0999999999999</v>
      </c>
      <c r="AS682" s="5">
        <v>23110</v>
      </c>
      <c r="AT682" s="5">
        <v>1</v>
      </c>
      <c r="AU682" s="5">
        <v>0</v>
      </c>
      <c r="AV682" s="5">
        <v>0</v>
      </c>
      <c r="AW682" s="5">
        <v>0</v>
      </c>
      <c r="AX682">
        <v>232</v>
      </c>
      <c r="AY682">
        <v>1088</v>
      </c>
      <c r="AZ682">
        <v>21.5</v>
      </c>
      <c r="BA682">
        <v>9.1</v>
      </c>
      <c r="BB682" s="55">
        <v>0.46736111111122702</v>
      </c>
    </row>
    <row r="683" spans="2:54" x14ac:dyDescent="0.25">
      <c r="B683" s="5">
        <v>9.3000000000000007</v>
      </c>
      <c r="C683" s="5">
        <v>76</v>
      </c>
      <c r="D683" s="5">
        <v>5.3</v>
      </c>
      <c r="E683" s="5">
        <v>9.3000000000000007</v>
      </c>
      <c r="F683" s="5">
        <v>2.5</v>
      </c>
      <c r="G683" s="5">
        <v>6.1</v>
      </c>
      <c r="H683" s="5">
        <v>1030.4000000000001</v>
      </c>
      <c r="I683" s="5">
        <v>23260</v>
      </c>
      <c r="J683" s="5">
        <v>1</v>
      </c>
      <c r="K683" s="5">
        <v>0</v>
      </c>
      <c r="L683" s="5">
        <v>0</v>
      </c>
      <c r="M683" s="5">
        <v>0</v>
      </c>
      <c r="N683">
        <v>232</v>
      </c>
      <c r="O683">
        <v>1088</v>
      </c>
      <c r="P683">
        <v>21.8</v>
      </c>
      <c r="Q683">
        <v>9.1999999999999993</v>
      </c>
      <c r="R683" s="54"/>
      <c r="T683" s="91">
        <f t="shared" si="27"/>
        <v>21.8</v>
      </c>
      <c r="U683" s="94">
        <f t="shared" si="30"/>
        <v>9.5</v>
      </c>
      <c r="V683" s="90" t="str">
        <f t="shared" si="29"/>
        <v/>
      </c>
      <c r="W683" s="94">
        <f t="shared" si="28"/>
        <v>1</v>
      </c>
      <c r="X683" s="91"/>
      <c r="Z683" s="5"/>
      <c r="AA683"/>
      <c r="AC683" s="372"/>
      <c r="AD683" s="54">
        <v>0.468055555555632</v>
      </c>
      <c r="AK683" s="306"/>
      <c r="AL683" s="5">
        <v>9.3000000000000007</v>
      </c>
      <c r="AM683" s="5">
        <v>76</v>
      </c>
      <c r="AN683" s="5">
        <v>5.3</v>
      </c>
      <c r="AO683" s="5">
        <v>9.3000000000000007</v>
      </c>
      <c r="AP683" s="5">
        <v>2.5</v>
      </c>
      <c r="AQ683" s="5">
        <v>6.1</v>
      </c>
      <c r="AR683" s="5">
        <v>1030.4000000000001</v>
      </c>
      <c r="AS683" s="5">
        <v>23260</v>
      </c>
      <c r="AT683" s="5">
        <v>1</v>
      </c>
      <c r="AU683" s="5">
        <v>0</v>
      </c>
      <c r="AV683" s="5">
        <v>0</v>
      </c>
      <c r="AW683" s="5">
        <v>0</v>
      </c>
      <c r="AX683">
        <v>232</v>
      </c>
      <c r="AY683">
        <v>1088</v>
      </c>
      <c r="AZ683">
        <v>21.8</v>
      </c>
      <c r="BA683">
        <v>9.1999999999999993</v>
      </c>
      <c r="BB683" s="55">
        <v>0.46805555555567202</v>
      </c>
    </row>
    <row r="684" spans="2:54" x14ac:dyDescent="0.25">
      <c r="B684" s="5">
        <v>9.4</v>
      </c>
      <c r="C684" s="5">
        <v>76</v>
      </c>
      <c r="D684" s="5">
        <v>5.4</v>
      </c>
      <c r="E684" s="5">
        <v>9.4</v>
      </c>
      <c r="F684" s="5">
        <v>0</v>
      </c>
      <c r="G684" s="5">
        <v>2.9</v>
      </c>
      <c r="H684" s="5">
        <v>1030.5</v>
      </c>
      <c r="I684" s="5">
        <v>24140</v>
      </c>
      <c r="J684" s="5">
        <v>1</v>
      </c>
      <c r="K684" s="5">
        <v>0</v>
      </c>
      <c r="L684" s="5">
        <v>0</v>
      </c>
      <c r="M684" s="5">
        <v>0</v>
      </c>
      <c r="N684">
        <v>232</v>
      </c>
      <c r="O684">
        <v>1088</v>
      </c>
      <c r="P684">
        <v>22</v>
      </c>
      <c r="Q684">
        <v>9.3000000000000007</v>
      </c>
      <c r="R684" s="54"/>
      <c r="T684" s="91">
        <f t="shared" si="27"/>
        <v>22</v>
      </c>
      <c r="U684" s="94">
        <f t="shared" si="30"/>
        <v>9.6</v>
      </c>
      <c r="V684" s="90" t="str">
        <f t="shared" si="29"/>
        <v/>
      </c>
      <c r="W684" s="94">
        <f t="shared" si="28"/>
        <v>1</v>
      </c>
      <c r="X684" s="91"/>
      <c r="Z684" s="5"/>
      <c r="AA684"/>
      <c r="AC684" s="372"/>
      <c r="AD684" s="54">
        <v>0.46875000000007699</v>
      </c>
      <c r="AK684" s="306"/>
      <c r="AL684" s="5">
        <v>9.4</v>
      </c>
      <c r="AM684" s="5">
        <v>76</v>
      </c>
      <c r="AN684" s="5">
        <v>5.4</v>
      </c>
      <c r="AO684" s="5">
        <v>9.4</v>
      </c>
      <c r="AP684" s="5">
        <v>0</v>
      </c>
      <c r="AQ684" s="5">
        <v>2.9</v>
      </c>
      <c r="AR684" s="5">
        <v>1030.5</v>
      </c>
      <c r="AS684" s="5">
        <v>24140</v>
      </c>
      <c r="AT684" s="5">
        <v>1</v>
      </c>
      <c r="AU684" s="5">
        <v>0</v>
      </c>
      <c r="AV684" s="5">
        <v>0</v>
      </c>
      <c r="AW684" s="5">
        <v>0</v>
      </c>
      <c r="AX684">
        <v>232</v>
      </c>
      <c r="AY684">
        <v>1088</v>
      </c>
      <c r="AZ684">
        <v>22</v>
      </c>
      <c r="BA684">
        <v>9.3000000000000007</v>
      </c>
      <c r="BB684" s="55">
        <v>0.46875000000011702</v>
      </c>
    </row>
    <row r="685" spans="2:54" x14ac:dyDescent="0.25">
      <c r="B685" s="5">
        <v>9.6</v>
      </c>
      <c r="C685" s="5">
        <v>75</v>
      </c>
      <c r="D685" s="5">
        <v>5.4</v>
      </c>
      <c r="E685" s="5">
        <v>9.6</v>
      </c>
      <c r="F685" s="5">
        <v>3.6</v>
      </c>
      <c r="G685" s="5">
        <v>5.4</v>
      </c>
      <c r="H685" s="5">
        <v>1030.5999999999999</v>
      </c>
      <c r="I685" s="5">
        <v>23690</v>
      </c>
      <c r="J685" s="5">
        <v>1</v>
      </c>
      <c r="K685" s="5">
        <v>0</v>
      </c>
      <c r="L685" s="5">
        <v>0</v>
      </c>
      <c r="M685" s="5">
        <v>0</v>
      </c>
      <c r="N685">
        <v>232</v>
      </c>
      <c r="O685">
        <v>1088</v>
      </c>
      <c r="P685">
        <v>22.2</v>
      </c>
      <c r="Q685">
        <v>9.3000000000000007</v>
      </c>
      <c r="R685" s="54"/>
      <c r="T685" s="91">
        <f t="shared" si="27"/>
        <v>22.2</v>
      </c>
      <c r="U685" s="94">
        <f t="shared" si="30"/>
        <v>9.6</v>
      </c>
      <c r="V685" s="90" t="str">
        <f t="shared" si="29"/>
        <v/>
      </c>
      <c r="W685" s="94">
        <f t="shared" si="28"/>
        <v>1</v>
      </c>
      <c r="X685" s="91"/>
      <c r="Z685" s="5"/>
      <c r="AA685"/>
      <c r="AC685" s="372"/>
      <c r="AD685" s="54">
        <v>0.46944444444452199</v>
      </c>
      <c r="AK685" s="306"/>
      <c r="AL685" s="5">
        <v>9.6</v>
      </c>
      <c r="AM685" s="5">
        <v>75</v>
      </c>
      <c r="AN685" s="5">
        <v>5.4</v>
      </c>
      <c r="AO685" s="5">
        <v>9.6</v>
      </c>
      <c r="AP685" s="5">
        <v>3.6</v>
      </c>
      <c r="AQ685" s="5">
        <v>5.4</v>
      </c>
      <c r="AR685" s="5">
        <v>1030.5999999999999</v>
      </c>
      <c r="AS685" s="5">
        <v>23690</v>
      </c>
      <c r="AT685" s="5">
        <v>1</v>
      </c>
      <c r="AU685" s="5">
        <v>0</v>
      </c>
      <c r="AV685" s="5">
        <v>0</v>
      </c>
      <c r="AW685" s="5">
        <v>0</v>
      </c>
      <c r="AX685">
        <v>232</v>
      </c>
      <c r="AY685">
        <v>1088</v>
      </c>
      <c r="AZ685">
        <v>22.2</v>
      </c>
      <c r="BA685">
        <v>9.3000000000000007</v>
      </c>
      <c r="BB685" s="55">
        <v>0.46944444444456201</v>
      </c>
    </row>
    <row r="686" spans="2:54" x14ac:dyDescent="0.25">
      <c r="B686" s="5">
        <v>9.6999999999999993</v>
      </c>
      <c r="C686" s="5">
        <v>75</v>
      </c>
      <c r="D686" s="5">
        <v>5.5</v>
      </c>
      <c r="E686" s="5">
        <v>9.6999999999999993</v>
      </c>
      <c r="F686" s="5">
        <v>4</v>
      </c>
      <c r="G686" s="5">
        <v>4</v>
      </c>
      <c r="H686" s="5">
        <v>1030.4000000000001</v>
      </c>
      <c r="I686" s="5">
        <v>24350</v>
      </c>
      <c r="J686" s="5">
        <v>1</v>
      </c>
      <c r="K686" s="5">
        <v>0</v>
      </c>
      <c r="L686" s="5">
        <v>0</v>
      </c>
      <c r="M686" s="5">
        <v>0</v>
      </c>
      <c r="N686">
        <v>232</v>
      </c>
      <c r="O686">
        <v>1088</v>
      </c>
      <c r="P686">
        <v>22.4</v>
      </c>
      <c r="Q686">
        <v>9.4</v>
      </c>
      <c r="R686" s="54"/>
      <c r="T686" s="91">
        <f t="shared" si="27"/>
        <v>22.4</v>
      </c>
      <c r="U686" s="94">
        <f t="shared" si="30"/>
        <v>9.6999999999999993</v>
      </c>
      <c r="V686" s="90" t="str">
        <f t="shared" si="29"/>
        <v/>
      </c>
      <c r="W686" s="94">
        <f t="shared" si="28"/>
        <v>1</v>
      </c>
      <c r="X686" s="91"/>
      <c r="Z686" s="5"/>
      <c r="AA686"/>
      <c r="AC686" s="372"/>
      <c r="AD686" s="54">
        <v>0.47013888888896699</v>
      </c>
      <c r="AK686" s="306"/>
      <c r="AL686" s="5">
        <v>9.6999999999999993</v>
      </c>
      <c r="AM686" s="5">
        <v>75</v>
      </c>
      <c r="AN686" s="5">
        <v>5.5</v>
      </c>
      <c r="AO686" s="5">
        <v>9.6999999999999993</v>
      </c>
      <c r="AP686" s="5">
        <v>4</v>
      </c>
      <c r="AQ686" s="5">
        <v>4</v>
      </c>
      <c r="AR686" s="5">
        <v>1030.4000000000001</v>
      </c>
      <c r="AS686" s="5">
        <v>24350</v>
      </c>
      <c r="AT686" s="5">
        <v>1</v>
      </c>
      <c r="AU686" s="5">
        <v>0</v>
      </c>
      <c r="AV686" s="5">
        <v>0</v>
      </c>
      <c r="AW686" s="5">
        <v>0</v>
      </c>
      <c r="AX686">
        <v>232</v>
      </c>
      <c r="AY686">
        <v>1088</v>
      </c>
      <c r="AZ686">
        <v>22.4</v>
      </c>
      <c r="BA686">
        <v>9.4</v>
      </c>
      <c r="BB686" s="55">
        <v>0.47013888888900701</v>
      </c>
    </row>
    <row r="687" spans="2:54" x14ac:dyDescent="0.25">
      <c r="B687" s="5">
        <v>9.8000000000000007</v>
      </c>
      <c r="C687" s="5">
        <v>75</v>
      </c>
      <c r="D687" s="5">
        <v>5.6</v>
      </c>
      <c r="E687" s="5">
        <v>9.8000000000000007</v>
      </c>
      <c r="F687" s="5">
        <v>4</v>
      </c>
      <c r="G687" s="5">
        <v>4.3</v>
      </c>
      <c r="H687" s="5">
        <v>1030.3</v>
      </c>
      <c r="I687" s="5">
        <v>24390</v>
      </c>
      <c r="J687" s="5">
        <v>1</v>
      </c>
      <c r="K687" s="5">
        <v>0</v>
      </c>
      <c r="L687" s="5">
        <v>0</v>
      </c>
      <c r="M687" s="5">
        <v>0</v>
      </c>
      <c r="N687">
        <v>232</v>
      </c>
      <c r="O687">
        <v>1088</v>
      </c>
      <c r="P687">
        <v>22.6</v>
      </c>
      <c r="Q687">
        <v>9.4</v>
      </c>
      <c r="R687" s="54"/>
      <c r="T687" s="91">
        <f t="shared" si="27"/>
        <v>22.6</v>
      </c>
      <c r="U687" s="94">
        <f t="shared" si="30"/>
        <v>9.8000000000000007</v>
      </c>
      <c r="V687" s="90" t="str">
        <f t="shared" si="29"/>
        <v/>
      </c>
      <c r="W687" s="94">
        <f t="shared" si="28"/>
        <v>1</v>
      </c>
      <c r="X687" s="91"/>
      <c r="Z687" s="5"/>
      <c r="AA687"/>
      <c r="AC687" s="372"/>
      <c r="AD687" s="54">
        <v>0.47083333333341199</v>
      </c>
      <c r="AK687" s="306"/>
      <c r="AL687" s="5">
        <v>9.8000000000000007</v>
      </c>
      <c r="AM687" s="5">
        <v>75</v>
      </c>
      <c r="AN687" s="5">
        <v>5.6</v>
      </c>
      <c r="AO687" s="5">
        <v>9.8000000000000007</v>
      </c>
      <c r="AP687" s="5">
        <v>4</v>
      </c>
      <c r="AQ687" s="5">
        <v>4.3</v>
      </c>
      <c r="AR687" s="5">
        <v>1030.3</v>
      </c>
      <c r="AS687" s="5">
        <v>24390</v>
      </c>
      <c r="AT687" s="5">
        <v>1</v>
      </c>
      <c r="AU687" s="5">
        <v>0</v>
      </c>
      <c r="AV687" s="5">
        <v>0</v>
      </c>
      <c r="AW687" s="5">
        <v>0</v>
      </c>
      <c r="AX687">
        <v>232</v>
      </c>
      <c r="AY687">
        <v>1088</v>
      </c>
      <c r="AZ687">
        <v>22.6</v>
      </c>
      <c r="BA687">
        <v>9.4</v>
      </c>
      <c r="BB687" s="55">
        <v>0.47083333333345201</v>
      </c>
    </row>
    <row r="688" spans="2:54" x14ac:dyDescent="0.25">
      <c r="B688" s="5">
        <v>9.6999999999999993</v>
      </c>
      <c r="C688" s="5">
        <v>74</v>
      </c>
      <c r="D688" s="5">
        <v>5.3</v>
      </c>
      <c r="E688" s="5">
        <v>9</v>
      </c>
      <c r="F688" s="5">
        <v>6.5</v>
      </c>
      <c r="G688" s="5">
        <v>7.9</v>
      </c>
      <c r="H688" s="5">
        <v>1030.5</v>
      </c>
      <c r="I688" s="5">
        <v>25100</v>
      </c>
      <c r="J688" s="5">
        <v>1</v>
      </c>
      <c r="K688" s="5">
        <v>0</v>
      </c>
      <c r="L688" s="5">
        <v>0</v>
      </c>
      <c r="M688" s="5">
        <v>0</v>
      </c>
      <c r="N688">
        <v>232</v>
      </c>
      <c r="O688">
        <v>1088</v>
      </c>
      <c r="P688">
        <v>22.9</v>
      </c>
      <c r="Q688">
        <v>9.4</v>
      </c>
      <c r="R688" s="54"/>
      <c r="T688" s="91">
        <f t="shared" si="27"/>
        <v>22.9</v>
      </c>
      <c r="U688" s="94">
        <f t="shared" si="30"/>
        <v>10.199999999999999</v>
      </c>
      <c r="V688" s="90" t="str">
        <f t="shared" si="29"/>
        <v/>
      </c>
      <c r="W688" s="94">
        <f t="shared" si="28"/>
        <v>1</v>
      </c>
      <c r="X688" s="91"/>
      <c r="Z688" s="5"/>
      <c r="AA688"/>
      <c r="AC688" s="372"/>
      <c r="AD688" s="54">
        <v>0.47152777777785698</v>
      </c>
      <c r="AK688" s="306"/>
      <c r="AL688" s="5">
        <v>9.6999999999999993</v>
      </c>
      <c r="AM688" s="5">
        <v>74</v>
      </c>
      <c r="AN688" s="5">
        <v>5.3</v>
      </c>
      <c r="AO688" s="5">
        <v>9</v>
      </c>
      <c r="AP688" s="5">
        <v>6.5</v>
      </c>
      <c r="AQ688" s="5">
        <v>7.9</v>
      </c>
      <c r="AR688" s="5">
        <v>1030.5</v>
      </c>
      <c r="AS688" s="5">
        <v>25100</v>
      </c>
      <c r="AT688" s="5">
        <v>1</v>
      </c>
      <c r="AU688" s="5">
        <v>0</v>
      </c>
      <c r="AV688" s="5">
        <v>0</v>
      </c>
      <c r="AW688" s="5">
        <v>0</v>
      </c>
      <c r="AX688">
        <v>232</v>
      </c>
      <c r="AY688">
        <v>1088</v>
      </c>
      <c r="AZ688">
        <v>22.9</v>
      </c>
      <c r="BA688">
        <v>9.4</v>
      </c>
      <c r="BB688" s="55">
        <v>0.47152777777789701</v>
      </c>
    </row>
    <row r="689" spans="2:54" x14ac:dyDescent="0.25">
      <c r="B689" s="5">
        <v>9.6999999999999993</v>
      </c>
      <c r="C689" s="5">
        <v>74</v>
      </c>
      <c r="D689" s="5">
        <v>5.3</v>
      </c>
      <c r="E689" s="5">
        <v>9.6999999999999993</v>
      </c>
      <c r="F689" s="5">
        <v>1.8</v>
      </c>
      <c r="G689" s="5">
        <v>2.2000000000000002</v>
      </c>
      <c r="H689" s="5">
        <v>1030.3</v>
      </c>
      <c r="I689" s="5">
        <v>25880</v>
      </c>
      <c r="J689" s="5">
        <v>1</v>
      </c>
      <c r="K689" s="5">
        <v>0</v>
      </c>
      <c r="L689" s="5">
        <v>0</v>
      </c>
      <c r="M689" s="5">
        <v>0</v>
      </c>
      <c r="N689">
        <v>232</v>
      </c>
      <c r="O689">
        <v>1088</v>
      </c>
      <c r="P689">
        <v>23.1</v>
      </c>
      <c r="Q689">
        <v>9.5</v>
      </c>
      <c r="R689" s="54"/>
      <c r="T689" s="91">
        <f t="shared" si="27"/>
        <v>23.1</v>
      </c>
      <c r="U689" s="94">
        <f t="shared" si="30"/>
        <v>10.400000000000002</v>
      </c>
      <c r="V689" s="90" t="str">
        <f t="shared" si="29"/>
        <v/>
      </c>
      <c r="W689" s="94">
        <f t="shared" si="28"/>
        <v>1</v>
      </c>
      <c r="X689" s="91"/>
      <c r="Z689" s="5"/>
      <c r="AA689"/>
      <c r="AC689" s="372"/>
      <c r="AD689" s="54">
        <v>0.47222222222230198</v>
      </c>
      <c r="AK689" s="306"/>
      <c r="AL689" s="5">
        <v>9.6999999999999993</v>
      </c>
      <c r="AM689" s="5">
        <v>74</v>
      </c>
      <c r="AN689" s="5">
        <v>5.3</v>
      </c>
      <c r="AO689" s="5">
        <v>9.6999999999999993</v>
      </c>
      <c r="AP689" s="5">
        <v>1.8</v>
      </c>
      <c r="AQ689" s="5">
        <v>2.2000000000000002</v>
      </c>
      <c r="AR689" s="5">
        <v>1030.3</v>
      </c>
      <c r="AS689" s="5">
        <v>25880</v>
      </c>
      <c r="AT689" s="5">
        <v>1</v>
      </c>
      <c r="AU689" s="5">
        <v>0</v>
      </c>
      <c r="AV689" s="5">
        <v>0</v>
      </c>
      <c r="AW689" s="5">
        <v>0</v>
      </c>
      <c r="AX689">
        <v>232</v>
      </c>
      <c r="AY689">
        <v>1088</v>
      </c>
      <c r="AZ689">
        <v>23.1</v>
      </c>
      <c r="BA689">
        <v>9.5</v>
      </c>
      <c r="BB689" s="55">
        <v>0.472222222222342</v>
      </c>
    </row>
    <row r="690" spans="2:54" x14ac:dyDescent="0.25">
      <c r="B690" s="5">
        <v>9.6</v>
      </c>
      <c r="C690" s="5">
        <v>74</v>
      </c>
      <c r="D690" s="5">
        <v>5.2</v>
      </c>
      <c r="E690" s="5">
        <v>9.6</v>
      </c>
      <c r="F690" s="5">
        <v>3.6</v>
      </c>
      <c r="G690" s="5">
        <v>9.6999999999999993</v>
      </c>
      <c r="H690" s="5">
        <v>1030.5</v>
      </c>
      <c r="I690" s="5">
        <v>26000</v>
      </c>
      <c r="J690" s="5">
        <v>1</v>
      </c>
      <c r="K690" s="5">
        <v>0</v>
      </c>
      <c r="L690" s="5">
        <v>0</v>
      </c>
      <c r="M690" s="5">
        <v>0</v>
      </c>
      <c r="N690">
        <v>232</v>
      </c>
      <c r="O690">
        <v>1088</v>
      </c>
      <c r="P690">
        <v>23.3</v>
      </c>
      <c r="Q690">
        <v>9.5</v>
      </c>
      <c r="R690" s="54"/>
      <c r="T690" s="91">
        <f t="shared" ref="T690:T753" si="31">MAX($P690,$Q690)</f>
        <v>23.3</v>
      </c>
      <c r="U690" s="94">
        <f t="shared" si="30"/>
        <v>10.700000000000001</v>
      </c>
      <c r="V690" s="90" t="str">
        <f t="shared" si="29"/>
        <v/>
      </c>
      <c r="W690" s="94">
        <f t="shared" ref="W690:W753" si="32">IF($T690&gt;$B690+2,1,"")</f>
        <v>1</v>
      </c>
      <c r="X690" s="91"/>
      <c r="Z690" s="5"/>
      <c r="AA690"/>
      <c r="AC690" s="372"/>
      <c r="AD690" s="54">
        <v>0.47291666666674698</v>
      </c>
      <c r="AK690" s="306"/>
      <c r="AL690" s="5">
        <v>9.6</v>
      </c>
      <c r="AM690" s="5">
        <v>74</v>
      </c>
      <c r="AN690" s="5">
        <v>5.2</v>
      </c>
      <c r="AO690" s="5">
        <v>9.6</v>
      </c>
      <c r="AP690" s="5">
        <v>3.6</v>
      </c>
      <c r="AQ690" s="5">
        <v>9.6999999999999993</v>
      </c>
      <c r="AR690" s="5">
        <v>1030.5</v>
      </c>
      <c r="AS690" s="5">
        <v>26000</v>
      </c>
      <c r="AT690" s="5">
        <v>1</v>
      </c>
      <c r="AU690" s="5">
        <v>0</v>
      </c>
      <c r="AV690" s="5">
        <v>0</v>
      </c>
      <c r="AW690" s="5">
        <v>0</v>
      </c>
      <c r="AX690">
        <v>232</v>
      </c>
      <c r="AY690">
        <v>1088</v>
      </c>
      <c r="AZ690">
        <v>23.3</v>
      </c>
      <c r="BA690">
        <v>9.5</v>
      </c>
      <c r="BB690" s="55">
        <v>0.472916666666787</v>
      </c>
    </row>
    <row r="691" spans="2:54" x14ac:dyDescent="0.25">
      <c r="B691" s="5">
        <v>9.5</v>
      </c>
      <c r="C691" s="5">
        <v>74</v>
      </c>
      <c r="D691" s="5">
        <v>5.0999999999999996</v>
      </c>
      <c r="E691" s="5">
        <v>8.5</v>
      </c>
      <c r="F691" s="5">
        <v>7.6</v>
      </c>
      <c r="G691" s="5">
        <v>7.6</v>
      </c>
      <c r="H691" s="5">
        <v>1030.5999999999999</v>
      </c>
      <c r="I691" s="5">
        <v>26270</v>
      </c>
      <c r="J691" s="5">
        <v>1</v>
      </c>
      <c r="K691" s="5">
        <v>0</v>
      </c>
      <c r="L691" s="5">
        <v>0</v>
      </c>
      <c r="M691" s="5">
        <v>0</v>
      </c>
      <c r="N691">
        <v>232</v>
      </c>
      <c r="O691">
        <v>1088</v>
      </c>
      <c r="P691">
        <v>23.5</v>
      </c>
      <c r="Q691">
        <v>9.6</v>
      </c>
      <c r="R691" s="54"/>
      <c r="T691" s="91">
        <f t="shared" si="31"/>
        <v>23.5</v>
      </c>
      <c r="U691" s="94">
        <f t="shared" si="30"/>
        <v>11</v>
      </c>
      <c r="V691" s="90" t="str">
        <f t="shared" si="29"/>
        <v/>
      </c>
      <c r="W691" s="94">
        <f t="shared" si="32"/>
        <v>1</v>
      </c>
      <c r="X691" s="91"/>
      <c r="Z691" s="5"/>
      <c r="AA691"/>
      <c r="AC691" s="372"/>
      <c r="AD691" s="54">
        <v>0.47361111111119197</v>
      </c>
      <c r="AK691" s="306"/>
      <c r="AL691" s="5">
        <v>9.5</v>
      </c>
      <c r="AM691" s="5">
        <v>74</v>
      </c>
      <c r="AN691" s="5">
        <v>5.0999999999999996</v>
      </c>
      <c r="AO691" s="5">
        <v>8.5</v>
      </c>
      <c r="AP691" s="5">
        <v>7.6</v>
      </c>
      <c r="AQ691" s="5">
        <v>7.6</v>
      </c>
      <c r="AR691" s="5">
        <v>1030.5999999999999</v>
      </c>
      <c r="AS691" s="5">
        <v>26270</v>
      </c>
      <c r="AT691" s="5">
        <v>1</v>
      </c>
      <c r="AU691" s="5">
        <v>0</v>
      </c>
      <c r="AV691" s="5">
        <v>0</v>
      </c>
      <c r="AW691" s="5">
        <v>0</v>
      </c>
      <c r="AX691">
        <v>232</v>
      </c>
      <c r="AY691">
        <v>1088</v>
      </c>
      <c r="AZ691">
        <v>23.5</v>
      </c>
      <c r="BA691">
        <v>9.6</v>
      </c>
      <c r="BB691" s="55">
        <v>0.473611111111232</v>
      </c>
    </row>
    <row r="692" spans="2:54" x14ac:dyDescent="0.25">
      <c r="B692" s="5">
        <v>9.4</v>
      </c>
      <c r="C692" s="5">
        <v>75</v>
      </c>
      <c r="D692" s="5">
        <v>5.2</v>
      </c>
      <c r="E692" s="5">
        <v>9.4</v>
      </c>
      <c r="F692" s="5">
        <v>4.7</v>
      </c>
      <c r="G692" s="5">
        <v>4.7</v>
      </c>
      <c r="H692" s="5">
        <v>1030.5</v>
      </c>
      <c r="I692" s="5">
        <v>20900</v>
      </c>
      <c r="J692" s="5">
        <v>1</v>
      </c>
      <c r="K692" s="5">
        <v>0</v>
      </c>
      <c r="L692" s="5">
        <v>0</v>
      </c>
      <c r="M692" s="5">
        <v>0</v>
      </c>
      <c r="N692">
        <v>232</v>
      </c>
      <c r="O692">
        <v>1088</v>
      </c>
      <c r="P692">
        <v>23.6</v>
      </c>
      <c r="Q692">
        <v>9.6</v>
      </c>
      <c r="R692" s="54"/>
      <c r="T692" s="91">
        <f t="shared" si="31"/>
        <v>23.6</v>
      </c>
      <c r="U692" s="94">
        <f t="shared" si="30"/>
        <v>11.200000000000001</v>
      </c>
      <c r="V692" s="90" t="str">
        <f t="shared" si="29"/>
        <v/>
      </c>
      <c r="W692" s="94">
        <f t="shared" si="32"/>
        <v>1</v>
      </c>
      <c r="X692" s="91"/>
      <c r="Z692" s="5"/>
      <c r="AA692"/>
      <c r="AC692" s="372"/>
      <c r="AD692" s="54">
        <v>0.47430555555563703</v>
      </c>
      <c r="AK692" s="306"/>
      <c r="AL692" s="5">
        <v>9.4</v>
      </c>
      <c r="AM692" s="5">
        <v>75</v>
      </c>
      <c r="AN692" s="5">
        <v>5.2</v>
      </c>
      <c r="AO692" s="5">
        <v>9.4</v>
      </c>
      <c r="AP692" s="5">
        <v>4.7</v>
      </c>
      <c r="AQ692" s="5">
        <v>4.7</v>
      </c>
      <c r="AR692" s="5">
        <v>1030.5</v>
      </c>
      <c r="AS692" s="5">
        <v>20900</v>
      </c>
      <c r="AT692" s="5">
        <v>1</v>
      </c>
      <c r="AU692" s="5">
        <v>0</v>
      </c>
      <c r="AV692" s="5">
        <v>0</v>
      </c>
      <c r="AW692" s="5">
        <v>0</v>
      </c>
      <c r="AX692">
        <v>232</v>
      </c>
      <c r="AY692">
        <v>1088</v>
      </c>
      <c r="AZ692">
        <v>23.6</v>
      </c>
      <c r="BA692">
        <v>9.6</v>
      </c>
      <c r="BB692" s="55">
        <v>0.47430555555567699</v>
      </c>
    </row>
    <row r="693" spans="2:54" x14ac:dyDescent="0.25">
      <c r="B693" s="5">
        <v>9.4</v>
      </c>
      <c r="C693" s="5">
        <v>74</v>
      </c>
      <c r="D693" s="5">
        <v>5</v>
      </c>
      <c r="E693" s="5">
        <v>8.6</v>
      </c>
      <c r="F693" s="5">
        <v>6.5</v>
      </c>
      <c r="G693" s="5">
        <v>10.4</v>
      </c>
      <c r="H693" s="5">
        <v>1030.3</v>
      </c>
      <c r="I693" s="5">
        <v>27630</v>
      </c>
      <c r="J693" s="5">
        <v>2</v>
      </c>
      <c r="K693" s="5">
        <v>0</v>
      </c>
      <c r="L693" s="5">
        <v>0</v>
      </c>
      <c r="M693" s="5">
        <v>0</v>
      </c>
      <c r="N693">
        <v>232</v>
      </c>
      <c r="O693">
        <v>1088</v>
      </c>
      <c r="P693">
        <v>23.7</v>
      </c>
      <c r="Q693">
        <v>9.6999999999999993</v>
      </c>
      <c r="R693" s="54"/>
      <c r="T693" s="91">
        <f t="shared" si="31"/>
        <v>23.7</v>
      </c>
      <c r="U693" s="94">
        <f t="shared" si="30"/>
        <v>11.299999999999999</v>
      </c>
      <c r="V693" s="90" t="str">
        <f t="shared" si="29"/>
        <v/>
      </c>
      <c r="W693" s="94">
        <f t="shared" si="32"/>
        <v>1</v>
      </c>
      <c r="X693" s="91"/>
      <c r="Z693" s="5"/>
      <c r="AA693"/>
      <c r="AC693" s="372"/>
      <c r="AD693" s="54">
        <v>0.47500000000008202</v>
      </c>
      <c r="AK693" s="306"/>
      <c r="AL693" s="5">
        <v>9.4</v>
      </c>
      <c r="AM693" s="5">
        <v>74</v>
      </c>
      <c r="AN693" s="5">
        <v>5</v>
      </c>
      <c r="AO693" s="5">
        <v>8.6</v>
      </c>
      <c r="AP693" s="5">
        <v>6.5</v>
      </c>
      <c r="AQ693" s="5">
        <v>10.4</v>
      </c>
      <c r="AR693" s="5">
        <v>1030.3</v>
      </c>
      <c r="AS693" s="5">
        <v>27630</v>
      </c>
      <c r="AT693" s="5">
        <v>2</v>
      </c>
      <c r="AU693" s="5">
        <v>0</v>
      </c>
      <c r="AV693" s="5">
        <v>0</v>
      </c>
      <c r="AW693" s="5">
        <v>0</v>
      </c>
      <c r="AX693">
        <v>232</v>
      </c>
      <c r="AY693">
        <v>1088</v>
      </c>
      <c r="AZ693">
        <v>23.7</v>
      </c>
      <c r="BA693">
        <v>9.6999999999999993</v>
      </c>
      <c r="BB693" s="55">
        <v>0.47500000000012199</v>
      </c>
    </row>
    <row r="694" spans="2:54" x14ac:dyDescent="0.25">
      <c r="B694" s="5">
        <v>9.4</v>
      </c>
      <c r="C694" s="5">
        <v>75</v>
      </c>
      <c r="D694" s="5">
        <v>5.2</v>
      </c>
      <c r="E694" s="5">
        <v>9.4</v>
      </c>
      <c r="F694" s="5">
        <v>2.5</v>
      </c>
      <c r="G694" s="5">
        <v>7.9</v>
      </c>
      <c r="H694" s="5">
        <v>1030.4000000000001</v>
      </c>
      <c r="I694" s="5">
        <v>27000</v>
      </c>
      <c r="J694" s="5">
        <v>1</v>
      </c>
      <c r="K694" s="5">
        <v>0</v>
      </c>
      <c r="L694" s="5">
        <v>0</v>
      </c>
      <c r="M694" s="5">
        <v>0</v>
      </c>
      <c r="N694">
        <v>232</v>
      </c>
      <c r="O694">
        <v>1088</v>
      </c>
      <c r="P694">
        <v>23.7</v>
      </c>
      <c r="Q694">
        <v>9.6999999999999993</v>
      </c>
      <c r="R694" s="54"/>
      <c r="T694" s="91">
        <f t="shared" si="31"/>
        <v>23.7</v>
      </c>
      <c r="U694" s="94">
        <f t="shared" si="30"/>
        <v>11.299999999999999</v>
      </c>
      <c r="V694" s="90" t="str">
        <f t="shared" si="29"/>
        <v/>
      </c>
      <c r="W694" s="94">
        <f t="shared" si="32"/>
        <v>1</v>
      </c>
      <c r="X694" s="91"/>
      <c r="Z694" s="5"/>
      <c r="AA694"/>
      <c r="AC694" s="372"/>
      <c r="AD694" s="54">
        <v>0.47569444444452702</v>
      </c>
      <c r="AK694" s="306"/>
      <c r="AL694" s="5">
        <v>9.4</v>
      </c>
      <c r="AM694" s="5">
        <v>75</v>
      </c>
      <c r="AN694" s="5">
        <v>5.2</v>
      </c>
      <c r="AO694" s="5">
        <v>9.4</v>
      </c>
      <c r="AP694" s="5">
        <v>2.5</v>
      </c>
      <c r="AQ694" s="5">
        <v>7.9</v>
      </c>
      <c r="AR694" s="5">
        <v>1030.4000000000001</v>
      </c>
      <c r="AS694" s="5">
        <v>27000</v>
      </c>
      <c r="AT694" s="5">
        <v>1</v>
      </c>
      <c r="AU694" s="5">
        <v>0</v>
      </c>
      <c r="AV694" s="5">
        <v>0</v>
      </c>
      <c r="AW694" s="5">
        <v>0</v>
      </c>
      <c r="AX694">
        <v>232</v>
      </c>
      <c r="AY694">
        <v>1088</v>
      </c>
      <c r="AZ694">
        <v>23.7</v>
      </c>
      <c r="BA694">
        <v>9.6999999999999993</v>
      </c>
      <c r="BB694" s="55">
        <v>0.47569444444456699</v>
      </c>
    </row>
    <row r="695" spans="2:54" x14ac:dyDescent="0.25">
      <c r="B695" s="5">
        <v>9.3000000000000007</v>
      </c>
      <c r="C695" s="5">
        <v>75</v>
      </c>
      <c r="D695" s="5">
        <v>5.0999999999999996</v>
      </c>
      <c r="E695" s="5">
        <v>8.4</v>
      </c>
      <c r="F695" s="5">
        <v>6.8</v>
      </c>
      <c r="G695" s="5">
        <v>11.2</v>
      </c>
      <c r="H695" s="5">
        <v>1030.5</v>
      </c>
      <c r="I695" s="5">
        <v>27460</v>
      </c>
      <c r="J695" s="5">
        <v>2</v>
      </c>
      <c r="K695" s="5">
        <v>0</v>
      </c>
      <c r="L695" s="5">
        <v>0</v>
      </c>
      <c r="M695" s="5">
        <v>0</v>
      </c>
      <c r="N695">
        <v>232</v>
      </c>
      <c r="O695">
        <v>1088</v>
      </c>
      <c r="P695">
        <v>23.7</v>
      </c>
      <c r="Q695">
        <v>9.8000000000000007</v>
      </c>
      <c r="R695" s="54"/>
      <c r="T695" s="91">
        <f t="shared" si="31"/>
        <v>23.7</v>
      </c>
      <c r="U695" s="94">
        <f t="shared" si="30"/>
        <v>11.399999999999999</v>
      </c>
      <c r="V695" s="90" t="str">
        <f t="shared" si="29"/>
        <v/>
      </c>
      <c r="W695" s="94">
        <f t="shared" si="32"/>
        <v>1</v>
      </c>
      <c r="X695" s="91"/>
      <c r="Z695" s="5"/>
      <c r="AA695"/>
      <c r="AC695" s="372"/>
      <c r="AD695" s="54">
        <v>0.47638888888897202</v>
      </c>
      <c r="AK695" s="306"/>
      <c r="AL695" s="5">
        <v>9.3000000000000007</v>
      </c>
      <c r="AM695" s="5">
        <v>75</v>
      </c>
      <c r="AN695" s="5">
        <v>5.0999999999999996</v>
      </c>
      <c r="AO695" s="5">
        <v>8.4</v>
      </c>
      <c r="AP695" s="5">
        <v>6.8</v>
      </c>
      <c r="AQ695" s="5">
        <v>11.2</v>
      </c>
      <c r="AR695" s="5">
        <v>1030.5</v>
      </c>
      <c r="AS695" s="5">
        <v>27460</v>
      </c>
      <c r="AT695" s="5">
        <v>2</v>
      </c>
      <c r="AU695" s="5">
        <v>0</v>
      </c>
      <c r="AV695" s="5">
        <v>0</v>
      </c>
      <c r="AW695" s="5">
        <v>0</v>
      </c>
      <c r="AX695">
        <v>232</v>
      </c>
      <c r="AY695">
        <v>1088</v>
      </c>
      <c r="AZ695">
        <v>23.7</v>
      </c>
      <c r="BA695">
        <v>9.8000000000000007</v>
      </c>
      <c r="BB695" s="55">
        <v>0.47638888888901199</v>
      </c>
    </row>
    <row r="696" spans="2:54" x14ac:dyDescent="0.25">
      <c r="B696" s="5">
        <v>9.3000000000000007</v>
      </c>
      <c r="C696" s="5">
        <v>75</v>
      </c>
      <c r="D696" s="5">
        <v>5.0999999999999996</v>
      </c>
      <c r="E696" s="5">
        <v>8.4</v>
      </c>
      <c r="F696" s="5">
        <v>6.8</v>
      </c>
      <c r="G696" s="5">
        <v>7.9</v>
      </c>
      <c r="H696" s="5">
        <v>1030.3</v>
      </c>
      <c r="I696" s="5">
        <v>25320</v>
      </c>
      <c r="J696" s="5">
        <v>1</v>
      </c>
      <c r="K696" s="5">
        <v>0</v>
      </c>
      <c r="L696" s="5">
        <v>0</v>
      </c>
      <c r="M696" s="5">
        <v>0</v>
      </c>
      <c r="N696">
        <v>232</v>
      </c>
      <c r="O696">
        <v>1088</v>
      </c>
      <c r="P696">
        <v>23.7</v>
      </c>
      <c r="Q696">
        <v>9.9</v>
      </c>
      <c r="R696" s="54"/>
      <c r="T696" s="91">
        <f t="shared" si="31"/>
        <v>23.7</v>
      </c>
      <c r="U696" s="94">
        <f t="shared" si="30"/>
        <v>11.399999999999999</v>
      </c>
      <c r="V696" s="90" t="str">
        <f t="shared" si="29"/>
        <v/>
      </c>
      <c r="W696" s="94">
        <f t="shared" si="32"/>
        <v>1</v>
      </c>
      <c r="X696" s="91"/>
      <c r="Z696" s="5"/>
      <c r="AA696"/>
      <c r="AC696" s="372"/>
      <c r="AD696" s="54">
        <v>0.47708333333341701</v>
      </c>
      <c r="AK696" s="306"/>
      <c r="AL696" s="5">
        <v>9.3000000000000007</v>
      </c>
      <c r="AM696" s="5">
        <v>75</v>
      </c>
      <c r="AN696" s="5">
        <v>5.0999999999999996</v>
      </c>
      <c r="AO696" s="5">
        <v>8.4</v>
      </c>
      <c r="AP696" s="5">
        <v>6.8</v>
      </c>
      <c r="AQ696" s="5">
        <v>7.9</v>
      </c>
      <c r="AR696" s="5">
        <v>1030.3</v>
      </c>
      <c r="AS696" s="5">
        <v>25320</v>
      </c>
      <c r="AT696" s="5">
        <v>1</v>
      </c>
      <c r="AU696" s="5">
        <v>0</v>
      </c>
      <c r="AV696" s="5">
        <v>0</v>
      </c>
      <c r="AW696" s="5">
        <v>0</v>
      </c>
      <c r="AX696">
        <v>232</v>
      </c>
      <c r="AY696">
        <v>1088</v>
      </c>
      <c r="AZ696">
        <v>23.7</v>
      </c>
      <c r="BA696">
        <v>9.9</v>
      </c>
      <c r="BB696" s="55">
        <v>0.47708333333345698</v>
      </c>
    </row>
    <row r="697" spans="2:54" x14ac:dyDescent="0.25">
      <c r="B697" s="5">
        <v>9.1999999999999993</v>
      </c>
      <c r="C697" s="5">
        <v>75</v>
      </c>
      <c r="D697" s="5">
        <v>5</v>
      </c>
      <c r="E697" s="5">
        <v>9.1999999999999993</v>
      </c>
      <c r="F697" s="5">
        <v>3.2</v>
      </c>
      <c r="G697" s="5">
        <v>7.6</v>
      </c>
      <c r="H697" s="5">
        <v>1030.3</v>
      </c>
      <c r="I697" s="5">
        <v>25700</v>
      </c>
      <c r="J697" s="5">
        <v>1</v>
      </c>
      <c r="K697" s="5">
        <v>0</v>
      </c>
      <c r="L697" s="5">
        <v>0</v>
      </c>
      <c r="M697" s="5">
        <v>0</v>
      </c>
      <c r="N697">
        <v>232</v>
      </c>
      <c r="O697">
        <v>1088</v>
      </c>
      <c r="P697">
        <v>23.6</v>
      </c>
      <c r="Q697">
        <v>9.9</v>
      </c>
      <c r="R697" s="54"/>
      <c r="T697" s="91">
        <f t="shared" si="31"/>
        <v>23.6</v>
      </c>
      <c r="U697" s="94">
        <f t="shared" si="30"/>
        <v>11.400000000000002</v>
      </c>
      <c r="V697" s="90" t="str">
        <f t="shared" si="29"/>
        <v/>
      </c>
      <c r="W697" s="94">
        <f t="shared" si="32"/>
        <v>1</v>
      </c>
      <c r="X697" s="91"/>
      <c r="Z697" s="5"/>
      <c r="AA697"/>
      <c r="AC697" s="372"/>
      <c r="AD697" s="54">
        <v>0.47777777777786201</v>
      </c>
      <c r="AK697" s="306"/>
      <c r="AL697" s="5">
        <v>9.1999999999999993</v>
      </c>
      <c r="AM697" s="5">
        <v>75</v>
      </c>
      <c r="AN697" s="5">
        <v>5</v>
      </c>
      <c r="AO697" s="5">
        <v>9.1999999999999993</v>
      </c>
      <c r="AP697" s="5">
        <v>3.2</v>
      </c>
      <c r="AQ697" s="5">
        <v>7.6</v>
      </c>
      <c r="AR697" s="5">
        <v>1030.3</v>
      </c>
      <c r="AS697" s="5">
        <v>25700</v>
      </c>
      <c r="AT697" s="5">
        <v>1</v>
      </c>
      <c r="AU697" s="5">
        <v>0</v>
      </c>
      <c r="AV697" s="5">
        <v>0</v>
      </c>
      <c r="AW697" s="5">
        <v>0</v>
      </c>
      <c r="AX697">
        <v>232</v>
      </c>
      <c r="AY697">
        <v>1088</v>
      </c>
      <c r="AZ697">
        <v>23.6</v>
      </c>
      <c r="BA697">
        <v>9.9</v>
      </c>
      <c r="BB697" s="55">
        <v>0.47777777777790198</v>
      </c>
    </row>
    <row r="698" spans="2:54" x14ac:dyDescent="0.25">
      <c r="B698" s="5">
        <v>9.1</v>
      </c>
      <c r="C698" s="5">
        <v>76</v>
      </c>
      <c r="D698" s="5">
        <v>5.0999999999999996</v>
      </c>
      <c r="E698" s="5">
        <v>9.1</v>
      </c>
      <c r="F698" s="5">
        <v>3.2</v>
      </c>
      <c r="G698" s="5">
        <v>7.6</v>
      </c>
      <c r="H698" s="5">
        <v>1030.5</v>
      </c>
      <c r="I698" s="5">
        <v>26670</v>
      </c>
      <c r="J698" s="5">
        <v>1</v>
      </c>
      <c r="K698" s="5">
        <v>0</v>
      </c>
      <c r="L698" s="5">
        <v>0</v>
      </c>
      <c r="M698" s="5">
        <v>0</v>
      </c>
      <c r="N698">
        <v>232</v>
      </c>
      <c r="O698">
        <v>1088</v>
      </c>
      <c r="P698">
        <v>23.6</v>
      </c>
      <c r="Q698">
        <v>10</v>
      </c>
      <c r="R698" s="54"/>
      <c r="T698" s="91">
        <f t="shared" si="31"/>
        <v>23.6</v>
      </c>
      <c r="U698" s="94">
        <f t="shared" si="30"/>
        <v>11.500000000000002</v>
      </c>
      <c r="V698" s="90" t="str">
        <f t="shared" si="29"/>
        <v/>
      </c>
      <c r="W698" s="94">
        <f t="shared" si="32"/>
        <v>1</v>
      </c>
      <c r="X698" s="91"/>
      <c r="Z698" s="5"/>
      <c r="AA698"/>
      <c r="AC698" s="372"/>
      <c r="AD698" s="54">
        <v>0.47847222222230701</v>
      </c>
      <c r="AK698" s="306"/>
      <c r="AL698" s="5">
        <v>9.1</v>
      </c>
      <c r="AM698" s="5">
        <v>76</v>
      </c>
      <c r="AN698" s="5">
        <v>5.0999999999999996</v>
      </c>
      <c r="AO698" s="5">
        <v>9.1</v>
      </c>
      <c r="AP698" s="5">
        <v>3.2</v>
      </c>
      <c r="AQ698" s="5">
        <v>7.6</v>
      </c>
      <c r="AR698" s="5">
        <v>1030.5</v>
      </c>
      <c r="AS698" s="5">
        <v>26670</v>
      </c>
      <c r="AT698" s="5">
        <v>1</v>
      </c>
      <c r="AU698" s="5">
        <v>0</v>
      </c>
      <c r="AV698" s="5">
        <v>0</v>
      </c>
      <c r="AW698" s="5">
        <v>0</v>
      </c>
      <c r="AX698">
        <v>232</v>
      </c>
      <c r="AY698">
        <v>1088</v>
      </c>
      <c r="AZ698">
        <v>23.6</v>
      </c>
      <c r="BA698">
        <v>10</v>
      </c>
      <c r="BB698" s="55">
        <v>0.47847222222234698</v>
      </c>
    </row>
    <row r="699" spans="2:54" x14ac:dyDescent="0.25">
      <c r="B699" s="5">
        <v>9.1999999999999993</v>
      </c>
      <c r="C699" s="5">
        <v>76</v>
      </c>
      <c r="D699" s="5">
        <v>5.2</v>
      </c>
      <c r="E699" s="5">
        <v>9.1999999999999993</v>
      </c>
      <c r="F699" s="5">
        <v>2.5</v>
      </c>
      <c r="G699" s="5">
        <v>4.3</v>
      </c>
      <c r="H699" s="5">
        <v>1030.3</v>
      </c>
      <c r="I699" s="5">
        <v>26760</v>
      </c>
      <c r="J699" s="5">
        <v>1</v>
      </c>
      <c r="K699" s="5">
        <v>0</v>
      </c>
      <c r="L699" s="5">
        <v>0</v>
      </c>
      <c r="M699" s="5">
        <v>0</v>
      </c>
      <c r="N699">
        <v>232</v>
      </c>
      <c r="O699">
        <v>1088</v>
      </c>
      <c r="P699">
        <v>23.5</v>
      </c>
      <c r="Q699">
        <v>10</v>
      </c>
      <c r="R699" s="54"/>
      <c r="T699" s="91">
        <f t="shared" si="31"/>
        <v>23.5</v>
      </c>
      <c r="U699" s="94">
        <f t="shared" si="30"/>
        <v>11.3</v>
      </c>
      <c r="V699" s="90" t="str">
        <f t="shared" si="29"/>
        <v/>
      </c>
      <c r="W699" s="94">
        <f t="shared" si="32"/>
        <v>1</v>
      </c>
      <c r="X699" s="91"/>
      <c r="Z699" s="5"/>
      <c r="AA699"/>
      <c r="AC699" s="372"/>
      <c r="AD699" s="54">
        <v>0.47916666666675201</v>
      </c>
      <c r="AK699" s="306"/>
      <c r="AL699" s="5">
        <v>9.1999999999999993</v>
      </c>
      <c r="AM699" s="5">
        <v>76</v>
      </c>
      <c r="AN699" s="5">
        <v>5.2</v>
      </c>
      <c r="AO699" s="5">
        <v>9.1999999999999993</v>
      </c>
      <c r="AP699" s="5">
        <v>2.5</v>
      </c>
      <c r="AQ699" s="5">
        <v>4.3</v>
      </c>
      <c r="AR699" s="5">
        <v>1030.3</v>
      </c>
      <c r="AS699" s="5">
        <v>26760</v>
      </c>
      <c r="AT699" s="5">
        <v>1</v>
      </c>
      <c r="AU699" s="5">
        <v>0</v>
      </c>
      <c r="AV699" s="5">
        <v>0</v>
      </c>
      <c r="AW699" s="5">
        <v>0</v>
      </c>
      <c r="AX699">
        <v>232</v>
      </c>
      <c r="AY699">
        <v>1088</v>
      </c>
      <c r="AZ699">
        <v>23.5</v>
      </c>
      <c r="BA699">
        <v>10</v>
      </c>
      <c r="BB699" s="55">
        <v>0.47916666666679197</v>
      </c>
    </row>
    <row r="700" spans="2:54" x14ac:dyDescent="0.25">
      <c r="B700" s="5">
        <v>9.3000000000000007</v>
      </c>
      <c r="C700" s="5">
        <v>76</v>
      </c>
      <c r="D700" s="5">
        <v>5.3</v>
      </c>
      <c r="E700" s="5">
        <v>9.3000000000000007</v>
      </c>
      <c r="F700" s="5">
        <v>2.5</v>
      </c>
      <c r="G700" s="5">
        <v>3.2</v>
      </c>
      <c r="H700" s="5">
        <v>1030.5999999999999</v>
      </c>
      <c r="I700" s="5">
        <v>26230</v>
      </c>
      <c r="J700" s="5">
        <v>1</v>
      </c>
      <c r="K700" s="5">
        <v>0</v>
      </c>
      <c r="L700" s="5">
        <v>0</v>
      </c>
      <c r="M700" s="5">
        <v>0</v>
      </c>
      <c r="N700">
        <v>232</v>
      </c>
      <c r="O700">
        <v>1088</v>
      </c>
      <c r="P700">
        <v>23.5</v>
      </c>
      <c r="Q700">
        <v>10</v>
      </c>
      <c r="R700" s="54"/>
      <c r="T700" s="91">
        <f t="shared" si="31"/>
        <v>23.5</v>
      </c>
      <c r="U700" s="94">
        <f t="shared" si="30"/>
        <v>11.2</v>
      </c>
      <c r="V700" s="90" t="str">
        <f t="shared" si="29"/>
        <v/>
      </c>
      <c r="W700" s="94">
        <f t="shared" si="32"/>
        <v>1</v>
      </c>
      <c r="X700" s="91"/>
      <c r="Z700" s="5"/>
      <c r="AA700"/>
      <c r="AC700" s="372"/>
      <c r="AD700" s="54">
        <v>0.479861111111197</v>
      </c>
      <c r="AK700" s="306"/>
      <c r="AL700" s="5">
        <v>9.3000000000000007</v>
      </c>
      <c r="AM700" s="5">
        <v>76</v>
      </c>
      <c r="AN700" s="5">
        <v>5.3</v>
      </c>
      <c r="AO700" s="5">
        <v>9.3000000000000007</v>
      </c>
      <c r="AP700" s="5">
        <v>2.5</v>
      </c>
      <c r="AQ700" s="5">
        <v>3.2</v>
      </c>
      <c r="AR700" s="5">
        <v>1030.5999999999999</v>
      </c>
      <c r="AS700" s="5">
        <v>26230</v>
      </c>
      <c r="AT700" s="5">
        <v>1</v>
      </c>
      <c r="AU700" s="5">
        <v>0</v>
      </c>
      <c r="AV700" s="5">
        <v>0</v>
      </c>
      <c r="AW700" s="5">
        <v>0</v>
      </c>
      <c r="AX700">
        <v>232</v>
      </c>
      <c r="AY700">
        <v>1088</v>
      </c>
      <c r="AZ700">
        <v>23.5</v>
      </c>
      <c r="BA700">
        <v>10</v>
      </c>
      <c r="BB700" s="55">
        <v>0.47986111111123703</v>
      </c>
    </row>
    <row r="701" spans="2:54" x14ac:dyDescent="0.25">
      <c r="B701" s="5">
        <v>9.4</v>
      </c>
      <c r="C701" s="5">
        <v>75</v>
      </c>
      <c r="D701" s="5">
        <v>5.2</v>
      </c>
      <c r="E701" s="5">
        <v>9.4</v>
      </c>
      <c r="F701" s="5">
        <v>3.6</v>
      </c>
      <c r="G701" s="5">
        <v>6.1</v>
      </c>
      <c r="H701" s="5">
        <v>1030.4000000000001</v>
      </c>
      <c r="I701" s="5">
        <v>26340</v>
      </c>
      <c r="J701" s="5">
        <v>1</v>
      </c>
      <c r="K701" s="5">
        <v>0</v>
      </c>
      <c r="L701" s="5">
        <v>0</v>
      </c>
      <c r="M701" s="5">
        <v>0</v>
      </c>
      <c r="N701">
        <v>232</v>
      </c>
      <c r="O701">
        <v>1088</v>
      </c>
      <c r="P701">
        <v>23.6</v>
      </c>
      <c r="Q701">
        <v>10.1</v>
      </c>
      <c r="R701" s="54"/>
      <c r="T701" s="91">
        <f t="shared" si="31"/>
        <v>23.6</v>
      </c>
      <c r="U701" s="94">
        <f t="shared" si="30"/>
        <v>11.200000000000001</v>
      </c>
      <c r="V701" s="90" t="str">
        <f t="shared" si="29"/>
        <v/>
      </c>
      <c r="W701" s="94">
        <f t="shared" si="32"/>
        <v>1</v>
      </c>
      <c r="X701" s="91"/>
      <c r="Z701" s="5"/>
      <c r="AA701"/>
      <c r="AC701" s="372"/>
      <c r="AD701" s="54">
        <v>0.480555555555642</v>
      </c>
      <c r="AK701" s="306"/>
      <c r="AL701" s="5">
        <v>9.4</v>
      </c>
      <c r="AM701" s="5">
        <v>75</v>
      </c>
      <c r="AN701" s="5">
        <v>5.2</v>
      </c>
      <c r="AO701" s="5">
        <v>9.4</v>
      </c>
      <c r="AP701" s="5">
        <v>3.6</v>
      </c>
      <c r="AQ701" s="5">
        <v>6.1</v>
      </c>
      <c r="AR701" s="5">
        <v>1030.4000000000001</v>
      </c>
      <c r="AS701" s="5">
        <v>26340</v>
      </c>
      <c r="AT701" s="5">
        <v>1</v>
      </c>
      <c r="AU701" s="5">
        <v>0</v>
      </c>
      <c r="AV701" s="5">
        <v>0</v>
      </c>
      <c r="AW701" s="5">
        <v>0</v>
      </c>
      <c r="AX701">
        <v>232</v>
      </c>
      <c r="AY701">
        <v>1088</v>
      </c>
      <c r="AZ701">
        <v>23.6</v>
      </c>
      <c r="BA701">
        <v>10.1</v>
      </c>
      <c r="BB701" s="55">
        <v>0.48055555555568202</v>
      </c>
    </row>
    <row r="702" spans="2:54" x14ac:dyDescent="0.25">
      <c r="B702" s="5">
        <v>9.6</v>
      </c>
      <c r="C702" s="5">
        <v>74</v>
      </c>
      <c r="D702" s="5">
        <v>5.2</v>
      </c>
      <c r="E702" s="5">
        <v>9.6</v>
      </c>
      <c r="F702" s="5">
        <v>4</v>
      </c>
      <c r="G702" s="5">
        <v>6.1</v>
      </c>
      <c r="H702" s="5">
        <v>1030.3</v>
      </c>
      <c r="I702" s="5">
        <v>26830</v>
      </c>
      <c r="J702" s="5">
        <v>1</v>
      </c>
      <c r="K702" s="5">
        <v>0</v>
      </c>
      <c r="L702" s="5">
        <v>0</v>
      </c>
      <c r="M702" s="5">
        <v>0</v>
      </c>
      <c r="N702">
        <v>232</v>
      </c>
      <c r="O702">
        <v>1088</v>
      </c>
      <c r="P702">
        <v>23.8</v>
      </c>
      <c r="Q702">
        <v>10.1</v>
      </c>
      <c r="R702" s="54"/>
      <c r="T702" s="91">
        <f t="shared" si="31"/>
        <v>23.8</v>
      </c>
      <c r="U702" s="94">
        <f t="shared" si="30"/>
        <v>11.200000000000001</v>
      </c>
      <c r="V702" s="90" t="str">
        <f t="shared" si="29"/>
        <v/>
      </c>
      <c r="W702" s="94">
        <f t="shared" si="32"/>
        <v>1</v>
      </c>
      <c r="X702" s="91"/>
      <c r="Z702" s="5"/>
      <c r="AA702"/>
      <c r="AC702" s="372"/>
      <c r="AD702" s="54">
        <v>0.481250000000087</v>
      </c>
      <c r="AK702" s="306"/>
      <c r="AL702" s="5">
        <v>9.6</v>
      </c>
      <c r="AM702" s="5">
        <v>74</v>
      </c>
      <c r="AN702" s="5">
        <v>5.2</v>
      </c>
      <c r="AO702" s="5">
        <v>9.6</v>
      </c>
      <c r="AP702" s="5">
        <v>4</v>
      </c>
      <c r="AQ702" s="5">
        <v>6.1</v>
      </c>
      <c r="AR702" s="5">
        <v>1030.3</v>
      </c>
      <c r="AS702" s="5">
        <v>26830</v>
      </c>
      <c r="AT702" s="5">
        <v>1</v>
      </c>
      <c r="AU702" s="5">
        <v>0</v>
      </c>
      <c r="AV702" s="5">
        <v>0</v>
      </c>
      <c r="AW702" s="5">
        <v>0</v>
      </c>
      <c r="AX702">
        <v>232</v>
      </c>
      <c r="AY702">
        <v>1088</v>
      </c>
      <c r="AZ702">
        <v>23.8</v>
      </c>
      <c r="BA702">
        <v>10.1</v>
      </c>
      <c r="BB702" s="55">
        <v>0.48125000000012702</v>
      </c>
    </row>
    <row r="703" spans="2:54" x14ac:dyDescent="0.25">
      <c r="B703" s="5">
        <v>9.6</v>
      </c>
      <c r="C703" s="5">
        <v>74</v>
      </c>
      <c r="D703" s="5">
        <v>5.2</v>
      </c>
      <c r="E703" s="5">
        <v>9.3000000000000007</v>
      </c>
      <c r="F703" s="5">
        <v>5</v>
      </c>
      <c r="G703" s="5">
        <v>10.1</v>
      </c>
      <c r="H703" s="5">
        <v>1030.4000000000001</v>
      </c>
      <c r="I703" s="5">
        <v>28600</v>
      </c>
      <c r="J703" s="5">
        <v>2</v>
      </c>
      <c r="K703" s="5">
        <v>0</v>
      </c>
      <c r="L703" s="5">
        <v>0</v>
      </c>
      <c r="M703" s="5">
        <v>0</v>
      </c>
      <c r="N703">
        <v>232</v>
      </c>
      <c r="O703">
        <v>1088</v>
      </c>
      <c r="P703">
        <v>24</v>
      </c>
      <c r="Q703">
        <v>10.1</v>
      </c>
      <c r="R703" s="54"/>
      <c r="T703" s="91">
        <f t="shared" si="31"/>
        <v>24</v>
      </c>
      <c r="U703" s="94">
        <f t="shared" si="30"/>
        <v>11.4</v>
      </c>
      <c r="V703" s="90" t="str">
        <f t="shared" si="29"/>
        <v/>
      </c>
      <c r="W703" s="94">
        <f t="shared" si="32"/>
        <v>1</v>
      </c>
      <c r="X703" s="91"/>
      <c r="Z703" s="5"/>
      <c r="AA703"/>
      <c r="AC703" s="372"/>
      <c r="AD703" s="54">
        <v>0.48194444444453199</v>
      </c>
      <c r="AK703" s="306"/>
      <c r="AL703" s="5">
        <v>9.6</v>
      </c>
      <c r="AM703" s="5">
        <v>74</v>
      </c>
      <c r="AN703" s="5">
        <v>5.2</v>
      </c>
      <c r="AO703" s="5">
        <v>9.3000000000000007</v>
      </c>
      <c r="AP703" s="5">
        <v>5</v>
      </c>
      <c r="AQ703" s="5">
        <v>10.1</v>
      </c>
      <c r="AR703" s="5">
        <v>1030.4000000000001</v>
      </c>
      <c r="AS703" s="5">
        <v>28600</v>
      </c>
      <c r="AT703" s="5">
        <v>2</v>
      </c>
      <c r="AU703" s="5">
        <v>0</v>
      </c>
      <c r="AV703" s="5">
        <v>0</v>
      </c>
      <c r="AW703" s="5">
        <v>0</v>
      </c>
      <c r="AX703">
        <v>232</v>
      </c>
      <c r="AY703">
        <v>1088</v>
      </c>
      <c r="AZ703">
        <v>24</v>
      </c>
      <c r="BA703">
        <v>10.1</v>
      </c>
      <c r="BB703" s="55">
        <v>0.48194444444457202</v>
      </c>
    </row>
    <row r="704" spans="2:54" x14ac:dyDescent="0.25">
      <c r="B704" s="5">
        <v>9.5</v>
      </c>
      <c r="C704" s="5">
        <v>74</v>
      </c>
      <c r="D704" s="5">
        <v>5.0999999999999996</v>
      </c>
      <c r="E704" s="5">
        <v>9.1</v>
      </c>
      <c r="F704" s="5">
        <v>5.4</v>
      </c>
      <c r="G704" s="5">
        <v>9</v>
      </c>
      <c r="H704" s="5">
        <v>1030.5</v>
      </c>
      <c r="I704" s="5">
        <v>29540</v>
      </c>
      <c r="J704" s="5">
        <v>2</v>
      </c>
      <c r="K704" s="5">
        <v>0</v>
      </c>
      <c r="L704" s="5">
        <v>0</v>
      </c>
      <c r="M704" s="5">
        <v>0</v>
      </c>
      <c r="N704">
        <v>232</v>
      </c>
      <c r="O704">
        <v>1088</v>
      </c>
      <c r="P704">
        <v>24.1</v>
      </c>
      <c r="Q704">
        <v>10.199999999999999</v>
      </c>
      <c r="R704" s="54"/>
      <c r="T704" s="91">
        <f t="shared" si="31"/>
        <v>24.1</v>
      </c>
      <c r="U704" s="94">
        <f t="shared" si="30"/>
        <v>11.600000000000001</v>
      </c>
      <c r="V704" s="90" t="str">
        <f t="shared" si="29"/>
        <v/>
      </c>
      <c r="W704" s="94">
        <f t="shared" si="32"/>
        <v>1</v>
      </c>
      <c r="X704" s="91"/>
      <c r="Z704" s="5"/>
      <c r="AA704"/>
      <c r="AC704" s="372"/>
      <c r="AD704" s="54">
        <v>0.48263888888897699</v>
      </c>
      <c r="AK704" s="306"/>
      <c r="AL704" s="5">
        <v>9.5</v>
      </c>
      <c r="AM704" s="5">
        <v>74</v>
      </c>
      <c r="AN704" s="5">
        <v>5.0999999999999996</v>
      </c>
      <c r="AO704" s="5">
        <v>9.1</v>
      </c>
      <c r="AP704" s="5">
        <v>5.4</v>
      </c>
      <c r="AQ704" s="5">
        <v>9</v>
      </c>
      <c r="AR704" s="5">
        <v>1030.5</v>
      </c>
      <c r="AS704" s="5">
        <v>29540</v>
      </c>
      <c r="AT704" s="5">
        <v>2</v>
      </c>
      <c r="AU704" s="5">
        <v>0</v>
      </c>
      <c r="AV704" s="5">
        <v>0</v>
      </c>
      <c r="AW704" s="5">
        <v>0</v>
      </c>
      <c r="AX704">
        <v>232</v>
      </c>
      <c r="AY704">
        <v>1088</v>
      </c>
      <c r="AZ704">
        <v>24.1</v>
      </c>
      <c r="BA704">
        <v>10.199999999999999</v>
      </c>
      <c r="BB704" s="55">
        <v>0.48263888888901701</v>
      </c>
    </row>
    <row r="705" spans="2:54" x14ac:dyDescent="0.25">
      <c r="B705" s="5">
        <v>9.4</v>
      </c>
      <c r="C705" s="5">
        <v>75</v>
      </c>
      <c r="D705" s="5">
        <v>5.2</v>
      </c>
      <c r="E705" s="5">
        <v>9.4</v>
      </c>
      <c r="F705" s="5">
        <v>0</v>
      </c>
      <c r="G705" s="5">
        <v>4.7</v>
      </c>
      <c r="H705" s="5">
        <v>1030.5</v>
      </c>
      <c r="I705" s="5">
        <v>27480</v>
      </c>
      <c r="J705" s="5">
        <v>2</v>
      </c>
      <c r="K705" s="5">
        <v>0</v>
      </c>
      <c r="L705" s="5">
        <v>0</v>
      </c>
      <c r="M705" s="5">
        <v>0</v>
      </c>
      <c r="N705">
        <v>232</v>
      </c>
      <c r="O705">
        <v>1088</v>
      </c>
      <c r="P705">
        <v>24.2</v>
      </c>
      <c r="Q705">
        <v>10.199999999999999</v>
      </c>
      <c r="R705" s="54"/>
      <c r="T705" s="91">
        <f t="shared" si="31"/>
        <v>24.2</v>
      </c>
      <c r="U705" s="94">
        <f t="shared" si="30"/>
        <v>11.799999999999999</v>
      </c>
      <c r="V705" s="90" t="str">
        <f t="shared" si="29"/>
        <v/>
      </c>
      <c r="W705" s="94">
        <f t="shared" si="32"/>
        <v>1</v>
      </c>
      <c r="X705" s="91"/>
      <c r="Z705" s="5"/>
      <c r="AA705"/>
      <c r="AC705" s="372"/>
      <c r="AD705" s="54">
        <v>0.48333333333342199</v>
      </c>
      <c r="AK705" s="306"/>
      <c r="AL705" s="5">
        <v>9.4</v>
      </c>
      <c r="AM705" s="5">
        <v>75</v>
      </c>
      <c r="AN705" s="5">
        <v>5.2</v>
      </c>
      <c r="AO705" s="5">
        <v>9.4</v>
      </c>
      <c r="AP705" s="5">
        <v>0</v>
      </c>
      <c r="AQ705" s="5">
        <v>4.7</v>
      </c>
      <c r="AR705" s="5">
        <v>1030.5</v>
      </c>
      <c r="AS705" s="5">
        <v>27480</v>
      </c>
      <c r="AT705" s="5">
        <v>2</v>
      </c>
      <c r="AU705" s="5">
        <v>0</v>
      </c>
      <c r="AV705" s="5">
        <v>0</v>
      </c>
      <c r="AW705" s="5">
        <v>0</v>
      </c>
      <c r="AX705">
        <v>232</v>
      </c>
      <c r="AY705">
        <v>1088</v>
      </c>
      <c r="AZ705">
        <v>24.2</v>
      </c>
      <c r="BA705">
        <v>10.199999999999999</v>
      </c>
      <c r="BB705" s="55">
        <v>0.48333333333346201</v>
      </c>
    </row>
    <row r="706" spans="2:54" x14ac:dyDescent="0.25">
      <c r="B706" s="5">
        <v>9.4</v>
      </c>
      <c r="C706" s="5">
        <v>75</v>
      </c>
      <c r="D706" s="5">
        <v>5.2</v>
      </c>
      <c r="E706" s="5">
        <v>9.4</v>
      </c>
      <c r="F706" s="5">
        <v>3.6</v>
      </c>
      <c r="G706" s="5">
        <v>6.5</v>
      </c>
      <c r="H706" s="5">
        <v>1030.5</v>
      </c>
      <c r="I706" s="5">
        <v>25570</v>
      </c>
      <c r="J706" s="5">
        <v>1</v>
      </c>
      <c r="K706" s="5">
        <v>0</v>
      </c>
      <c r="L706" s="5">
        <v>0</v>
      </c>
      <c r="M706" s="5">
        <v>0</v>
      </c>
      <c r="N706">
        <v>232</v>
      </c>
      <c r="O706">
        <v>1088</v>
      </c>
      <c r="P706">
        <v>24.3</v>
      </c>
      <c r="Q706">
        <v>10.3</v>
      </c>
      <c r="R706" s="54"/>
      <c r="T706" s="91">
        <f t="shared" si="31"/>
        <v>24.3</v>
      </c>
      <c r="U706" s="94">
        <f t="shared" si="30"/>
        <v>11.9</v>
      </c>
      <c r="V706" s="90" t="str">
        <f t="shared" si="29"/>
        <v/>
      </c>
      <c r="W706" s="94">
        <f t="shared" si="32"/>
        <v>1</v>
      </c>
      <c r="X706" s="91"/>
      <c r="Z706" s="5"/>
      <c r="AA706"/>
      <c r="AC706" s="372"/>
      <c r="AD706" s="54">
        <v>0.48402777777786699</v>
      </c>
      <c r="AK706" s="306"/>
      <c r="AL706" s="5">
        <v>9.4</v>
      </c>
      <c r="AM706" s="5">
        <v>75</v>
      </c>
      <c r="AN706" s="5">
        <v>5.2</v>
      </c>
      <c r="AO706" s="5">
        <v>9.4</v>
      </c>
      <c r="AP706" s="5">
        <v>3.6</v>
      </c>
      <c r="AQ706" s="5">
        <v>6.5</v>
      </c>
      <c r="AR706" s="5">
        <v>1030.5</v>
      </c>
      <c r="AS706" s="5">
        <v>25570</v>
      </c>
      <c r="AT706" s="5">
        <v>1</v>
      </c>
      <c r="AU706" s="5">
        <v>0</v>
      </c>
      <c r="AV706" s="5">
        <v>0</v>
      </c>
      <c r="AW706" s="5">
        <v>0</v>
      </c>
      <c r="AX706">
        <v>232</v>
      </c>
      <c r="AY706">
        <v>1088</v>
      </c>
      <c r="AZ706">
        <v>24.3</v>
      </c>
      <c r="BA706">
        <v>10.3</v>
      </c>
      <c r="BB706" s="55">
        <v>0.48402777777790701</v>
      </c>
    </row>
    <row r="707" spans="2:54" x14ac:dyDescent="0.25">
      <c r="B707" s="5">
        <v>9.4</v>
      </c>
      <c r="C707" s="5">
        <v>75</v>
      </c>
      <c r="D707" s="5">
        <v>5.2</v>
      </c>
      <c r="E707" s="5">
        <v>8.5</v>
      </c>
      <c r="F707" s="5">
        <v>7.2</v>
      </c>
      <c r="G707" s="5">
        <v>7.2</v>
      </c>
      <c r="H707" s="5">
        <v>1030.4000000000001</v>
      </c>
      <c r="I707" s="5">
        <v>26390</v>
      </c>
      <c r="J707" s="5">
        <v>1</v>
      </c>
      <c r="K707" s="5">
        <v>0</v>
      </c>
      <c r="L707" s="5">
        <v>0</v>
      </c>
      <c r="M707" s="5">
        <v>0</v>
      </c>
      <c r="N707">
        <v>232</v>
      </c>
      <c r="O707">
        <v>1088</v>
      </c>
      <c r="P707">
        <v>24.4</v>
      </c>
      <c r="Q707">
        <v>10.3</v>
      </c>
      <c r="R707" s="54"/>
      <c r="T707" s="91">
        <f t="shared" si="31"/>
        <v>24.4</v>
      </c>
      <c r="U707" s="94">
        <f t="shared" si="30"/>
        <v>11.999999999999998</v>
      </c>
      <c r="V707" s="90" t="str">
        <f t="shared" si="29"/>
        <v/>
      </c>
      <c r="W707" s="94">
        <f t="shared" si="32"/>
        <v>1</v>
      </c>
      <c r="X707" s="91"/>
      <c r="Z707" s="5"/>
      <c r="AA707"/>
      <c r="AC707" s="372"/>
      <c r="AD707" s="54">
        <v>0.48472222222231198</v>
      </c>
      <c r="AK707" s="306"/>
      <c r="AL707" s="5">
        <v>9.4</v>
      </c>
      <c r="AM707" s="5">
        <v>75</v>
      </c>
      <c r="AN707" s="5">
        <v>5.2</v>
      </c>
      <c r="AO707" s="5">
        <v>8.5</v>
      </c>
      <c r="AP707" s="5">
        <v>7.2</v>
      </c>
      <c r="AQ707" s="5">
        <v>7.2</v>
      </c>
      <c r="AR707" s="5">
        <v>1030.4000000000001</v>
      </c>
      <c r="AS707" s="5">
        <v>26390</v>
      </c>
      <c r="AT707" s="5">
        <v>1</v>
      </c>
      <c r="AU707" s="5">
        <v>0</v>
      </c>
      <c r="AV707" s="5">
        <v>0</v>
      </c>
      <c r="AW707" s="5">
        <v>0</v>
      </c>
      <c r="AX707">
        <v>232</v>
      </c>
      <c r="AY707">
        <v>1088</v>
      </c>
      <c r="AZ707">
        <v>24.4</v>
      </c>
      <c r="BA707">
        <v>10.3</v>
      </c>
      <c r="BB707" s="55">
        <v>0.48472222222235201</v>
      </c>
    </row>
    <row r="708" spans="2:54" x14ac:dyDescent="0.25">
      <c r="B708" s="5">
        <v>9.3000000000000007</v>
      </c>
      <c r="C708" s="5">
        <v>75</v>
      </c>
      <c r="D708" s="5">
        <v>5.0999999999999996</v>
      </c>
      <c r="E708" s="5">
        <v>9.3000000000000007</v>
      </c>
      <c r="F708" s="5">
        <v>2.2000000000000002</v>
      </c>
      <c r="G708" s="5">
        <v>6.5</v>
      </c>
      <c r="H708" s="5">
        <v>1030.2</v>
      </c>
      <c r="I708" s="5">
        <v>31540</v>
      </c>
      <c r="J708" s="5">
        <v>2</v>
      </c>
      <c r="K708" s="5">
        <v>0</v>
      </c>
      <c r="L708" s="5">
        <v>0</v>
      </c>
      <c r="M708" s="5">
        <v>0</v>
      </c>
      <c r="N708">
        <v>232</v>
      </c>
      <c r="O708">
        <v>1088</v>
      </c>
      <c r="P708">
        <v>24.5</v>
      </c>
      <c r="Q708">
        <v>10.4</v>
      </c>
      <c r="R708" s="54"/>
      <c r="T708" s="91">
        <f t="shared" si="31"/>
        <v>24.5</v>
      </c>
      <c r="U708" s="94">
        <f t="shared" si="30"/>
        <v>12.2</v>
      </c>
      <c r="V708" s="90" t="str">
        <f t="shared" si="29"/>
        <v/>
      </c>
      <c r="W708" s="94">
        <f t="shared" si="32"/>
        <v>1</v>
      </c>
      <c r="X708" s="91"/>
      <c r="Z708" s="5"/>
      <c r="AA708"/>
      <c r="AC708" s="372"/>
      <c r="AD708" s="54">
        <v>0.48541666666675698</v>
      </c>
      <c r="AK708" s="306"/>
      <c r="AL708" s="5">
        <v>9.3000000000000007</v>
      </c>
      <c r="AM708" s="5">
        <v>75</v>
      </c>
      <c r="AN708" s="5">
        <v>5.0999999999999996</v>
      </c>
      <c r="AO708" s="5">
        <v>9.3000000000000007</v>
      </c>
      <c r="AP708" s="5">
        <v>2.2000000000000002</v>
      </c>
      <c r="AQ708" s="5">
        <v>6.5</v>
      </c>
      <c r="AR708" s="5">
        <v>1030.2</v>
      </c>
      <c r="AS708" s="5">
        <v>31540</v>
      </c>
      <c r="AT708" s="5">
        <v>2</v>
      </c>
      <c r="AU708" s="5">
        <v>0</v>
      </c>
      <c r="AV708" s="5">
        <v>0</v>
      </c>
      <c r="AW708" s="5">
        <v>0</v>
      </c>
      <c r="AX708">
        <v>232</v>
      </c>
      <c r="AY708">
        <v>1088</v>
      </c>
      <c r="AZ708">
        <v>24.5</v>
      </c>
      <c r="BA708">
        <v>10.4</v>
      </c>
      <c r="BB708" s="55">
        <v>0.485416666666797</v>
      </c>
    </row>
    <row r="709" spans="2:54" x14ac:dyDescent="0.25">
      <c r="B709" s="5">
        <v>9.3000000000000007</v>
      </c>
      <c r="C709" s="5">
        <v>75</v>
      </c>
      <c r="D709" s="5">
        <v>5.0999999999999996</v>
      </c>
      <c r="E709" s="5">
        <v>9.3000000000000007</v>
      </c>
      <c r="F709" s="5">
        <v>2.9</v>
      </c>
      <c r="G709" s="5">
        <v>4.3</v>
      </c>
      <c r="H709" s="5">
        <v>1030.4000000000001</v>
      </c>
      <c r="I709" s="5">
        <v>31310</v>
      </c>
      <c r="J709" s="5">
        <v>2</v>
      </c>
      <c r="K709" s="5">
        <v>0</v>
      </c>
      <c r="L709" s="5">
        <v>0</v>
      </c>
      <c r="M709" s="5">
        <v>0</v>
      </c>
      <c r="N709">
        <v>232</v>
      </c>
      <c r="O709">
        <v>1088</v>
      </c>
      <c r="P709">
        <v>24.4</v>
      </c>
      <c r="Q709">
        <v>10.5</v>
      </c>
      <c r="R709" s="54"/>
      <c r="T709" s="91">
        <f t="shared" si="31"/>
        <v>24.4</v>
      </c>
      <c r="U709" s="94">
        <f t="shared" si="30"/>
        <v>12.099999999999998</v>
      </c>
      <c r="V709" s="90" t="str">
        <f t="shared" si="29"/>
        <v/>
      </c>
      <c r="W709" s="94">
        <f t="shared" si="32"/>
        <v>1</v>
      </c>
      <c r="X709" s="91"/>
      <c r="Z709" s="5"/>
      <c r="AA709"/>
      <c r="AC709" s="372"/>
      <c r="AD709" s="54">
        <v>0.48611111111120198</v>
      </c>
      <c r="AK709" s="306"/>
      <c r="AL709" s="5">
        <v>9.3000000000000007</v>
      </c>
      <c r="AM709" s="5">
        <v>75</v>
      </c>
      <c r="AN709" s="5">
        <v>5.0999999999999996</v>
      </c>
      <c r="AO709" s="5">
        <v>9.3000000000000007</v>
      </c>
      <c r="AP709" s="5">
        <v>2.9</v>
      </c>
      <c r="AQ709" s="5">
        <v>4.3</v>
      </c>
      <c r="AR709" s="5">
        <v>1030.4000000000001</v>
      </c>
      <c r="AS709" s="5">
        <v>31310</v>
      </c>
      <c r="AT709" s="5">
        <v>2</v>
      </c>
      <c r="AU709" s="5">
        <v>0</v>
      </c>
      <c r="AV709" s="5">
        <v>0</v>
      </c>
      <c r="AW709" s="5">
        <v>0</v>
      </c>
      <c r="AX709">
        <v>232</v>
      </c>
      <c r="AY709">
        <v>1088</v>
      </c>
      <c r="AZ709">
        <v>24.4</v>
      </c>
      <c r="BA709">
        <v>10.5</v>
      </c>
      <c r="BB709" s="55">
        <v>0.486111111111242</v>
      </c>
    </row>
    <row r="710" spans="2:54" x14ac:dyDescent="0.25">
      <c r="B710" s="5">
        <v>9.3000000000000007</v>
      </c>
      <c r="C710" s="5">
        <v>75</v>
      </c>
      <c r="D710" s="5">
        <v>5.0999999999999996</v>
      </c>
      <c r="E710" s="5">
        <v>9.3000000000000007</v>
      </c>
      <c r="F710" s="5">
        <v>4.3</v>
      </c>
      <c r="G710" s="5">
        <v>8.3000000000000007</v>
      </c>
      <c r="H710" s="5">
        <v>1030.3</v>
      </c>
      <c r="I710" s="5">
        <v>29580</v>
      </c>
      <c r="J710" s="5">
        <v>2</v>
      </c>
      <c r="K710" s="5">
        <v>0</v>
      </c>
      <c r="L710" s="5">
        <v>0</v>
      </c>
      <c r="M710" s="5">
        <v>0</v>
      </c>
      <c r="N710">
        <v>232</v>
      </c>
      <c r="O710">
        <v>1088</v>
      </c>
      <c r="P710">
        <v>24.4</v>
      </c>
      <c r="Q710">
        <v>10.6</v>
      </c>
      <c r="R710" s="54"/>
      <c r="T710" s="91">
        <f t="shared" si="31"/>
        <v>24.4</v>
      </c>
      <c r="U710" s="94">
        <f t="shared" si="30"/>
        <v>12.099999999999998</v>
      </c>
      <c r="V710" s="90" t="str">
        <f t="shared" si="29"/>
        <v/>
      </c>
      <c r="W710" s="94">
        <f t="shared" si="32"/>
        <v>1</v>
      </c>
      <c r="X710" s="91"/>
      <c r="Z710" s="5"/>
      <c r="AA710"/>
      <c r="AC710" s="372"/>
      <c r="AD710" s="54">
        <v>0.48680555555564697</v>
      </c>
      <c r="AK710" s="306"/>
      <c r="AL710" s="5">
        <v>9.3000000000000007</v>
      </c>
      <c r="AM710" s="5">
        <v>75</v>
      </c>
      <c r="AN710" s="5">
        <v>5.0999999999999996</v>
      </c>
      <c r="AO710" s="5">
        <v>9.3000000000000007</v>
      </c>
      <c r="AP710" s="5">
        <v>4.3</v>
      </c>
      <c r="AQ710" s="5">
        <v>8.3000000000000007</v>
      </c>
      <c r="AR710" s="5">
        <v>1030.3</v>
      </c>
      <c r="AS710" s="5">
        <v>29580</v>
      </c>
      <c r="AT710" s="5">
        <v>2</v>
      </c>
      <c r="AU710" s="5">
        <v>0</v>
      </c>
      <c r="AV710" s="5">
        <v>0</v>
      </c>
      <c r="AW710" s="5">
        <v>0</v>
      </c>
      <c r="AX710">
        <v>232</v>
      </c>
      <c r="AY710">
        <v>1088</v>
      </c>
      <c r="AZ710">
        <v>24.4</v>
      </c>
      <c r="BA710">
        <v>10.6</v>
      </c>
      <c r="BB710" s="55">
        <v>0.486805555555687</v>
      </c>
    </row>
    <row r="711" spans="2:54" x14ac:dyDescent="0.25">
      <c r="B711" s="5">
        <v>9.1999999999999993</v>
      </c>
      <c r="C711" s="5">
        <v>75</v>
      </c>
      <c r="D711" s="5">
        <v>5</v>
      </c>
      <c r="E711" s="5">
        <v>9.1999999999999993</v>
      </c>
      <c r="F711" s="5">
        <v>2.2000000000000002</v>
      </c>
      <c r="G711" s="5">
        <v>8.3000000000000007</v>
      </c>
      <c r="H711" s="5">
        <v>1030.2</v>
      </c>
      <c r="I711" s="5">
        <v>28740</v>
      </c>
      <c r="J711" s="5">
        <v>2</v>
      </c>
      <c r="K711" s="5">
        <v>0</v>
      </c>
      <c r="L711" s="5">
        <v>0</v>
      </c>
      <c r="M711" s="5">
        <v>0</v>
      </c>
      <c r="N711">
        <v>232</v>
      </c>
      <c r="O711">
        <v>1088</v>
      </c>
      <c r="P711">
        <v>24.4</v>
      </c>
      <c r="Q711">
        <v>10.7</v>
      </c>
      <c r="R711" s="54"/>
      <c r="T711" s="91">
        <f t="shared" si="31"/>
        <v>24.4</v>
      </c>
      <c r="U711" s="94">
        <f t="shared" si="30"/>
        <v>12.2</v>
      </c>
      <c r="V711" s="90" t="str">
        <f t="shared" si="29"/>
        <v/>
      </c>
      <c r="W711" s="94">
        <f t="shared" si="32"/>
        <v>1</v>
      </c>
      <c r="X711" s="91"/>
      <c r="Z711" s="5"/>
      <c r="AA711"/>
      <c r="AC711" s="372"/>
      <c r="AD711" s="54">
        <v>0.48750000000009203</v>
      </c>
      <c r="AK711" s="306"/>
      <c r="AL711" s="5">
        <v>9.1999999999999993</v>
      </c>
      <c r="AM711" s="5">
        <v>75</v>
      </c>
      <c r="AN711" s="5">
        <v>5</v>
      </c>
      <c r="AO711" s="5">
        <v>9.1999999999999993</v>
      </c>
      <c r="AP711" s="5">
        <v>2.2000000000000002</v>
      </c>
      <c r="AQ711" s="5">
        <v>8.3000000000000007</v>
      </c>
      <c r="AR711" s="5">
        <v>1030.2</v>
      </c>
      <c r="AS711" s="5">
        <v>28740</v>
      </c>
      <c r="AT711" s="5">
        <v>2</v>
      </c>
      <c r="AU711" s="5">
        <v>0</v>
      </c>
      <c r="AV711" s="5">
        <v>0</v>
      </c>
      <c r="AW711" s="5">
        <v>0</v>
      </c>
      <c r="AX711">
        <v>232</v>
      </c>
      <c r="AY711">
        <v>1088</v>
      </c>
      <c r="AZ711">
        <v>24.4</v>
      </c>
      <c r="BA711">
        <v>10.7</v>
      </c>
      <c r="BB711" s="55">
        <v>0.48750000000013199</v>
      </c>
    </row>
    <row r="712" spans="2:54" x14ac:dyDescent="0.25">
      <c r="B712" s="5">
        <v>9.1999999999999993</v>
      </c>
      <c r="C712" s="5">
        <v>75</v>
      </c>
      <c r="D712" s="5">
        <v>5</v>
      </c>
      <c r="E712" s="5">
        <v>8.6</v>
      </c>
      <c r="F712" s="5">
        <v>5.8</v>
      </c>
      <c r="G712" s="5">
        <v>8.3000000000000007</v>
      </c>
      <c r="H712" s="5">
        <v>1030.4000000000001</v>
      </c>
      <c r="I712" s="5">
        <v>33770</v>
      </c>
      <c r="J712" s="5">
        <v>2</v>
      </c>
      <c r="K712" s="5">
        <v>0</v>
      </c>
      <c r="L712" s="5">
        <v>0</v>
      </c>
      <c r="M712" s="5">
        <v>0</v>
      </c>
      <c r="N712">
        <v>232</v>
      </c>
      <c r="O712">
        <v>1088</v>
      </c>
      <c r="P712">
        <v>24.4</v>
      </c>
      <c r="Q712">
        <v>10.8</v>
      </c>
      <c r="R712" s="54"/>
      <c r="T712" s="91">
        <f t="shared" si="31"/>
        <v>24.4</v>
      </c>
      <c r="U712" s="94">
        <f t="shared" si="30"/>
        <v>12.2</v>
      </c>
      <c r="V712" s="90" t="str">
        <f t="shared" si="29"/>
        <v/>
      </c>
      <c r="W712" s="94">
        <f t="shared" si="32"/>
        <v>1</v>
      </c>
      <c r="X712" s="91"/>
      <c r="Z712" s="5"/>
      <c r="AA712"/>
      <c r="AC712" s="372"/>
      <c r="AD712" s="54">
        <v>0.48819444444453702</v>
      </c>
      <c r="AK712" s="306"/>
      <c r="AL712" s="5">
        <v>9.1999999999999993</v>
      </c>
      <c r="AM712" s="5">
        <v>75</v>
      </c>
      <c r="AN712" s="5">
        <v>5</v>
      </c>
      <c r="AO712" s="5">
        <v>8.6</v>
      </c>
      <c r="AP712" s="5">
        <v>5.8</v>
      </c>
      <c r="AQ712" s="5">
        <v>8.3000000000000007</v>
      </c>
      <c r="AR712" s="5">
        <v>1030.4000000000001</v>
      </c>
      <c r="AS712" s="5">
        <v>33770</v>
      </c>
      <c r="AT712" s="5">
        <v>2</v>
      </c>
      <c r="AU712" s="5">
        <v>0</v>
      </c>
      <c r="AV712" s="5">
        <v>0</v>
      </c>
      <c r="AW712" s="5">
        <v>0</v>
      </c>
      <c r="AX712">
        <v>232</v>
      </c>
      <c r="AY712">
        <v>1088</v>
      </c>
      <c r="AZ712">
        <v>24.4</v>
      </c>
      <c r="BA712">
        <v>10.8</v>
      </c>
      <c r="BB712" s="55">
        <v>0.48819444444457699</v>
      </c>
    </row>
    <row r="713" spans="2:54" x14ac:dyDescent="0.25">
      <c r="B713" s="5">
        <v>9.1999999999999993</v>
      </c>
      <c r="C713" s="5">
        <v>76</v>
      </c>
      <c r="D713" s="5">
        <v>5.2</v>
      </c>
      <c r="E713" s="5">
        <v>9.1999999999999993</v>
      </c>
      <c r="F713" s="5">
        <v>2.9</v>
      </c>
      <c r="G713" s="5">
        <v>5.4</v>
      </c>
      <c r="H713" s="5">
        <v>1030.4000000000001</v>
      </c>
      <c r="I713" s="5">
        <v>33130</v>
      </c>
      <c r="J713" s="5">
        <v>2</v>
      </c>
      <c r="K713" s="5">
        <v>0</v>
      </c>
      <c r="L713" s="5">
        <v>0</v>
      </c>
      <c r="M713" s="5">
        <v>0</v>
      </c>
      <c r="N713">
        <v>232</v>
      </c>
      <c r="O713">
        <v>1088</v>
      </c>
      <c r="P713">
        <v>24.3</v>
      </c>
      <c r="Q713">
        <v>10.9</v>
      </c>
      <c r="R713" s="54"/>
      <c r="T713" s="91">
        <f t="shared" si="31"/>
        <v>24.3</v>
      </c>
      <c r="U713" s="94">
        <f t="shared" si="30"/>
        <v>12.100000000000001</v>
      </c>
      <c r="V713" s="90" t="str">
        <f t="shared" si="29"/>
        <v/>
      </c>
      <c r="W713" s="94">
        <f t="shared" si="32"/>
        <v>1</v>
      </c>
      <c r="X713" s="91"/>
      <c r="Z713" s="5"/>
      <c r="AA713"/>
      <c r="AC713" s="372"/>
      <c r="AD713" s="54">
        <v>0.48888888888898202</v>
      </c>
      <c r="AK713" s="306"/>
      <c r="AL713" s="5">
        <v>9.1999999999999993</v>
      </c>
      <c r="AM713" s="5">
        <v>76</v>
      </c>
      <c r="AN713" s="5">
        <v>5.2</v>
      </c>
      <c r="AO713" s="5">
        <v>9.1999999999999993</v>
      </c>
      <c r="AP713" s="5">
        <v>2.9</v>
      </c>
      <c r="AQ713" s="5">
        <v>5.4</v>
      </c>
      <c r="AR713" s="5">
        <v>1030.4000000000001</v>
      </c>
      <c r="AS713" s="5">
        <v>33130</v>
      </c>
      <c r="AT713" s="5">
        <v>2</v>
      </c>
      <c r="AU713" s="5">
        <v>0</v>
      </c>
      <c r="AV713" s="5">
        <v>0</v>
      </c>
      <c r="AW713" s="5">
        <v>0</v>
      </c>
      <c r="AX713">
        <v>232</v>
      </c>
      <c r="AY713">
        <v>1088</v>
      </c>
      <c r="AZ713">
        <v>24.3</v>
      </c>
      <c r="BA713">
        <v>10.9</v>
      </c>
      <c r="BB713" s="55">
        <v>0.48888888888902199</v>
      </c>
    </row>
    <row r="714" spans="2:54" x14ac:dyDescent="0.25">
      <c r="B714" s="5">
        <v>9.4</v>
      </c>
      <c r="C714" s="5">
        <v>75</v>
      </c>
      <c r="D714" s="5">
        <v>5.2</v>
      </c>
      <c r="E714" s="5">
        <v>8.4</v>
      </c>
      <c r="F714" s="5">
        <v>7.6</v>
      </c>
      <c r="G714" s="5">
        <v>7.6</v>
      </c>
      <c r="H714" s="5">
        <v>1030.2</v>
      </c>
      <c r="I714" s="5">
        <v>31870</v>
      </c>
      <c r="J714" s="5">
        <v>2</v>
      </c>
      <c r="K714" s="5">
        <v>0</v>
      </c>
      <c r="L714" s="5">
        <v>0</v>
      </c>
      <c r="M714" s="5">
        <v>0</v>
      </c>
      <c r="N714">
        <v>232</v>
      </c>
      <c r="O714">
        <v>1088</v>
      </c>
      <c r="P714">
        <v>24.4</v>
      </c>
      <c r="Q714">
        <v>11</v>
      </c>
      <c r="R714" s="54"/>
      <c r="T714" s="91">
        <f t="shared" si="31"/>
        <v>24.4</v>
      </c>
      <c r="U714" s="94">
        <f t="shared" si="30"/>
        <v>11.999999999999998</v>
      </c>
      <c r="V714" s="90" t="str">
        <f t="shared" si="29"/>
        <v/>
      </c>
      <c r="W714" s="94">
        <f t="shared" si="32"/>
        <v>1</v>
      </c>
      <c r="X714" s="91"/>
      <c r="Z714" s="5"/>
      <c r="AA714"/>
      <c r="AC714" s="372"/>
      <c r="AD714" s="54">
        <v>0.48958333333342702</v>
      </c>
      <c r="AK714" s="306"/>
      <c r="AL714" s="5">
        <v>9.4</v>
      </c>
      <c r="AM714" s="5">
        <v>75</v>
      </c>
      <c r="AN714" s="5">
        <v>5.2</v>
      </c>
      <c r="AO714" s="5">
        <v>8.4</v>
      </c>
      <c r="AP714" s="5">
        <v>7.6</v>
      </c>
      <c r="AQ714" s="5">
        <v>7.6</v>
      </c>
      <c r="AR714" s="5">
        <v>1030.2</v>
      </c>
      <c r="AS714" s="5">
        <v>31870</v>
      </c>
      <c r="AT714" s="5">
        <v>2</v>
      </c>
      <c r="AU714" s="5">
        <v>0</v>
      </c>
      <c r="AV714" s="5">
        <v>0</v>
      </c>
      <c r="AW714" s="5">
        <v>0</v>
      </c>
      <c r="AX714">
        <v>232</v>
      </c>
      <c r="AY714">
        <v>1088</v>
      </c>
      <c r="AZ714">
        <v>24.4</v>
      </c>
      <c r="BA714">
        <v>11</v>
      </c>
      <c r="BB714" s="55">
        <v>0.48958333333346699</v>
      </c>
    </row>
    <row r="715" spans="2:54" x14ac:dyDescent="0.25">
      <c r="B715" s="5">
        <v>9.6</v>
      </c>
      <c r="C715" s="5">
        <v>74</v>
      </c>
      <c r="D715" s="5">
        <v>5.2</v>
      </c>
      <c r="E715" s="5">
        <v>9.6</v>
      </c>
      <c r="F715" s="5">
        <v>4.3</v>
      </c>
      <c r="G715" s="5">
        <v>4.7</v>
      </c>
      <c r="H715" s="5">
        <v>1030.5</v>
      </c>
      <c r="I715" s="5">
        <v>28210</v>
      </c>
      <c r="J715" s="5">
        <v>2</v>
      </c>
      <c r="K715" s="5">
        <v>0</v>
      </c>
      <c r="L715" s="5">
        <v>0</v>
      </c>
      <c r="M715" s="5">
        <v>0</v>
      </c>
      <c r="N715">
        <v>232</v>
      </c>
      <c r="O715">
        <v>1088</v>
      </c>
      <c r="P715">
        <v>24.6</v>
      </c>
      <c r="Q715">
        <v>11.1</v>
      </c>
      <c r="R715" s="54"/>
      <c r="T715" s="91">
        <f t="shared" si="31"/>
        <v>24.6</v>
      </c>
      <c r="U715" s="94">
        <f t="shared" si="30"/>
        <v>12.000000000000002</v>
      </c>
      <c r="V715" s="90" t="str">
        <f t="shared" ref="V715:V778" si="33">IF($K715&gt;0,1,"")</f>
        <v/>
      </c>
      <c r="W715" s="94">
        <f t="shared" si="32"/>
        <v>1</v>
      </c>
      <c r="X715" s="91"/>
      <c r="Z715" s="5"/>
      <c r="AA715"/>
      <c r="AC715" s="372"/>
      <c r="AD715" s="54">
        <v>0.49027777777787201</v>
      </c>
      <c r="AK715" s="306"/>
      <c r="AL715" s="5">
        <v>9.6</v>
      </c>
      <c r="AM715" s="5">
        <v>74</v>
      </c>
      <c r="AN715" s="5">
        <v>5.2</v>
      </c>
      <c r="AO715" s="5">
        <v>9.6</v>
      </c>
      <c r="AP715" s="5">
        <v>4.3</v>
      </c>
      <c r="AQ715" s="5">
        <v>4.7</v>
      </c>
      <c r="AR715" s="5">
        <v>1030.5</v>
      </c>
      <c r="AS715" s="5">
        <v>28210</v>
      </c>
      <c r="AT715" s="5">
        <v>2</v>
      </c>
      <c r="AU715" s="5">
        <v>0</v>
      </c>
      <c r="AV715" s="5">
        <v>0</v>
      </c>
      <c r="AW715" s="5">
        <v>0</v>
      </c>
      <c r="AX715">
        <v>232</v>
      </c>
      <c r="AY715">
        <v>1088</v>
      </c>
      <c r="AZ715">
        <v>24.6</v>
      </c>
      <c r="BA715">
        <v>11.1</v>
      </c>
      <c r="BB715" s="55">
        <v>0.49027777777791198</v>
      </c>
    </row>
    <row r="716" spans="2:54" x14ac:dyDescent="0.25">
      <c r="B716" s="5">
        <v>9.5</v>
      </c>
      <c r="C716" s="5">
        <v>74</v>
      </c>
      <c r="D716" s="5">
        <v>5.0999999999999996</v>
      </c>
      <c r="E716" s="5">
        <v>8.4</v>
      </c>
      <c r="F716" s="5">
        <v>8.3000000000000007</v>
      </c>
      <c r="G716" s="5">
        <v>8.3000000000000007</v>
      </c>
      <c r="H716" s="5">
        <v>1030.5</v>
      </c>
      <c r="I716" s="5">
        <v>31630</v>
      </c>
      <c r="J716" s="5">
        <v>2</v>
      </c>
      <c r="K716" s="5">
        <v>0</v>
      </c>
      <c r="L716" s="5">
        <v>0</v>
      </c>
      <c r="M716" s="5">
        <v>0</v>
      </c>
      <c r="N716">
        <v>232</v>
      </c>
      <c r="O716">
        <v>1088</v>
      </c>
      <c r="P716">
        <v>24.6</v>
      </c>
      <c r="Q716">
        <v>11.2</v>
      </c>
      <c r="R716" s="54"/>
      <c r="T716" s="91">
        <f t="shared" si="31"/>
        <v>24.6</v>
      </c>
      <c r="U716" s="94">
        <f t="shared" si="30"/>
        <v>12.100000000000001</v>
      </c>
      <c r="V716" s="90" t="str">
        <f t="shared" si="33"/>
        <v/>
      </c>
      <c r="W716" s="94">
        <f t="shared" si="32"/>
        <v>1</v>
      </c>
      <c r="X716" s="91"/>
      <c r="Z716" s="5"/>
      <c r="AA716"/>
      <c r="AC716" s="372"/>
      <c r="AD716" s="54">
        <v>0.49097222222231701</v>
      </c>
      <c r="AK716" s="306"/>
      <c r="AL716" s="5">
        <v>9.5</v>
      </c>
      <c r="AM716" s="5">
        <v>74</v>
      </c>
      <c r="AN716" s="5">
        <v>5.0999999999999996</v>
      </c>
      <c r="AO716" s="5">
        <v>8.4</v>
      </c>
      <c r="AP716" s="5">
        <v>8.3000000000000007</v>
      </c>
      <c r="AQ716" s="5">
        <v>8.3000000000000007</v>
      </c>
      <c r="AR716" s="5">
        <v>1030.5</v>
      </c>
      <c r="AS716" s="5">
        <v>31630</v>
      </c>
      <c r="AT716" s="5">
        <v>2</v>
      </c>
      <c r="AU716" s="5">
        <v>0</v>
      </c>
      <c r="AV716" s="5">
        <v>0</v>
      </c>
      <c r="AW716" s="5">
        <v>0</v>
      </c>
      <c r="AX716">
        <v>232</v>
      </c>
      <c r="AY716">
        <v>1088</v>
      </c>
      <c r="AZ716">
        <v>24.6</v>
      </c>
      <c r="BA716">
        <v>11.2</v>
      </c>
      <c r="BB716" s="55">
        <v>0.49097222222235698</v>
      </c>
    </row>
    <row r="717" spans="2:54" x14ac:dyDescent="0.25">
      <c r="B717" s="5">
        <v>9.5</v>
      </c>
      <c r="C717" s="5">
        <v>74</v>
      </c>
      <c r="D717" s="5">
        <v>5.0999999999999996</v>
      </c>
      <c r="E717" s="5">
        <v>8.1</v>
      </c>
      <c r="F717" s="5">
        <v>9.4</v>
      </c>
      <c r="G717" s="5">
        <v>9.4</v>
      </c>
      <c r="H717" s="5">
        <v>1030.3</v>
      </c>
      <c r="I717" s="5">
        <v>34470</v>
      </c>
      <c r="J717" s="5">
        <v>2</v>
      </c>
      <c r="K717" s="5">
        <v>0</v>
      </c>
      <c r="L717" s="5">
        <v>0</v>
      </c>
      <c r="M717" s="5">
        <v>0</v>
      </c>
      <c r="N717">
        <v>232</v>
      </c>
      <c r="O717">
        <v>1088</v>
      </c>
      <c r="P717">
        <v>24.7</v>
      </c>
      <c r="Q717">
        <v>11.3</v>
      </c>
      <c r="R717" s="54"/>
      <c r="T717" s="91">
        <f t="shared" si="31"/>
        <v>24.7</v>
      </c>
      <c r="U717" s="94">
        <f t="shared" si="30"/>
        <v>12.2</v>
      </c>
      <c r="V717" s="90" t="str">
        <f t="shared" si="33"/>
        <v/>
      </c>
      <c r="W717" s="94">
        <f t="shared" si="32"/>
        <v>1</v>
      </c>
      <c r="X717" s="91"/>
      <c r="Z717" s="5"/>
      <c r="AA717"/>
      <c r="AC717" s="372"/>
      <c r="AD717" s="54">
        <v>0.49166666666676101</v>
      </c>
      <c r="AK717" s="306"/>
      <c r="AL717" s="5">
        <v>9.5</v>
      </c>
      <c r="AM717" s="5">
        <v>74</v>
      </c>
      <c r="AN717" s="5">
        <v>5.0999999999999996</v>
      </c>
      <c r="AO717" s="5">
        <v>8.1</v>
      </c>
      <c r="AP717" s="5">
        <v>9.4</v>
      </c>
      <c r="AQ717" s="5">
        <v>9.4</v>
      </c>
      <c r="AR717" s="5">
        <v>1030.3</v>
      </c>
      <c r="AS717" s="5">
        <v>34470</v>
      </c>
      <c r="AT717" s="5">
        <v>2</v>
      </c>
      <c r="AU717" s="5">
        <v>0</v>
      </c>
      <c r="AV717" s="5">
        <v>0</v>
      </c>
      <c r="AW717" s="5">
        <v>0</v>
      </c>
      <c r="AX717">
        <v>232</v>
      </c>
      <c r="AY717">
        <v>1088</v>
      </c>
      <c r="AZ717">
        <v>24.7</v>
      </c>
      <c r="BA717">
        <v>11.3</v>
      </c>
      <c r="BB717" s="55">
        <v>0.49166666666680198</v>
      </c>
    </row>
    <row r="718" spans="2:54" x14ac:dyDescent="0.25">
      <c r="B718" s="5">
        <v>9.4</v>
      </c>
      <c r="C718" s="5">
        <v>75</v>
      </c>
      <c r="D718" s="5">
        <v>5.2</v>
      </c>
      <c r="E718" s="5">
        <v>8.8000000000000007</v>
      </c>
      <c r="F718" s="5">
        <v>5.8</v>
      </c>
      <c r="G718" s="5">
        <v>6.8</v>
      </c>
      <c r="H718" s="5">
        <v>1030.2</v>
      </c>
      <c r="I718" s="5">
        <v>33450</v>
      </c>
      <c r="J718" s="5">
        <v>2</v>
      </c>
      <c r="K718" s="5">
        <v>0</v>
      </c>
      <c r="L718" s="5">
        <v>0</v>
      </c>
      <c r="M718" s="5">
        <v>0</v>
      </c>
      <c r="N718">
        <v>232</v>
      </c>
      <c r="O718">
        <v>1088</v>
      </c>
      <c r="P718">
        <v>24.8</v>
      </c>
      <c r="Q718">
        <v>11.4</v>
      </c>
      <c r="R718" s="54"/>
      <c r="T718" s="91">
        <f t="shared" si="31"/>
        <v>24.8</v>
      </c>
      <c r="U718" s="94">
        <f t="shared" si="30"/>
        <v>12.4</v>
      </c>
      <c r="V718" s="90" t="str">
        <f t="shared" si="33"/>
        <v/>
      </c>
      <c r="W718" s="94">
        <f t="shared" si="32"/>
        <v>1</v>
      </c>
      <c r="X718" s="91"/>
      <c r="Z718" s="5"/>
      <c r="AA718"/>
      <c r="AC718" s="372"/>
      <c r="AD718" s="54">
        <v>0.49236111111120601</v>
      </c>
      <c r="AK718" s="306"/>
      <c r="AL718" s="5">
        <v>9.4</v>
      </c>
      <c r="AM718" s="5">
        <v>75</v>
      </c>
      <c r="AN718" s="5">
        <v>5.2</v>
      </c>
      <c r="AO718" s="5">
        <v>8.8000000000000007</v>
      </c>
      <c r="AP718" s="5">
        <v>5.8</v>
      </c>
      <c r="AQ718" s="5">
        <v>6.8</v>
      </c>
      <c r="AR718" s="5">
        <v>1030.2</v>
      </c>
      <c r="AS718" s="5">
        <v>33450</v>
      </c>
      <c r="AT718" s="5">
        <v>2</v>
      </c>
      <c r="AU718" s="5">
        <v>0</v>
      </c>
      <c r="AV718" s="5">
        <v>0</v>
      </c>
      <c r="AW718" s="5">
        <v>0</v>
      </c>
      <c r="AX718">
        <v>232</v>
      </c>
      <c r="AY718">
        <v>1088</v>
      </c>
      <c r="AZ718">
        <v>24.8</v>
      </c>
      <c r="BA718">
        <v>11.4</v>
      </c>
      <c r="BB718" s="55">
        <v>0.49236111111124697</v>
      </c>
    </row>
    <row r="719" spans="2:54" x14ac:dyDescent="0.25">
      <c r="B719" s="5">
        <v>9.3000000000000007</v>
      </c>
      <c r="C719" s="5">
        <v>75</v>
      </c>
      <c r="D719" s="5">
        <v>5.0999999999999996</v>
      </c>
      <c r="E719" s="5">
        <v>9.3000000000000007</v>
      </c>
      <c r="F719" s="5">
        <v>0</v>
      </c>
      <c r="G719" s="5">
        <v>9</v>
      </c>
      <c r="H719" s="5">
        <v>1030.3</v>
      </c>
      <c r="I719" s="5">
        <v>29050</v>
      </c>
      <c r="J719" s="5">
        <v>2</v>
      </c>
      <c r="K719" s="5">
        <v>0</v>
      </c>
      <c r="L719" s="5">
        <v>0</v>
      </c>
      <c r="M719" s="5">
        <v>0</v>
      </c>
      <c r="N719">
        <v>232</v>
      </c>
      <c r="O719">
        <v>1088</v>
      </c>
      <c r="P719">
        <v>24.8</v>
      </c>
      <c r="Q719">
        <v>11.5</v>
      </c>
      <c r="R719" s="54"/>
      <c r="T719" s="91">
        <f t="shared" si="31"/>
        <v>24.8</v>
      </c>
      <c r="U719" s="94">
        <f t="shared" si="30"/>
        <v>12.5</v>
      </c>
      <c r="V719" s="90" t="str">
        <f t="shared" si="33"/>
        <v/>
      </c>
      <c r="W719" s="94">
        <f t="shared" si="32"/>
        <v>1</v>
      </c>
      <c r="X719" s="91"/>
      <c r="Z719" s="5"/>
      <c r="AA719"/>
      <c r="AC719" s="372"/>
      <c r="AD719" s="54">
        <v>0.493055555555651</v>
      </c>
      <c r="AK719" s="306"/>
      <c r="AL719" s="5">
        <v>9.3000000000000007</v>
      </c>
      <c r="AM719" s="5">
        <v>75</v>
      </c>
      <c r="AN719" s="5">
        <v>5.0999999999999996</v>
      </c>
      <c r="AO719" s="5">
        <v>9.3000000000000007</v>
      </c>
      <c r="AP719" s="5">
        <v>0</v>
      </c>
      <c r="AQ719" s="5">
        <v>9</v>
      </c>
      <c r="AR719" s="5">
        <v>1030.3</v>
      </c>
      <c r="AS719" s="5">
        <v>29050</v>
      </c>
      <c r="AT719" s="5">
        <v>2</v>
      </c>
      <c r="AU719" s="5">
        <v>0</v>
      </c>
      <c r="AV719" s="5">
        <v>0</v>
      </c>
      <c r="AW719" s="5">
        <v>0</v>
      </c>
      <c r="AX719">
        <v>232</v>
      </c>
      <c r="AY719">
        <v>1088</v>
      </c>
      <c r="AZ719">
        <v>24.8</v>
      </c>
      <c r="BA719">
        <v>11.5</v>
      </c>
      <c r="BB719" s="55">
        <v>0.49305555555569203</v>
      </c>
    </row>
    <row r="720" spans="2:54" x14ac:dyDescent="0.25">
      <c r="B720" s="5">
        <v>9.3000000000000007</v>
      </c>
      <c r="C720" s="5">
        <v>75</v>
      </c>
      <c r="D720" s="5">
        <v>5.0999999999999996</v>
      </c>
      <c r="E720" s="5">
        <v>9.3000000000000007</v>
      </c>
      <c r="F720" s="5">
        <v>4.7</v>
      </c>
      <c r="G720" s="5">
        <v>6.5</v>
      </c>
      <c r="H720" s="5">
        <v>1030.4000000000001</v>
      </c>
      <c r="I720" s="5">
        <v>15830</v>
      </c>
      <c r="J720" s="5">
        <v>1</v>
      </c>
      <c r="K720" s="5">
        <v>0</v>
      </c>
      <c r="L720" s="5">
        <v>0</v>
      </c>
      <c r="M720" s="5">
        <v>0</v>
      </c>
      <c r="N720">
        <v>232</v>
      </c>
      <c r="O720">
        <v>1088</v>
      </c>
      <c r="P720">
        <v>24.8</v>
      </c>
      <c r="Q720">
        <v>11.5</v>
      </c>
      <c r="R720" s="54"/>
      <c r="T720" s="91">
        <f t="shared" si="31"/>
        <v>24.8</v>
      </c>
      <c r="U720" s="94">
        <f t="shared" ref="U720:U783" si="34">(T720-B720)-3</f>
        <v>12.5</v>
      </c>
      <c r="V720" s="90" t="str">
        <f t="shared" si="33"/>
        <v/>
      </c>
      <c r="W720" s="94">
        <f t="shared" si="32"/>
        <v>1</v>
      </c>
      <c r="X720" s="91"/>
      <c r="Z720" s="5"/>
      <c r="AA720"/>
      <c r="AC720" s="372"/>
      <c r="AD720" s="54">
        <v>0.493750000000096</v>
      </c>
      <c r="AK720" s="306"/>
      <c r="AL720" s="5">
        <v>9.3000000000000007</v>
      </c>
      <c r="AM720" s="5">
        <v>75</v>
      </c>
      <c r="AN720" s="5">
        <v>5.0999999999999996</v>
      </c>
      <c r="AO720" s="5">
        <v>9.3000000000000007</v>
      </c>
      <c r="AP720" s="5">
        <v>4.7</v>
      </c>
      <c r="AQ720" s="5">
        <v>6.5</v>
      </c>
      <c r="AR720" s="5">
        <v>1030.4000000000001</v>
      </c>
      <c r="AS720" s="5">
        <v>15830</v>
      </c>
      <c r="AT720" s="5">
        <v>1</v>
      </c>
      <c r="AU720" s="5">
        <v>0</v>
      </c>
      <c r="AV720" s="5">
        <v>0</v>
      </c>
      <c r="AW720" s="5">
        <v>0</v>
      </c>
      <c r="AX720">
        <v>232</v>
      </c>
      <c r="AY720">
        <v>1088</v>
      </c>
      <c r="AZ720">
        <v>24.8</v>
      </c>
      <c r="BA720">
        <v>11.5</v>
      </c>
      <c r="BB720" s="55">
        <v>0.49375000000013702</v>
      </c>
    </row>
    <row r="721" spans="2:54" x14ac:dyDescent="0.25">
      <c r="B721" s="5">
        <v>9.1999999999999993</v>
      </c>
      <c r="C721" s="5">
        <v>75</v>
      </c>
      <c r="D721" s="5">
        <v>5</v>
      </c>
      <c r="E721" s="5">
        <v>9.1999999999999993</v>
      </c>
      <c r="F721" s="5">
        <v>1.8</v>
      </c>
      <c r="G721" s="5">
        <v>3.2</v>
      </c>
      <c r="H721" s="5">
        <v>1030.3</v>
      </c>
      <c r="I721" s="5">
        <v>36150</v>
      </c>
      <c r="J721" s="5">
        <v>2</v>
      </c>
      <c r="K721" s="5">
        <v>0</v>
      </c>
      <c r="L721" s="5">
        <v>0</v>
      </c>
      <c r="M721" s="5">
        <v>0</v>
      </c>
      <c r="N721">
        <v>232</v>
      </c>
      <c r="O721">
        <v>1088</v>
      </c>
      <c r="P721">
        <v>24.8</v>
      </c>
      <c r="Q721">
        <v>11.6</v>
      </c>
      <c r="R721" s="54"/>
      <c r="T721" s="91">
        <f t="shared" si="31"/>
        <v>24.8</v>
      </c>
      <c r="U721" s="94">
        <f t="shared" si="34"/>
        <v>12.600000000000001</v>
      </c>
      <c r="V721" s="90" t="str">
        <f t="shared" si="33"/>
        <v/>
      </c>
      <c r="W721" s="94">
        <f t="shared" si="32"/>
        <v>1</v>
      </c>
      <c r="X721" s="91"/>
      <c r="Z721" s="5"/>
      <c r="AA721"/>
      <c r="AC721" s="372"/>
      <c r="AD721" s="54">
        <v>0.494444444444541</v>
      </c>
      <c r="AK721" s="306"/>
      <c r="AL721" s="5">
        <v>9.1999999999999993</v>
      </c>
      <c r="AM721" s="5">
        <v>75</v>
      </c>
      <c r="AN721" s="5">
        <v>5</v>
      </c>
      <c r="AO721" s="5">
        <v>9.1999999999999993</v>
      </c>
      <c r="AP721" s="5">
        <v>1.8</v>
      </c>
      <c r="AQ721" s="5">
        <v>3.2</v>
      </c>
      <c r="AR721" s="5">
        <v>1030.3</v>
      </c>
      <c r="AS721" s="5">
        <v>36150</v>
      </c>
      <c r="AT721" s="5">
        <v>2</v>
      </c>
      <c r="AU721" s="5">
        <v>0</v>
      </c>
      <c r="AV721" s="5">
        <v>0</v>
      </c>
      <c r="AW721" s="5">
        <v>0</v>
      </c>
      <c r="AX721">
        <v>232</v>
      </c>
      <c r="AY721">
        <v>1088</v>
      </c>
      <c r="AZ721">
        <v>24.8</v>
      </c>
      <c r="BA721">
        <v>11.6</v>
      </c>
      <c r="BB721" s="55">
        <v>0.49444444444458202</v>
      </c>
    </row>
    <row r="722" spans="2:54" x14ac:dyDescent="0.25">
      <c r="B722" s="5">
        <v>9.4</v>
      </c>
      <c r="C722" s="5">
        <v>75</v>
      </c>
      <c r="D722" s="5">
        <v>5.2</v>
      </c>
      <c r="E722" s="5">
        <v>9.4</v>
      </c>
      <c r="F722" s="5">
        <v>2.2000000000000002</v>
      </c>
      <c r="G722" s="5">
        <v>6.5</v>
      </c>
      <c r="H722" s="5">
        <v>1030.4000000000001</v>
      </c>
      <c r="I722" s="5">
        <v>36670</v>
      </c>
      <c r="J722" s="5">
        <v>2</v>
      </c>
      <c r="K722" s="5">
        <v>0</v>
      </c>
      <c r="L722" s="5">
        <v>0</v>
      </c>
      <c r="M722" s="5">
        <v>0</v>
      </c>
      <c r="N722">
        <v>232</v>
      </c>
      <c r="O722">
        <v>1088</v>
      </c>
      <c r="P722">
        <v>24.7</v>
      </c>
      <c r="Q722">
        <v>11.7</v>
      </c>
      <c r="R722" s="54"/>
      <c r="T722" s="91">
        <f t="shared" si="31"/>
        <v>24.7</v>
      </c>
      <c r="U722" s="94">
        <f t="shared" si="34"/>
        <v>12.299999999999999</v>
      </c>
      <c r="V722" s="90" t="str">
        <f t="shared" si="33"/>
        <v/>
      </c>
      <c r="W722" s="94">
        <f t="shared" si="32"/>
        <v>1</v>
      </c>
      <c r="X722" s="91"/>
      <c r="Z722" s="5"/>
      <c r="AA722"/>
      <c r="AC722" s="372"/>
      <c r="AD722" s="54">
        <v>0.495138888888986</v>
      </c>
      <c r="AK722" s="306"/>
      <c r="AL722" s="5">
        <v>9.4</v>
      </c>
      <c r="AM722" s="5">
        <v>75</v>
      </c>
      <c r="AN722" s="5">
        <v>5.2</v>
      </c>
      <c r="AO722" s="5">
        <v>9.4</v>
      </c>
      <c r="AP722" s="5">
        <v>2.2000000000000002</v>
      </c>
      <c r="AQ722" s="5">
        <v>6.5</v>
      </c>
      <c r="AR722" s="5">
        <v>1030.4000000000001</v>
      </c>
      <c r="AS722" s="5">
        <v>36670</v>
      </c>
      <c r="AT722" s="5">
        <v>2</v>
      </c>
      <c r="AU722" s="5">
        <v>0</v>
      </c>
      <c r="AV722" s="5">
        <v>0</v>
      </c>
      <c r="AW722" s="5">
        <v>0</v>
      </c>
      <c r="AX722">
        <v>232</v>
      </c>
      <c r="AY722">
        <v>1088</v>
      </c>
      <c r="AZ722">
        <v>24.7</v>
      </c>
      <c r="BA722">
        <v>11.7</v>
      </c>
      <c r="BB722" s="55">
        <v>0.49513888888902702</v>
      </c>
    </row>
    <row r="723" spans="2:54" x14ac:dyDescent="0.25">
      <c r="B723" s="5">
        <v>9.5</v>
      </c>
      <c r="C723" s="5">
        <v>74</v>
      </c>
      <c r="D723" s="5">
        <v>5.0999999999999996</v>
      </c>
      <c r="E723" s="5">
        <v>9.1999999999999993</v>
      </c>
      <c r="F723" s="5">
        <v>5</v>
      </c>
      <c r="G723" s="5">
        <v>9.4</v>
      </c>
      <c r="H723" s="5">
        <v>1030.5</v>
      </c>
      <c r="I723" s="5">
        <v>36950</v>
      </c>
      <c r="J723" s="5">
        <v>2</v>
      </c>
      <c r="K723" s="5">
        <v>0</v>
      </c>
      <c r="L723" s="5">
        <v>0</v>
      </c>
      <c r="M723" s="5">
        <v>0</v>
      </c>
      <c r="N723">
        <v>232</v>
      </c>
      <c r="O723">
        <v>1088</v>
      </c>
      <c r="P723">
        <v>24.7</v>
      </c>
      <c r="Q723">
        <v>11.7</v>
      </c>
      <c r="R723" s="54"/>
      <c r="T723" s="91">
        <f t="shared" si="31"/>
        <v>24.7</v>
      </c>
      <c r="U723" s="94">
        <f t="shared" si="34"/>
        <v>12.2</v>
      </c>
      <c r="V723" s="90" t="str">
        <f t="shared" si="33"/>
        <v/>
      </c>
      <c r="W723" s="94">
        <f t="shared" si="32"/>
        <v>1</v>
      </c>
      <c r="X723" s="91"/>
      <c r="Z723" s="5"/>
      <c r="AA723"/>
      <c r="AC723" s="372"/>
      <c r="AD723" s="54">
        <v>0.49583333333343099</v>
      </c>
      <c r="AK723" s="306"/>
      <c r="AL723" s="5">
        <v>9.5</v>
      </c>
      <c r="AM723" s="5">
        <v>74</v>
      </c>
      <c r="AN723" s="5">
        <v>5.0999999999999996</v>
      </c>
      <c r="AO723" s="5">
        <v>9.1999999999999993</v>
      </c>
      <c r="AP723" s="5">
        <v>5</v>
      </c>
      <c r="AQ723" s="5">
        <v>9.4</v>
      </c>
      <c r="AR723" s="5">
        <v>1030.5</v>
      </c>
      <c r="AS723" s="5">
        <v>36950</v>
      </c>
      <c r="AT723" s="5">
        <v>2</v>
      </c>
      <c r="AU723" s="5">
        <v>0</v>
      </c>
      <c r="AV723" s="5">
        <v>0</v>
      </c>
      <c r="AW723" s="5">
        <v>0</v>
      </c>
      <c r="AX723">
        <v>232</v>
      </c>
      <c r="AY723">
        <v>1088</v>
      </c>
      <c r="AZ723">
        <v>24.7</v>
      </c>
      <c r="BA723">
        <v>11.7</v>
      </c>
      <c r="BB723" s="55">
        <v>0.49583333333347201</v>
      </c>
    </row>
    <row r="724" spans="2:54" x14ac:dyDescent="0.25">
      <c r="B724" s="5">
        <v>9.4</v>
      </c>
      <c r="C724" s="5">
        <v>75</v>
      </c>
      <c r="D724" s="5">
        <v>5.2</v>
      </c>
      <c r="E724" s="5">
        <v>9.1</v>
      </c>
      <c r="F724" s="5">
        <v>5</v>
      </c>
      <c r="G724" s="5">
        <v>6.1</v>
      </c>
      <c r="H724" s="5">
        <v>1030.4000000000001</v>
      </c>
      <c r="I724" s="5">
        <v>18380</v>
      </c>
      <c r="J724" s="5">
        <v>1</v>
      </c>
      <c r="K724" s="5">
        <v>0</v>
      </c>
      <c r="L724" s="5">
        <v>0</v>
      </c>
      <c r="M724" s="5">
        <v>0</v>
      </c>
      <c r="N724">
        <v>232</v>
      </c>
      <c r="O724">
        <v>1088</v>
      </c>
      <c r="P724">
        <v>24.9</v>
      </c>
      <c r="Q724">
        <v>11.8</v>
      </c>
      <c r="R724" s="54"/>
      <c r="T724" s="91">
        <f t="shared" si="31"/>
        <v>24.9</v>
      </c>
      <c r="U724" s="94">
        <f t="shared" si="34"/>
        <v>12.499999999999998</v>
      </c>
      <c r="V724" s="90" t="str">
        <f t="shared" si="33"/>
        <v/>
      </c>
      <c r="W724" s="94">
        <f t="shared" si="32"/>
        <v>1</v>
      </c>
      <c r="X724" s="91"/>
      <c r="Z724" s="5"/>
      <c r="AA724"/>
      <c r="AC724" s="372"/>
      <c r="AD724" s="54">
        <v>0.49652777777787599</v>
      </c>
      <c r="AK724" s="306"/>
      <c r="AL724" s="5">
        <v>9.4</v>
      </c>
      <c r="AM724" s="5">
        <v>75</v>
      </c>
      <c r="AN724" s="5">
        <v>5.2</v>
      </c>
      <c r="AO724" s="5">
        <v>9.1</v>
      </c>
      <c r="AP724" s="5">
        <v>5</v>
      </c>
      <c r="AQ724" s="5">
        <v>6.1</v>
      </c>
      <c r="AR724" s="5">
        <v>1030.4000000000001</v>
      </c>
      <c r="AS724" s="5">
        <v>18380</v>
      </c>
      <c r="AT724" s="5">
        <v>1</v>
      </c>
      <c r="AU724" s="5">
        <v>0</v>
      </c>
      <c r="AV724" s="5">
        <v>0</v>
      </c>
      <c r="AW724" s="5">
        <v>0</v>
      </c>
      <c r="AX724">
        <v>232</v>
      </c>
      <c r="AY724">
        <v>1088</v>
      </c>
      <c r="AZ724">
        <v>24.9</v>
      </c>
      <c r="BA724">
        <v>11.8</v>
      </c>
      <c r="BB724" s="55">
        <v>0.49652777777791701</v>
      </c>
    </row>
    <row r="725" spans="2:54" x14ac:dyDescent="0.25">
      <c r="B725" s="5">
        <v>9.3000000000000007</v>
      </c>
      <c r="C725" s="5">
        <v>74</v>
      </c>
      <c r="D725" s="5">
        <v>4.9000000000000004</v>
      </c>
      <c r="E725" s="5">
        <v>9</v>
      </c>
      <c r="F725" s="5">
        <v>5</v>
      </c>
      <c r="G725" s="5">
        <v>13.7</v>
      </c>
      <c r="H725" s="5">
        <v>1030.3</v>
      </c>
      <c r="I725" s="5">
        <v>15290</v>
      </c>
      <c r="J725" s="5">
        <v>1</v>
      </c>
      <c r="K725" s="5">
        <v>0</v>
      </c>
      <c r="L725" s="5">
        <v>0</v>
      </c>
      <c r="M725" s="5">
        <v>0</v>
      </c>
      <c r="N725">
        <v>232</v>
      </c>
      <c r="O725">
        <v>1088</v>
      </c>
      <c r="P725">
        <v>25</v>
      </c>
      <c r="Q725">
        <v>11.9</v>
      </c>
      <c r="R725" s="54"/>
      <c r="T725" s="91">
        <f t="shared" si="31"/>
        <v>25</v>
      </c>
      <c r="U725" s="94">
        <f t="shared" si="34"/>
        <v>12.7</v>
      </c>
      <c r="V725" s="90" t="str">
        <f t="shared" si="33"/>
        <v/>
      </c>
      <c r="W725" s="94">
        <f t="shared" si="32"/>
        <v>1</v>
      </c>
      <c r="X725" s="91"/>
      <c r="Z725" s="5"/>
      <c r="AA725"/>
      <c r="AC725" s="372"/>
      <c r="AD725" s="54">
        <v>0.49722222222232099</v>
      </c>
      <c r="AK725" s="306"/>
      <c r="AL725" s="5">
        <v>9.3000000000000007</v>
      </c>
      <c r="AM725" s="5">
        <v>74</v>
      </c>
      <c r="AN725" s="5">
        <v>4.9000000000000004</v>
      </c>
      <c r="AO725" s="5">
        <v>9</v>
      </c>
      <c r="AP725" s="5">
        <v>5</v>
      </c>
      <c r="AQ725" s="5">
        <v>13.7</v>
      </c>
      <c r="AR725" s="5">
        <v>1030.3</v>
      </c>
      <c r="AS725" s="5">
        <v>15290</v>
      </c>
      <c r="AT725" s="5">
        <v>1</v>
      </c>
      <c r="AU725" s="5">
        <v>0</v>
      </c>
      <c r="AV725" s="5">
        <v>0</v>
      </c>
      <c r="AW725" s="5">
        <v>0</v>
      </c>
      <c r="AX725">
        <v>232</v>
      </c>
      <c r="AY725">
        <v>1088</v>
      </c>
      <c r="AZ725">
        <v>25</v>
      </c>
      <c r="BA725">
        <v>11.9</v>
      </c>
      <c r="BB725" s="55">
        <v>0.49722222222236201</v>
      </c>
    </row>
    <row r="726" spans="2:54" x14ac:dyDescent="0.25">
      <c r="B726" s="5">
        <v>8.9</v>
      </c>
      <c r="C726" s="5">
        <v>76</v>
      </c>
      <c r="D726" s="5">
        <v>4.9000000000000004</v>
      </c>
      <c r="E726" s="5">
        <v>7.5</v>
      </c>
      <c r="F726" s="5">
        <v>9</v>
      </c>
      <c r="G726" s="5">
        <v>11.5</v>
      </c>
      <c r="H726" s="5">
        <v>1030.4000000000001</v>
      </c>
      <c r="I726" s="5">
        <v>33180</v>
      </c>
      <c r="J726" s="5">
        <v>2</v>
      </c>
      <c r="K726" s="5">
        <v>0</v>
      </c>
      <c r="L726" s="5">
        <v>0</v>
      </c>
      <c r="M726" s="5">
        <v>0</v>
      </c>
      <c r="N726">
        <v>232</v>
      </c>
      <c r="O726">
        <v>1088</v>
      </c>
      <c r="P726">
        <v>24.7</v>
      </c>
      <c r="Q726">
        <v>12</v>
      </c>
      <c r="R726" s="54"/>
      <c r="T726" s="91">
        <f t="shared" si="31"/>
        <v>24.7</v>
      </c>
      <c r="U726" s="94">
        <f t="shared" si="34"/>
        <v>12.799999999999999</v>
      </c>
      <c r="V726" s="90" t="str">
        <f t="shared" si="33"/>
        <v/>
      </c>
      <c r="W726" s="94">
        <f t="shared" si="32"/>
        <v>1</v>
      </c>
      <c r="X726" s="91"/>
      <c r="Z726" s="5"/>
      <c r="AA726"/>
      <c r="AC726" s="372"/>
      <c r="AD726" s="54">
        <v>0.49791666666676598</v>
      </c>
      <c r="AK726" s="306"/>
      <c r="AL726" s="5">
        <v>8.9</v>
      </c>
      <c r="AM726" s="5">
        <v>76</v>
      </c>
      <c r="AN726" s="5">
        <v>4.9000000000000004</v>
      </c>
      <c r="AO726" s="5">
        <v>7.5</v>
      </c>
      <c r="AP726" s="5">
        <v>9</v>
      </c>
      <c r="AQ726" s="5">
        <v>11.5</v>
      </c>
      <c r="AR726" s="5">
        <v>1030.4000000000001</v>
      </c>
      <c r="AS726" s="5">
        <v>33180</v>
      </c>
      <c r="AT726" s="5">
        <v>2</v>
      </c>
      <c r="AU726" s="5">
        <v>0</v>
      </c>
      <c r="AV726" s="5">
        <v>0</v>
      </c>
      <c r="AW726" s="5">
        <v>0</v>
      </c>
      <c r="AX726">
        <v>232</v>
      </c>
      <c r="AY726">
        <v>1088</v>
      </c>
      <c r="AZ726">
        <v>24.7</v>
      </c>
      <c r="BA726">
        <v>12</v>
      </c>
      <c r="BB726" s="55">
        <v>0.49791666666680701</v>
      </c>
    </row>
    <row r="727" spans="2:54" x14ac:dyDescent="0.25">
      <c r="B727" s="5">
        <v>8.8000000000000007</v>
      </c>
      <c r="C727" s="5">
        <v>76</v>
      </c>
      <c r="D727" s="5">
        <v>4.8</v>
      </c>
      <c r="E727" s="5">
        <v>8.8000000000000007</v>
      </c>
      <c r="F727" s="5">
        <v>3.6</v>
      </c>
      <c r="G727" s="5">
        <v>6.8</v>
      </c>
      <c r="H727" s="5">
        <v>1030.4000000000001</v>
      </c>
      <c r="I727" s="5">
        <v>15840</v>
      </c>
      <c r="J727" s="5">
        <v>1</v>
      </c>
      <c r="K727" s="5">
        <v>0</v>
      </c>
      <c r="L727" s="5">
        <v>0</v>
      </c>
      <c r="M727" s="5">
        <v>0</v>
      </c>
      <c r="N727">
        <v>232</v>
      </c>
      <c r="O727">
        <v>1088</v>
      </c>
      <c r="P727">
        <v>24.3</v>
      </c>
      <c r="Q727">
        <v>12</v>
      </c>
      <c r="R727" s="54"/>
      <c r="T727" s="91">
        <f t="shared" si="31"/>
        <v>24.3</v>
      </c>
      <c r="U727" s="94">
        <f t="shared" si="34"/>
        <v>12.5</v>
      </c>
      <c r="V727" s="90" t="str">
        <f t="shared" si="33"/>
        <v/>
      </c>
      <c r="W727" s="94">
        <f t="shared" si="32"/>
        <v>1</v>
      </c>
      <c r="X727" s="91"/>
      <c r="Z727" s="5"/>
      <c r="AA727"/>
      <c r="AC727" s="372"/>
      <c r="AD727" s="54">
        <v>0.49861111111121098</v>
      </c>
      <c r="AK727" s="306"/>
      <c r="AL727" s="5">
        <v>8.8000000000000007</v>
      </c>
      <c r="AM727" s="5">
        <v>76</v>
      </c>
      <c r="AN727" s="5">
        <v>4.8</v>
      </c>
      <c r="AO727" s="5">
        <v>8.8000000000000007</v>
      </c>
      <c r="AP727" s="5">
        <v>3.6</v>
      </c>
      <c r="AQ727" s="5">
        <v>6.8</v>
      </c>
      <c r="AR727" s="5">
        <v>1030.4000000000001</v>
      </c>
      <c r="AS727" s="5">
        <v>15840</v>
      </c>
      <c r="AT727" s="5">
        <v>1</v>
      </c>
      <c r="AU727" s="5">
        <v>0</v>
      </c>
      <c r="AV727" s="5">
        <v>0</v>
      </c>
      <c r="AW727" s="5">
        <v>0</v>
      </c>
      <c r="AX727">
        <v>232</v>
      </c>
      <c r="AY727">
        <v>1088</v>
      </c>
      <c r="AZ727">
        <v>24.3</v>
      </c>
      <c r="BA727">
        <v>12</v>
      </c>
      <c r="BB727" s="55">
        <v>0.498611111111252</v>
      </c>
    </row>
    <row r="728" spans="2:54" x14ac:dyDescent="0.25">
      <c r="B728" s="5">
        <v>8.6</v>
      </c>
      <c r="C728" s="5">
        <v>77</v>
      </c>
      <c r="D728" s="5">
        <v>4.8</v>
      </c>
      <c r="E728" s="5">
        <v>7.9</v>
      </c>
      <c r="F728" s="5">
        <v>6.1</v>
      </c>
      <c r="G728" s="5">
        <v>6.8</v>
      </c>
      <c r="H728" s="5">
        <v>1030.5999999999999</v>
      </c>
      <c r="I728" s="5">
        <v>17020</v>
      </c>
      <c r="J728" s="5">
        <v>1</v>
      </c>
      <c r="K728" s="5">
        <v>0</v>
      </c>
      <c r="L728" s="5">
        <v>0</v>
      </c>
      <c r="M728" s="5">
        <v>0</v>
      </c>
      <c r="N728">
        <v>232</v>
      </c>
      <c r="O728">
        <v>1088</v>
      </c>
      <c r="P728">
        <v>23.8</v>
      </c>
      <c r="Q728">
        <v>12</v>
      </c>
      <c r="R728" s="54"/>
      <c r="T728" s="91">
        <f t="shared" si="31"/>
        <v>23.8</v>
      </c>
      <c r="U728" s="94">
        <f t="shared" si="34"/>
        <v>12.200000000000001</v>
      </c>
      <c r="V728" s="90" t="str">
        <f t="shared" si="33"/>
        <v/>
      </c>
      <c r="W728" s="94">
        <f t="shared" si="32"/>
        <v>1</v>
      </c>
      <c r="X728" s="91"/>
      <c r="Z728" s="5"/>
      <c r="AA728"/>
      <c r="AC728" s="372"/>
      <c r="AD728" s="54">
        <v>0.49930555555565598</v>
      </c>
      <c r="AK728" s="306"/>
      <c r="AL728" s="5">
        <v>8.6</v>
      </c>
      <c r="AM728" s="5">
        <v>77</v>
      </c>
      <c r="AN728" s="5">
        <v>4.8</v>
      </c>
      <c r="AO728" s="5">
        <v>7.9</v>
      </c>
      <c r="AP728" s="5">
        <v>6.1</v>
      </c>
      <c r="AQ728" s="5">
        <v>6.8</v>
      </c>
      <c r="AR728" s="5">
        <v>1030.5999999999999</v>
      </c>
      <c r="AS728" s="5">
        <v>17020</v>
      </c>
      <c r="AT728" s="5">
        <v>1</v>
      </c>
      <c r="AU728" s="5">
        <v>0</v>
      </c>
      <c r="AV728" s="5">
        <v>0</v>
      </c>
      <c r="AW728" s="5">
        <v>0</v>
      </c>
      <c r="AX728">
        <v>232</v>
      </c>
      <c r="AY728">
        <v>1088</v>
      </c>
      <c r="AZ728">
        <v>23.8</v>
      </c>
      <c r="BA728">
        <v>12</v>
      </c>
      <c r="BB728" s="55">
        <v>0.499305555555697</v>
      </c>
    </row>
    <row r="729" spans="2:54" x14ac:dyDescent="0.25">
      <c r="B729" s="5">
        <v>8.5</v>
      </c>
      <c r="C729" s="5">
        <v>77</v>
      </c>
      <c r="D729" s="5">
        <v>4.7</v>
      </c>
      <c r="E729" s="5">
        <v>7.4</v>
      </c>
      <c r="F729" s="5">
        <v>7.2</v>
      </c>
      <c r="G729" s="5">
        <v>7.2</v>
      </c>
      <c r="H729" s="5">
        <v>1030.4000000000001</v>
      </c>
      <c r="I729" s="5">
        <v>17080</v>
      </c>
      <c r="J729" s="5">
        <v>1</v>
      </c>
      <c r="K729" s="5">
        <v>0</v>
      </c>
      <c r="L729" s="5">
        <v>0</v>
      </c>
      <c r="M729" s="5">
        <v>0</v>
      </c>
      <c r="N729">
        <v>232</v>
      </c>
      <c r="O729">
        <v>1088</v>
      </c>
      <c r="P729">
        <v>23.3</v>
      </c>
      <c r="Q729">
        <v>12.1</v>
      </c>
      <c r="R729" s="54"/>
      <c r="T729" s="91">
        <f t="shared" si="31"/>
        <v>23.3</v>
      </c>
      <c r="U729" s="94">
        <f t="shared" si="34"/>
        <v>11.8</v>
      </c>
      <c r="V729" s="90" t="str">
        <f t="shared" si="33"/>
        <v/>
      </c>
      <c r="W729" s="94">
        <f t="shared" si="32"/>
        <v>1</v>
      </c>
      <c r="X729" s="91"/>
      <c r="Z729" s="5"/>
      <c r="AA729"/>
      <c r="AC729" s="372"/>
      <c r="AD729" s="54">
        <v>0.50000000000010103</v>
      </c>
      <c r="AK729" s="306"/>
      <c r="AL729" s="5">
        <v>8.5</v>
      </c>
      <c r="AM729" s="5">
        <v>77</v>
      </c>
      <c r="AN729" s="5">
        <v>4.7</v>
      </c>
      <c r="AO729" s="5">
        <v>7.4</v>
      </c>
      <c r="AP729" s="5">
        <v>7.2</v>
      </c>
      <c r="AQ729" s="5">
        <v>7.2</v>
      </c>
      <c r="AR729" s="5">
        <v>1030.4000000000001</v>
      </c>
      <c r="AS729" s="5">
        <v>17080</v>
      </c>
      <c r="AT729" s="5">
        <v>1</v>
      </c>
      <c r="AU729" s="5">
        <v>0</v>
      </c>
      <c r="AV729" s="5">
        <v>0</v>
      </c>
      <c r="AW729" s="5">
        <v>0</v>
      </c>
      <c r="AX729">
        <v>232</v>
      </c>
      <c r="AY729">
        <v>1088</v>
      </c>
      <c r="AZ729">
        <v>23.3</v>
      </c>
      <c r="BA729">
        <v>12.1</v>
      </c>
      <c r="BB729" s="55">
        <v>0.500000000000142</v>
      </c>
    </row>
    <row r="730" spans="2:54" x14ac:dyDescent="0.25">
      <c r="B730" s="5">
        <v>8.4</v>
      </c>
      <c r="C730" s="5">
        <v>77</v>
      </c>
      <c r="D730" s="5">
        <v>4.5999999999999996</v>
      </c>
      <c r="E730" s="5">
        <v>7.3</v>
      </c>
      <c r="F730" s="5">
        <v>7.2</v>
      </c>
      <c r="G730" s="5">
        <v>9</v>
      </c>
      <c r="H730" s="5">
        <v>1030.4000000000001</v>
      </c>
      <c r="I730" s="5">
        <v>19880</v>
      </c>
      <c r="J730" s="5">
        <v>1</v>
      </c>
      <c r="K730" s="5">
        <v>0</v>
      </c>
      <c r="L730" s="5">
        <v>0</v>
      </c>
      <c r="M730" s="5">
        <v>0</v>
      </c>
      <c r="N730">
        <v>232</v>
      </c>
      <c r="O730">
        <v>1088</v>
      </c>
      <c r="P730">
        <v>23.3</v>
      </c>
      <c r="Q730">
        <v>12.1</v>
      </c>
      <c r="R730" s="54"/>
      <c r="T730" s="91">
        <f t="shared" si="31"/>
        <v>23.3</v>
      </c>
      <c r="U730" s="94">
        <f t="shared" si="34"/>
        <v>11.9</v>
      </c>
      <c r="V730" s="90" t="str">
        <f t="shared" si="33"/>
        <v/>
      </c>
      <c r="W730" s="94">
        <f t="shared" si="32"/>
        <v>1</v>
      </c>
      <c r="X730" s="91"/>
      <c r="Z730" s="5"/>
      <c r="AA730"/>
      <c r="AC730" s="372"/>
      <c r="AD730" s="54">
        <v>0.50069444444454603</v>
      </c>
      <c r="AK730" s="306"/>
      <c r="AL730" s="5">
        <v>8.4</v>
      </c>
      <c r="AM730" s="5">
        <v>77</v>
      </c>
      <c r="AN730" s="5">
        <v>4.5999999999999996</v>
      </c>
      <c r="AO730" s="5">
        <v>7.3</v>
      </c>
      <c r="AP730" s="5">
        <v>7.2</v>
      </c>
      <c r="AQ730" s="5">
        <v>9</v>
      </c>
      <c r="AR730" s="5">
        <v>1030.4000000000001</v>
      </c>
      <c r="AS730" s="5">
        <v>19880</v>
      </c>
      <c r="AT730" s="5">
        <v>1</v>
      </c>
      <c r="AU730" s="5">
        <v>0</v>
      </c>
      <c r="AV730" s="5">
        <v>0</v>
      </c>
      <c r="AW730" s="5">
        <v>0</v>
      </c>
      <c r="AX730">
        <v>232</v>
      </c>
      <c r="AY730">
        <v>1088</v>
      </c>
      <c r="AZ730">
        <v>23.3</v>
      </c>
      <c r="BA730">
        <v>12.1</v>
      </c>
      <c r="BB730" s="55">
        <v>0.50069444444458699</v>
      </c>
    </row>
    <row r="731" spans="2:54" x14ac:dyDescent="0.25">
      <c r="B731" s="5">
        <v>8.4</v>
      </c>
      <c r="C731" s="5">
        <v>78</v>
      </c>
      <c r="D731" s="5">
        <v>4.8</v>
      </c>
      <c r="E731" s="5">
        <v>8.4</v>
      </c>
      <c r="F731" s="5">
        <v>3.2</v>
      </c>
      <c r="G731" s="5">
        <v>4.3</v>
      </c>
      <c r="H731" s="5">
        <v>1030.5</v>
      </c>
      <c r="I731" s="5">
        <v>17540</v>
      </c>
      <c r="J731" s="5">
        <v>1</v>
      </c>
      <c r="K731" s="5">
        <v>0</v>
      </c>
      <c r="L731" s="5">
        <v>0</v>
      </c>
      <c r="M731" s="5">
        <v>0</v>
      </c>
      <c r="N731">
        <v>232</v>
      </c>
      <c r="O731">
        <v>1088</v>
      </c>
      <c r="P731">
        <v>22.7</v>
      </c>
      <c r="Q731">
        <v>12.2</v>
      </c>
      <c r="R731" s="54"/>
      <c r="T731" s="91">
        <f t="shared" si="31"/>
        <v>22.7</v>
      </c>
      <c r="U731" s="94">
        <f t="shared" si="34"/>
        <v>11.299999999999999</v>
      </c>
      <c r="V731" s="90" t="str">
        <f t="shared" si="33"/>
        <v/>
      </c>
      <c r="W731" s="94">
        <f t="shared" si="32"/>
        <v>1</v>
      </c>
      <c r="X731" s="91"/>
      <c r="Z731" s="5"/>
      <c r="AA731"/>
      <c r="AC731" s="372"/>
      <c r="AD731" s="54">
        <v>0.50138888888899102</v>
      </c>
      <c r="AK731" s="306"/>
      <c r="AL731" s="5">
        <v>8.4</v>
      </c>
      <c r="AM731" s="5">
        <v>78</v>
      </c>
      <c r="AN731" s="5">
        <v>4.8</v>
      </c>
      <c r="AO731" s="5">
        <v>8.4</v>
      </c>
      <c r="AP731" s="5">
        <v>3.2</v>
      </c>
      <c r="AQ731" s="5">
        <v>4.3</v>
      </c>
      <c r="AR731" s="5">
        <v>1030.5</v>
      </c>
      <c r="AS731" s="5">
        <v>17540</v>
      </c>
      <c r="AT731" s="5">
        <v>1</v>
      </c>
      <c r="AU731" s="5">
        <v>0</v>
      </c>
      <c r="AV731" s="5">
        <v>0</v>
      </c>
      <c r="AW731" s="5">
        <v>0</v>
      </c>
      <c r="AX731">
        <v>232</v>
      </c>
      <c r="AY731">
        <v>1088</v>
      </c>
      <c r="AZ731">
        <v>22.7</v>
      </c>
      <c r="BA731">
        <v>12.2</v>
      </c>
      <c r="BB731" s="55">
        <v>0.50138888888903199</v>
      </c>
    </row>
    <row r="732" spans="2:54" x14ac:dyDescent="0.25">
      <c r="B732" s="5">
        <v>8.4</v>
      </c>
      <c r="C732" s="5">
        <v>78</v>
      </c>
      <c r="D732" s="5">
        <v>4.8</v>
      </c>
      <c r="E732" s="5">
        <v>8.4</v>
      </c>
      <c r="F732" s="5">
        <v>2.2000000000000002</v>
      </c>
      <c r="G732" s="5">
        <v>5.8</v>
      </c>
      <c r="H732" s="5">
        <v>1030.3</v>
      </c>
      <c r="I732" s="5">
        <v>28850</v>
      </c>
      <c r="J732" s="5">
        <v>2</v>
      </c>
      <c r="K732" s="5">
        <v>0</v>
      </c>
      <c r="L732" s="5">
        <v>0</v>
      </c>
      <c r="M732" s="5">
        <v>0</v>
      </c>
      <c r="N732">
        <v>232</v>
      </c>
      <c r="O732">
        <v>1088</v>
      </c>
      <c r="P732">
        <v>22.1</v>
      </c>
      <c r="Q732">
        <v>12.3</v>
      </c>
      <c r="R732" s="54"/>
      <c r="T732" s="91">
        <f t="shared" si="31"/>
        <v>22.1</v>
      </c>
      <c r="U732" s="94">
        <f t="shared" si="34"/>
        <v>10.700000000000001</v>
      </c>
      <c r="V732" s="90" t="str">
        <f t="shared" si="33"/>
        <v/>
      </c>
      <c r="W732" s="94">
        <f t="shared" si="32"/>
        <v>1</v>
      </c>
      <c r="X732" s="91"/>
      <c r="Z732" s="5"/>
      <c r="AA732"/>
      <c r="AC732" s="372"/>
      <c r="AD732" s="54">
        <v>0.50208333333343602</v>
      </c>
      <c r="AK732" s="306"/>
      <c r="AL732" s="5">
        <v>8.4</v>
      </c>
      <c r="AM732" s="5">
        <v>78</v>
      </c>
      <c r="AN732" s="5">
        <v>4.8</v>
      </c>
      <c r="AO732" s="5">
        <v>8.4</v>
      </c>
      <c r="AP732" s="5">
        <v>2.2000000000000002</v>
      </c>
      <c r="AQ732" s="5">
        <v>5.8</v>
      </c>
      <c r="AR732" s="5">
        <v>1030.3</v>
      </c>
      <c r="AS732" s="5">
        <v>28850</v>
      </c>
      <c r="AT732" s="5">
        <v>2</v>
      </c>
      <c r="AU732" s="5">
        <v>0</v>
      </c>
      <c r="AV732" s="5">
        <v>0</v>
      </c>
      <c r="AW732" s="5">
        <v>0</v>
      </c>
      <c r="AX732">
        <v>232</v>
      </c>
      <c r="AY732">
        <v>1088</v>
      </c>
      <c r="AZ732">
        <v>22.1</v>
      </c>
      <c r="BA732">
        <v>12.3</v>
      </c>
      <c r="BB732" s="55">
        <v>0.50208333333347699</v>
      </c>
    </row>
    <row r="733" spans="2:54" x14ac:dyDescent="0.25">
      <c r="B733" s="5">
        <v>8.6</v>
      </c>
      <c r="C733" s="5">
        <v>77</v>
      </c>
      <c r="D733" s="5">
        <v>4.8</v>
      </c>
      <c r="E733" s="5">
        <v>8.6</v>
      </c>
      <c r="F733" s="5">
        <v>4</v>
      </c>
      <c r="G733" s="5">
        <v>4.7</v>
      </c>
      <c r="H733" s="5">
        <v>1030.4000000000001</v>
      </c>
      <c r="I733" s="5">
        <v>35170</v>
      </c>
      <c r="J733" s="5">
        <v>2</v>
      </c>
      <c r="K733" s="5">
        <v>0</v>
      </c>
      <c r="L733" s="5">
        <v>0</v>
      </c>
      <c r="M733" s="5">
        <v>0</v>
      </c>
      <c r="N733">
        <v>232</v>
      </c>
      <c r="O733">
        <v>1088</v>
      </c>
      <c r="P733">
        <v>21.6</v>
      </c>
      <c r="Q733">
        <v>12.4</v>
      </c>
      <c r="R733" s="54"/>
      <c r="T733" s="91">
        <f t="shared" si="31"/>
        <v>21.6</v>
      </c>
      <c r="U733" s="94">
        <f t="shared" si="34"/>
        <v>10.000000000000002</v>
      </c>
      <c r="V733" s="90" t="str">
        <f t="shared" si="33"/>
        <v/>
      </c>
      <c r="W733" s="94">
        <f t="shared" si="32"/>
        <v>1</v>
      </c>
      <c r="X733" s="91"/>
      <c r="Z733" s="5"/>
      <c r="AA733"/>
      <c r="AC733" s="372"/>
      <c r="AD733" s="54">
        <v>0.50277777777788102</v>
      </c>
      <c r="AK733" s="306"/>
      <c r="AL733" s="5">
        <v>8.6</v>
      </c>
      <c r="AM733" s="5">
        <v>77</v>
      </c>
      <c r="AN733" s="5">
        <v>4.8</v>
      </c>
      <c r="AO733" s="5">
        <v>8.6</v>
      </c>
      <c r="AP733" s="5">
        <v>4</v>
      </c>
      <c r="AQ733" s="5">
        <v>4.7</v>
      </c>
      <c r="AR733" s="5">
        <v>1030.4000000000001</v>
      </c>
      <c r="AS733" s="5">
        <v>35170</v>
      </c>
      <c r="AT733" s="5">
        <v>2</v>
      </c>
      <c r="AU733" s="5">
        <v>0</v>
      </c>
      <c r="AV733" s="5">
        <v>0</v>
      </c>
      <c r="AW733" s="5">
        <v>0</v>
      </c>
      <c r="AX733">
        <v>232</v>
      </c>
      <c r="AY733">
        <v>1088</v>
      </c>
      <c r="AZ733">
        <v>21.6</v>
      </c>
      <c r="BA733">
        <v>12.4</v>
      </c>
      <c r="BB733" s="55">
        <v>0.50277777777792199</v>
      </c>
    </row>
    <row r="734" spans="2:54" x14ac:dyDescent="0.25">
      <c r="B734" s="5">
        <v>8.6999999999999993</v>
      </c>
      <c r="C734" s="5">
        <v>76</v>
      </c>
      <c r="D734" s="5">
        <v>4.7</v>
      </c>
      <c r="E734" s="5">
        <v>8.6999999999999993</v>
      </c>
      <c r="F734" s="5">
        <v>3.2</v>
      </c>
      <c r="G734" s="5">
        <v>5</v>
      </c>
      <c r="H734" s="5">
        <v>1030.2</v>
      </c>
      <c r="I734" s="5">
        <v>16820</v>
      </c>
      <c r="J734" s="5">
        <v>1</v>
      </c>
      <c r="K734" s="5">
        <v>0</v>
      </c>
      <c r="L734" s="5">
        <v>0</v>
      </c>
      <c r="M734" s="5">
        <v>0</v>
      </c>
      <c r="N734">
        <v>232</v>
      </c>
      <c r="O734">
        <v>1088</v>
      </c>
      <c r="P734">
        <v>21.2</v>
      </c>
      <c r="Q734">
        <v>12.5</v>
      </c>
      <c r="R734" s="54"/>
      <c r="T734" s="91">
        <f t="shared" si="31"/>
        <v>21.2</v>
      </c>
      <c r="U734" s="94">
        <f t="shared" si="34"/>
        <v>9.5</v>
      </c>
      <c r="V734" s="90" t="str">
        <f t="shared" si="33"/>
        <v/>
      </c>
      <c r="W734" s="94">
        <f t="shared" si="32"/>
        <v>1</v>
      </c>
      <c r="X734" s="91"/>
      <c r="Z734" s="5"/>
      <c r="AA734"/>
      <c r="AC734" s="372"/>
      <c r="AD734" s="54">
        <v>0.50347222222232602</v>
      </c>
      <c r="AK734" s="306"/>
      <c r="AL734" s="5">
        <v>8.6999999999999993</v>
      </c>
      <c r="AM734" s="5">
        <v>76</v>
      </c>
      <c r="AN734" s="5">
        <v>4.7</v>
      </c>
      <c r="AO734" s="5">
        <v>8.6999999999999993</v>
      </c>
      <c r="AP734" s="5">
        <v>3.2</v>
      </c>
      <c r="AQ734" s="5">
        <v>5</v>
      </c>
      <c r="AR734" s="5">
        <v>1030.2</v>
      </c>
      <c r="AS734" s="5">
        <v>16820</v>
      </c>
      <c r="AT734" s="5">
        <v>1</v>
      </c>
      <c r="AU734" s="5">
        <v>0</v>
      </c>
      <c r="AV734" s="5">
        <v>0</v>
      </c>
      <c r="AW734" s="5">
        <v>0</v>
      </c>
      <c r="AX734">
        <v>232</v>
      </c>
      <c r="AY734">
        <v>1088</v>
      </c>
      <c r="AZ734">
        <v>21.2</v>
      </c>
      <c r="BA734">
        <v>12.5</v>
      </c>
      <c r="BB734" s="55">
        <v>0.50347222222236698</v>
      </c>
    </row>
    <row r="735" spans="2:54" x14ac:dyDescent="0.25">
      <c r="B735" s="5">
        <v>8.6999999999999993</v>
      </c>
      <c r="C735" s="5">
        <v>77</v>
      </c>
      <c r="D735" s="5">
        <v>4.9000000000000004</v>
      </c>
      <c r="E735" s="5">
        <v>8.6999999999999993</v>
      </c>
      <c r="F735" s="5">
        <v>3.6</v>
      </c>
      <c r="G735" s="5">
        <v>4.7</v>
      </c>
      <c r="H735" s="5">
        <v>1030.4000000000001</v>
      </c>
      <c r="I735" s="5">
        <v>17180</v>
      </c>
      <c r="J735" s="5">
        <v>1</v>
      </c>
      <c r="K735" s="5">
        <v>0</v>
      </c>
      <c r="L735" s="5">
        <v>0</v>
      </c>
      <c r="M735" s="5">
        <v>0</v>
      </c>
      <c r="N735">
        <v>232</v>
      </c>
      <c r="O735">
        <v>1088</v>
      </c>
      <c r="P735">
        <v>21</v>
      </c>
      <c r="Q735">
        <v>12.6</v>
      </c>
      <c r="R735" s="54"/>
      <c r="T735" s="91">
        <f t="shared" si="31"/>
        <v>21</v>
      </c>
      <c r="U735" s="94">
        <f t="shared" si="34"/>
        <v>9.3000000000000007</v>
      </c>
      <c r="V735" s="90" t="str">
        <f t="shared" si="33"/>
        <v/>
      </c>
      <c r="W735" s="94">
        <f t="shared" si="32"/>
        <v>1</v>
      </c>
      <c r="X735" s="91"/>
      <c r="Z735" s="5"/>
      <c r="AA735"/>
      <c r="AC735" s="372"/>
      <c r="AD735" s="54">
        <v>0.50416666666677101</v>
      </c>
      <c r="AK735" s="306"/>
      <c r="AL735" s="5">
        <v>8.6999999999999993</v>
      </c>
      <c r="AM735" s="5">
        <v>77</v>
      </c>
      <c r="AN735" s="5">
        <v>4.9000000000000004</v>
      </c>
      <c r="AO735" s="5">
        <v>8.6999999999999993</v>
      </c>
      <c r="AP735" s="5">
        <v>3.6</v>
      </c>
      <c r="AQ735" s="5">
        <v>4.7</v>
      </c>
      <c r="AR735" s="5">
        <v>1030.4000000000001</v>
      </c>
      <c r="AS735" s="5">
        <v>17180</v>
      </c>
      <c r="AT735" s="5">
        <v>1</v>
      </c>
      <c r="AU735" s="5">
        <v>0</v>
      </c>
      <c r="AV735" s="5">
        <v>0</v>
      </c>
      <c r="AW735" s="5">
        <v>0</v>
      </c>
      <c r="AX735">
        <v>232</v>
      </c>
      <c r="AY735">
        <v>1088</v>
      </c>
      <c r="AZ735">
        <v>21</v>
      </c>
      <c r="BA735">
        <v>12.6</v>
      </c>
      <c r="BB735" s="55">
        <v>0.50416666666681198</v>
      </c>
    </row>
    <row r="736" spans="2:54" x14ac:dyDescent="0.25">
      <c r="B736" s="5">
        <v>8.6999999999999993</v>
      </c>
      <c r="C736" s="5">
        <v>77</v>
      </c>
      <c r="D736" s="5">
        <v>4.9000000000000004</v>
      </c>
      <c r="E736" s="5">
        <v>8.6999999999999993</v>
      </c>
      <c r="F736" s="5">
        <v>2.2000000000000002</v>
      </c>
      <c r="G736" s="5">
        <v>2.9</v>
      </c>
      <c r="H736" s="5">
        <v>1030.5</v>
      </c>
      <c r="I736" s="5">
        <v>19290</v>
      </c>
      <c r="J736" s="5">
        <v>1</v>
      </c>
      <c r="K736" s="5">
        <v>0</v>
      </c>
      <c r="L736" s="5">
        <v>0</v>
      </c>
      <c r="M736" s="5">
        <v>0</v>
      </c>
      <c r="N736">
        <v>232</v>
      </c>
      <c r="O736">
        <v>1088</v>
      </c>
      <c r="P736">
        <v>20.9</v>
      </c>
      <c r="Q736">
        <v>12.6</v>
      </c>
      <c r="R736" s="54"/>
      <c r="T736" s="91">
        <f t="shared" si="31"/>
        <v>20.9</v>
      </c>
      <c r="U736" s="94">
        <f t="shared" si="34"/>
        <v>9.1999999999999993</v>
      </c>
      <c r="V736" s="90" t="str">
        <f t="shared" si="33"/>
        <v/>
      </c>
      <c r="W736" s="94">
        <f t="shared" si="32"/>
        <v>1</v>
      </c>
      <c r="X736" s="91"/>
      <c r="Z736" s="5"/>
      <c r="AA736"/>
      <c r="AC736" s="372"/>
      <c r="AD736" s="54">
        <v>0.50486111111121601</v>
      </c>
      <c r="AK736" s="306"/>
      <c r="AL736" s="5">
        <v>8.6999999999999993</v>
      </c>
      <c r="AM736" s="5">
        <v>77</v>
      </c>
      <c r="AN736" s="5">
        <v>4.9000000000000004</v>
      </c>
      <c r="AO736" s="5">
        <v>8.6999999999999993</v>
      </c>
      <c r="AP736" s="5">
        <v>2.2000000000000002</v>
      </c>
      <c r="AQ736" s="5">
        <v>2.9</v>
      </c>
      <c r="AR736" s="5">
        <v>1030.5</v>
      </c>
      <c r="AS736" s="5">
        <v>19290</v>
      </c>
      <c r="AT736" s="5">
        <v>1</v>
      </c>
      <c r="AU736" s="5">
        <v>0</v>
      </c>
      <c r="AV736" s="5">
        <v>0</v>
      </c>
      <c r="AW736" s="5">
        <v>0</v>
      </c>
      <c r="AX736">
        <v>232</v>
      </c>
      <c r="AY736">
        <v>1088</v>
      </c>
      <c r="AZ736">
        <v>20.9</v>
      </c>
      <c r="BA736">
        <v>12.6</v>
      </c>
      <c r="BB736" s="55">
        <v>0.50486111111125698</v>
      </c>
    </row>
    <row r="737" spans="2:54" x14ac:dyDescent="0.25">
      <c r="B737" s="5">
        <v>8.6999999999999993</v>
      </c>
      <c r="C737" s="5">
        <v>77</v>
      </c>
      <c r="D737" s="5">
        <v>4.9000000000000004</v>
      </c>
      <c r="E737" s="5">
        <v>8.6999999999999993</v>
      </c>
      <c r="F737" s="5">
        <v>4.3</v>
      </c>
      <c r="G737" s="5">
        <v>7.6</v>
      </c>
      <c r="H737" s="5">
        <v>1030.2</v>
      </c>
      <c r="I737" s="5">
        <v>18630</v>
      </c>
      <c r="J737" s="5">
        <v>1</v>
      </c>
      <c r="K737" s="5">
        <v>0</v>
      </c>
      <c r="L737" s="5">
        <v>0</v>
      </c>
      <c r="M737" s="5">
        <v>0</v>
      </c>
      <c r="N737">
        <v>232</v>
      </c>
      <c r="O737">
        <v>1088</v>
      </c>
      <c r="P737">
        <v>20.7</v>
      </c>
      <c r="Q737">
        <v>12.8</v>
      </c>
      <c r="R737" s="54"/>
      <c r="T737" s="91">
        <f t="shared" si="31"/>
        <v>20.7</v>
      </c>
      <c r="U737" s="94">
        <f t="shared" si="34"/>
        <v>9</v>
      </c>
      <c r="V737" s="90" t="str">
        <f t="shared" si="33"/>
        <v/>
      </c>
      <c r="W737" s="94">
        <f t="shared" si="32"/>
        <v>1</v>
      </c>
      <c r="X737" s="91"/>
      <c r="Z737" s="5"/>
      <c r="AA737"/>
      <c r="AC737" s="372"/>
      <c r="AD737" s="54">
        <v>0.50555555555566101</v>
      </c>
      <c r="AK737" s="306"/>
      <c r="AL737" s="5">
        <v>8.6999999999999993</v>
      </c>
      <c r="AM737" s="5">
        <v>77</v>
      </c>
      <c r="AN737" s="5">
        <v>4.9000000000000004</v>
      </c>
      <c r="AO737" s="5">
        <v>8.6999999999999993</v>
      </c>
      <c r="AP737" s="5">
        <v>4.3</v>
      </c>
      <c r="AQ737" s="5">
        <v>7.6</v>
      </c>
      <c r="AR737" s="5">
        <v>1030.2</v>
      </c>
      <c r="AS737" s="5">
        <v>18630</v>
      </c>
      <c r="AT737" s="5">
        <v>1</v>
      </c>
      <c r="AU737" s="5">
        <v>0</v>
      </c>
      <c r="AV737" s="5">
        <v>0</v>
      </c>
      <c r="AW737" s="5">
        <v>0</v>
      </c>
      <c r="AX737">
        <v>232</v>
      </c>
      <c r="AY737">
        <v>1088</v>
      </c>
      <c r="AZ737">
        <v>20.7</v>
      </c>
      <c r="BA737">
        <v>12.8</v>
      </c>
      <c r="BB737" s="55">
        <v>0.50555555555570197</v>
      </c>
    </row>
    <row r="738" spans="2:54" x14ac:dyDescent="0.25">
      <c r="B738" s="5">
        <v>8.6</v>
      </c>
      <c r="C738" s="5">
        <v>78</v>
      </c>
      <c r="D738" s="5">
        <v>5</v>
      </c>
      <c r="E738" s="5">
        <v>8.6</v>
      </c>
      <c r="F738" s="5">
        <v>2.2000000000000002</v>
      </c>
      <c r="G738" s="5">
        <v>4.3</v>
      </c>
      <c r="H738" s="5">
        <v>1030.2</v>
      </c>
      <c r="I738" s="5">
        <v>18740</v>
      </c>
      <c r="J738" s="5">
        <v>1</v>
      </c>
      <c r="K738" s="5">
        <v>0</v>
      </c>
      <c r="L738" s="5">
        <v>0</v>
      </c>
      <c r="M738" s="5">
        <v>0</v>
      </c>
      <c r="N738">
        <v>232</v>
      </c>
      <c r="O738">
        <v>1088</v>
      </c>
      <c r="P738">
        <v>20.399999999999999</v>
      </c>
      <c r="Q738">
        <v>12.8</v>
      </c>
      <c r="R738" s="54"/>
      <c r="T738" s="91">
        <f t="shared" si="31"/>
        <v>20.399999999999999</v>
      </c>
      <c r="U738" s="94">
        <f t="shared" si="34"/>
        <v>8.7999999999999989</v>
      </c>
      <c r="V738" s="90" t="str">
        <f t="shared" si="33"/>
        <v/>
      </c>
      <c r="W738" s="94">
        <f t="shared" si="32"/>
        <v>1</v>
      </c>
      <c r="X738" s="91"/>
      <c r="Z738" s="5"/>
      <c r="AA738"/>
      <c r="AC738" s="372"/>
      <c r="AD738" s="54">
        <v>0.506250000000106</v>
      </c>
      <c r="AK738" s="306"/>
      <c r="AL738" s="5">
        <v>8.6</v>
      </c>
      <c r="AM738" s="5">
        <v>78</v>
      </c>
      <c r="AN738" s="5">
        <v>5</v>
      </c>
      <c r="AO738" s="5">
        <v>8.6</v>
      </c>
      <c r="AP738" s="5">
        <v>2.2000000000000002</v>
      </c>
      <c r="AQ738" s="5">
        <v>4.3</v>
      </c>
      <c r="AR738" s="5">
        <v>1030.2</v>
      </c>
      <c r="AS738" s="5">
        <v>18740</v>
      </c>
      <c r="AT738" s="5">
        <v>1</v>
      </c>
      <c r="AU738" s="5">
        <v>0</v>
      </c>
      <c r="AV738" s="5">
        <v>0</v>
      </c>
      <c r="AW738" s="5">
        <v>0</v>
      </c>
      <c r="AX738">
        <v>232</v>
      </c>
      <c r="AY738">
        <v>1088</v>
      </c>
      <c r="AZ738">
        <v>20.399999999999999</v>
      </c>
      <c r="BA738">
        <v>12.8</v>
      </c>
      <c r="BB738" s="55">
        <v>0.50625000000014697</v>
      </c>
    </row>
    <row r="739" spans="2:54" x14ac:dyDescent="0.25">
      <c r="B739" s="5">
        <v>8.5</v>
      </c>
      <c r="C739" s="5">
        <v>77</v>
      </c>
      <c r="D739" s="5">
        <v>4.7</v>
      </c>
      <c r="E739" s="5">
        <v>8.5</v>
      </c>
      <c r="F739" s="5">
        <v>3.6</v>
      </c>
      <c r="G739" s="5">
        <v>9.4</v>
      </c>
      <c r="H739" s="5">
        <v>1030.3</v>
      </c>
      <c r="I739" s="5">
        <v>18610</v>
      </c>
      <c r="J739" s="5">
        <v>1</v>
      </c>
      <c r="K739" s="5">
        <v>0</v>
      </c>
      <c r="L739" s="5">
        <v>0</v>
      </c>
      <c r="M739" s="5">
        <v>0</v>
      </c>
      <c r="N739">
        <v>232</v>
      </c>
      <c r="O739">
        <v>1088</v>
      </c>
      <c r="P739">
        <v>20.100000000000001</v>
      </c>
      <c r="Q739">
        <v>13</v>
      </c>
      <c r="R739" s="54"/>
      <c r="T739" s="91">
        <f t="shared" si="31"/>
        <v>20.100000000000001</v>
      </c>
      <c r="U739" s="94">
        <f t="shared" si="34"/>
        <v>8.6000000000000014</v>
      </c>
      <c r="V739" s="90" t="str">
        <f t="shared" si="33"/>
        <v/>
      </c>
      <c r="W739" s="94">
        <f t="shared" si="32"/>
        <v>1</v>
      </c>
      <c r="X739" s="91"/>
      <c r="Z739" s="5"/>
      <c r="AA739"/>
      <c r="AC739" s="372"/>
      <c r="AD739" s="54">
        <v>0.506944444444551</v>
      </c>
      <c r="AK739" s="306"/>
      <c r="AL739" s="5">
        <v>8.5</v>
      </c>
      <c r="AM739" s="5">
        <v>77</v>
      </c>
      <c r="AN739" s="5">
        <v>4.7</v>
      </c>
      <c r="AO739" s="5">
        <v>8.5</v>
      </c>
      <c r="AP739" s="5">
        <v>3.6</v>
      </c>
      <c r="AQ739" s="5">
        <v>9.4</v>
      </c>
      <c r="AR739" s="5">
        <v>1030.3</v>
      </c>
      <c r="AS739" s="5">
        <v>18610</v>
      </c>
      <c r="AT739" s="5">
        <v>1</v>
      </c>
      <c r="AU739" s="5">
        <v>0</v>
      </c>
      <c r="AV739" s="5">
        <v>0</v>
      </c>
      <c r="AW739" s="5">
        <v>0</v>
      </c>
      <c r="AX739">
        <v>232</v>
      </c>
      <c r="AY739">
        <v>1088</v>
      </c>
      <c r="AZ739">
        <v>20.100000000000001</v>
      </c>
      <c r="BA739">
        <v>13</v>
      </c>
      <c r="BB739" s="55">
        <v>0.50694444444459197</v>
      </c>
    </row>
    <row r="740" spans="2:54" x14ac:dyDescent="0.25">
      <c r="B740" s="5">
        <v>8.3000000000000007</v>
      </c>
      <c r="C740" s="5">
        <v>78</v>
      </c>
      <c r="D740" s="5">
        <v>4.7</v>
      </c>
      <c r="E740" s="5">
        <v>7.5</v>
      </c>
      <c r="F740" s="5">
        <v>6.1</v>
      </c>
      <c r="G740" s="5">
        <v>6.5</v>
      </c>
      <c r="H740" s="5">
        <v>1030.2</v>
      </c>
      <c r="I740" s="5">
        <v>17850</v>
      </c>
      <c r="J740" s="5">
        <v>1</v>
      </c>
      <c r="K740" s="5">
        <v>0</v>
      </c>
      <c r="L740" s="5">
        <v>0</v>
      </c>
      <c r="M740" s="5">
        <v>0</v>
      </c>
      <c r="N740">
        <v>232</v>
      </c>
      <c r="O740">
        <v>1088</v>
      </c>
      <c r="P740">
        <v>19.8</v>
      </c>
      <c r="Q740">
        <v>13</v>
      </c>
      <c r="R740" s="54"/>
      <c r="T740" s="91">
        <f t="shared" si="31"/>
        <v>19.8</v>
      </c>
      <c r="U740" s="94">
        <f t="shared" si="34"/>
        <v>8.5</v>
      </c>
      <c r="V740" s="90" t="str">
        <f t="shared" si="33"/>
        <v/>
      </c>
      <c r="W740" s="94">
        <f t="shared" si="32"/>
        <v>1</v>
      </c>
      <c r="X740" s="91"/>
      <c r="Z740" s="5"/>
      <c r="AA740"/>
      <c r="AC740" s="372"/>
      <c r="AD740" s="54">
        <v>0.507638888888996</v>
      </c>
      <c r="AK740" s="306"/>
      <c r="AL740" s="5">
        <v>8.3000000000000007</v>
      </c>
      <c r="AM740" s="5">
        <v>78</v>
      </c>
      <c r="AN740" s="5">
        <v>4.7</v>
      </c>
      <c r="AO740" s="5">
        <v>7.5</v>
      </c>
      <c r="AP740" s="5">
        <v>6.1</v>
      </c>
      <c r="AQ740" s="5">
        <v>6.5</v>
      </c>
      <c r="AR740" s="5">
        <v>1030.2</v>
      </c>
      <c r="AS740" s="5">
        <v>17850</v>
      </c>
      <c r="AT740" s="5">
        <v>1</v>
      </c>
      <c r="AU740" s="5">
        <v>0</v>
      </c>
      <c r="AV740" s="5">
        <v>0</v>
      </c>
      <c r="AW740" s="5">
        <v>0</v>
      </c>
      <c r="AX740">
        <v>232</v>
      </c>
      <c r="AY740">
        <v>1088</v>
      </c>
      <c r="AZ740">
        <v>19.8</v>
      </c>
      <c r="BA740">
        <v>13</v>
      </c>
      <c r="BB740" s="55">
        <v>0.50763888888903697</v>
      </c>
    </row>
    <row r="741" spans="2:54" x14ac:dyDescent="0.25">
      <c r="B741" s="5">
        <v>8.3000000000000007</v>
      </c>
      <c r="C741" s="5">
        <v>79</v>
      </c>
      <c r="D741" s="5">
        <v>4.9000000000000004</v>
      </c>
      <c r="E741" s="5">
        <v>7.8</v>
      </c>
      <c r="F741" s="5">
        <v>5</v>
      </c>
      <c r="G741" s="5">
        <v>5.8</v>
      </c>
      <c r="H741" s="5">
        <v>1030.3</v>
      </c>
      <c r="I741" s="5">
        <v>17730</v>
      </c>
      <c r="J741" s="5">
        <v>1</v>
      </c>
      <c r="K741" s="5">
        <v>0</v>
      </c>
      <c r="L741" s="5">
        <v>0</v>
      </c>
      <c r="M741" s="5">
        <v>0</v>
      </c>
      <c r="N741">
        <v>232</v>
      </c>
      <c r="O741">
        <v>1088</v>
      </c>
      <c r="P741">
        <v>19.600000000000001</v>
      </c>
      <c r="Q741">
        <v>13</v>
      </c>
      <c r="R741" s="54"/>
      <c r="T741" s="91">
        <f t="shared" si="31"/>
        <v>19.600000000000001</v>
      </c>
      <c r="U741" s="94">
        <f t="shared" si="34"/>
        <v>8.3000000000000007</v>
      </c>
      <c r="V741" s="90" t="str">
        <f t="shared" si="33"/>
        <v/>
      </c>
      <c r="W741" s="94">
        <f t="shared" si="32"/>
        <v>1</v>
      </c>
      <c r="X741" s="91"/>
      <c r="Z741" s="5"/>
      <c r="AA741"/>
      <c r="AC741" s="372"/>
      <c r="AD741" s="54">
        <v>0.508333333333441</v>
      </c>
      <c r="AK741" s="306"/>
      <c r="AL741" s="5">
        <v>8.3000000000000007</v>
      </c>
      <c r="AM741" s="5">
        <v>79</v>
      </c>
      <c r="AN741" s="5">
        <v>4.9000000000000004</v>
      </c>
      <c r="AO741" s="5">
        <v>7.8</v>
      </c>
      <c r="AP741" s="5">
        <v>5</v>
      </c>
      <c r="AQ741" s="5">
        <v>5.8</v>
      </c>
      <c r="AR741" s="5">
        <v>1030.3</v>
      </c>
      <c r="AS741" s="5">
        <v>17730</v>
      </c>
      <c r="AT741" s="5">
        <v>1</v>
      </c>
      <c r="AU741" s="5">
        <v>0</v>
      </c>
      <c r="AV741" s="5">
        <v>0</v>
      </c>
      <c r="AW741" s="5">
        <v>0</v>
      </c>
      <c r="AX741">
        <v>232</v>
      </c>
      <c r="AY741">
        <v>1088</v>
      </c>
      <c r="AZ741">
        <v>19.600000000000001</v>
      </c>
      <c r="BA741">
        <v>13</v>
      </c>
      <c r="BB741" s="55">
        <v>0.50833333333348196</v>
      </c>
    </row>
    <row r="742" spans="2:54" x14ac:dyDescent="0.25">
      <c r="B742" s="5">
        <v>8.3000000000000007</v>
      </c>
      <c r="C742" s="5">
        <v>79</v>
      </c>
      <c r="D742" s="5">
        <v>4.9000000000000004</v>
      </c>
      <c r="E742" s="5">
        <v>8.3000000000000007</v>
      </c>
      <c r="F742" s="5">
        <v>3.2</v>
      </c>
      <c r="G742" s="5">
        <v>4.7</v>
      </c>
      <c r="H742" s="5">
        <v>1030.2</v>
      </c>
      <c r="I742" s="5">
        <v>17720</v>
      </c>
      <c r="J742" s="5">
        <v>1</v>
      </c>
      <c r="K742" s="5">
        <v>0</v>
      </c>
      <c r="L742" s="5">
        <v>0</v>
      </c>
      <c r="M742" s="5">
        <v>0</v>
      </c>
      <c r="N742">
        <v>232</v>
      </c>
      <c r="O742">
        <v>1088</v>
      </c>
      <c r="P742">
        <v>19.2</v>
      </c>
      <c r="Q742">
        <v>13.1</v>
      </c>
      <c r="R742" s="54"/>
      <c r="T742" s="91">
        <f t="shared" si="31"/>
        <v>19.2</v>
      </c>
      <c r="U742" s="94">
        <f t="shared" si="34"/>
        <v>7.8999999999999986</v>
      </c>
      <c r="V742" s="90" t="str">
        <f t="shared" si="33"/>
        <v/>
      </c>
      <c r="W742" s="94">
        <f t="shared" si="32"/>
        <v>1</v>
      </c>
      <c r="X742" s="91"/>
      <c r="Z742" s="5"/>
      <c r="AA742"/>
      <c r="AC742" s="372"/>
      <c r="AD742" s="54">
        <v>0.50902777777788599</v>
      </c>
      <c r="AK742" s="306"/>
      <c r="AL742" s="5">
        <v>8.3000000000000007</v>
      </c>
      <c r="AM742" s="5">
        <v>79</v>
      </c>
      <c r="AN742" s="5">
        <v>4.9000000000000004</v>
      </c>
      <c r="AO742" s="5">
        <v>8.3000000000000007</v>
      </c>
      <c r="AP742" s="5">
        <v>3.2</v>
      </c>
      <c r="AQ742" s="5">
        <v>4.7</v>
      </c>
      <c r="AR742" s="5">
        <v>1030.2</v>
      </c>
      <c r="AS742" s="5">
        <v>17720</v>
      </c>
      <c r="AT742" s="5">
        <v>1</v>
      </c>
      <c r="AU742" s="5">
        <v>0</v>
      </c>
      <c r="AV742" s="5">
        <v>0</v>
      </c>
      <c r="AW742" s="5">
        <v>0</v>
      </c>
      <c r="AX742">
        <v>232</v>
      </c>
      <c r="AY742">
        <v>1088</v>
      </c>
      <c r="AZ742">
        <v>19.2</v>
      </c>
      <c r="BA742">
        <v>13.1</v>
      </c>
      <c r="BB742" s="55">
        <v>0.50902777777792696</v>
      </c>
    </row>
    <row r="743" spans="2:54" x14ac:dyDescent="0.25">
      <c r="B743" s="5">
        <v>8.4</v>
      </c>
      <c r="C743" s="5">
        <v>79</v>
      </c>
      <c r="D743" s="5">
        <v>5</v>
      </c>
      <c r="E743" s="5">
        <v>8.4</v>
      </c>
      <c r="F743" s="5">
        <v>1.8</v>
      </c>
      <c r="G743" s="5">
        <v>9.4</v>
      </c>
      <c r="H743" s="5">
        <v>1030.2</v>
      </c>
      <c r="I743" s="5">
        <v>18870</v>
      </c>
      <c r="J743" s="5">
        <v>1</v>
      </c>
      <c r="K743" s="5">
        <v>0</v>
      </c>
      <c r="L743" s="5">
        <v>0</v>
      </c>
      <c r="M743" s="5">
        <v>0</v>
      </c>
      <c r="N743">
        <v>232</v>
      </c>
      <c r="O743">
        <v>1088</v>
      </c>
      <c r="P743">
        <v>18.899999999999999</v>
      </c>
      <c r="Q743">
        <v>13.2</v>
      </c>
      <c r="R743" s="54"/>
      <c r="T743" s="91">
        <f t="shared" si="31"/>
        <v>18.899999999999999</v>
      </c>
      <c r="U743" s="94">
        <f t="shared" si="34"/>
        <v>7.4999999999999982</v>
      </c>
      <c r="V743" s="90" t="str">
        <f t="shared" si="33"/>
        <v/>
      </c>
      <c r="W743" s="94">
        <f t="shared" si="32"/>
        <v>1</v>
      </c>
      <c r="X743" s="91"/>
      <c r="Z743" s="5"/>
      <c r="AA743"/>
      <c r="AC743" s="372"/>
      <c r="AD743" s="54">
        <v>0.50972222222233099</v>
      </c>
      <c r="AK743" s="306"/>
      <c r="AL743" s="5">
        <v>8.4</v>
      </c>
      <c r="AM743" s="5">
        <v>79</v>
      </c>
      <c r="AN743" s="5">
        <v>5</v>
      </c>
      <c r="AO743" s="5">
        <v>8.4</v>
      </c>
      <c r="AP743" s="5">
        <v>1.8</v>
      </c>
      <c r="AQ743" s="5">
        <v>9.4</v>
      </c>
      <c r="AR743" s="5">
        <v>1030.2</v>
      </c>
      <c r="AS743" s="5">
        <v>18870</v>
      </c>
      <c r="AT743" s="5">
        <v>1</v>
      </c>
      <c r="AU743" s="5">
        <v>0</v>
      </c>
      <c r="AV743" s="5">
        <v>0</v>
      </c>
      <c r="AW743" s="5">
        <v>0</v>
      </c>
      <c r="AX743">
        <v>232</v>
      </c>
      <c r="AY743">
        <v>1088</v>
      </c>
      <c r="AZ743">
        <v>18.899999999999999</v>
      </c>
      <c r="BA743">
        <v>13.2</v>
      </c>
      <c r="BB743" s="55">
        <v>0.50972222222237196</v>
      </c>
    </row>
    <row r="744" spans="2:54" x14ac:dyDescent="0.25">
      <c r="B744" s="5">
        <v>8.3000000000000007</v>
      </c>
      <c r="C744" s="5">
        <v>78</v>
      </c>
      <c r="D744" s="5">
        <v>4.7</v>
      </c>
      <c r="E744" s="5">
        <v>8.3000000000000007</v>
      </c>
      <c r="F744" s="5">
        <v>3.2</v>
      </c>
      <c r="G744" s="5">
        <v>5.4</v>
      </c>
      <c r="H744" s="5">
        <v>1030.2</v>
      </c>
      <c r="I744" s="5">
        <v>20540</v>
      </c>
      <c r="J744" s="5">
        <v>1</v>
      </c>
      <c r="K744" s="5">
        <v>0</v>
      </c>
      <c r="L744" s="5">
        <v>0</v>
      </c>
      <c r="M744" s="5">
        <v>0</v>
      </c>
      <c r="N744">
        <v>232</v>
      </c>
      <c r="O744">
        <v>1088</v>
      </c>
      <c r="P744">
        <v>18.600000000000001</v>
      </c>
      <c r="Q744">
        <v>13.3</v>
      </c>
      <c r="R744" s="54"/>
      <c r="T744" s="91">
        <f t="shared" si="31"/>
        <v>18.600000000000001</v>
      </c>
      <c r="U744" s="94">
        <f t="shared" si="34"/>
        <v>7.3000000000000007</v>
      </c>
      <c r="V744" s="90" t="str">
        <f t="shared" si="33"/>
        <v/>
      </c>
      <c r="W744" s="94">
        <f t="shared" si="32"/>
        <v>1</v>
      </c>
      <c r="X744" s="91"/>
      <c r="Z744" s="5"/>
      <c r="AA744"/>
      <c r="AC744" s="372"/>
      <c r="AD744" s="54">
        <v>0.51041666666677599</v>
      </c>
      <c r="AK744" s="306"/>
      <c r="AL744" s="5">
        <v>8.3000000000000007</v>
      </c>
      <c r="AM744" s="5">
        <v>78</v>
      </c>
      <c r="AN744" s="5">
        <v>4.7</v>
      </c>
      <c r="AO744" s="5">
        <v>8.3000000000000007</v>
      </c>
      <c r="AP744" s="5">
        <v>3.2</v>
      </c>
      <c r="AQ744" s="5">
        <v>5.4</v>
      </c>
      <c r="AR744" s="5">
        <v>1030.2</v>
      </c>
      <c r="AS744" s="5">
        <v>20540</v>
      </c>
      <c r="AT744" s="5">
        <v>1</v>
      </c>
      <c r="AU744" s="5">
        <v>0</v>
      </c>
      <c r="AV744" s="5">
        <v>0</v>
      </c>
      <c r="AW744" s="5">
        <v>0</v>
      </c>
      <c r="AX744">
        <v>232</v>
      </c>
      <c r="AY744">
        <v>1088</v>
      </c>
      <c r="AZ744">
        <v>18.600000000000001</v>
      </c>
      <c r="BA744">
        <v>13.3</v>
      </c>
      <c r="BB744" s="55">
        <v>0.51041666666681695</v>
      </c>
    </row>
    <row r="745" spans="2:54" x14ac:dyDescent="0.25">
      <c r="B745" s="5">
        <v>8.4</v>
      </c>
      <c r="C745" s="5">
        <v>79</v>
      </c>
      <c r="D745" s="5">
        <v>5</v>
      </c>
      <c r="E745" s="5">
        <v>8.4</v>
      </c>
      <c r="F745" s="5">
        <v>1.8</v>
      </c>
      <c r="G745" s="5">
        <v>5.4</v>
      </c>
      <c r="H745" s="5">
        <v>1030.2</v>
      </c>
      <c r="I745" s="5">
        <v>23220</v>
      </c>
      <c r="J745" s="5">
        <v>1</v>
      </c>
      <c r="K745" s="5">
        <v>0</v>
      </c>
      <c r="L745" s="5">
        <v>0</v>
      </c>
      <c r="M745" s="5">
        <v>0</v>
      </c>
      <c r="N745">
        <v>232</v>
      </c>
      <c r="O745">
        <v>1088</v>
      </c>
      <c r="P745">
        <v>18.3</v>
      </c>
      <c r="Q745">
        <v>13.3</v>
      </c>
      <c r="R745" s="54"/>
      <c r="T745" s="91">
        <f t="shared" si="31"/>
        <v>18.3</v>
      </c>
      <c r="U745" s="94">
        <f t="shared" si="34"/>
        <v>6.9</v>
      </c>
      <c r="V745" s="90" t="str">
        <f t="shared" si="33"/>
        <v/>
      </c>
      <c r="W745" s="94">
        <f t="shared" si="32"/>
        <v>1</v>
      </c>
      <c r="X745" s="91"/>
      <c r="Z745" s="5"/>
      <c r="AA745"/>
      <c r="AC745" s="372"/>
      <c r="AD745" s="54">
        <v>0.51111111111122098</v>
      </c>
      <c r="AK745" s="306"/>
      <c r="AL745" s="5">
        <v>8.4</v>
      </c>
      <c r="AM745" s="5">
        <v>79</v>
      </c>
      <c r="AN745" s="5">
        <v>5</v>
      </c>
      <c r="AO745" s="5">
        <v>8.4</v>
      </c>
      <c r="AP745" s="5">
        <v>1.8</v>
      </c>
      <c r="AQ745" s="5">
        <v>5.4</v>
      </c>
      <c r="AR745" s="5">
        <v>1030.2</v>
      </c>
      <c r="AS745" s="5">
        <v>23220</v>
      </c>
      <c r="AT745" s="5">
        <v>1</v>
      </c>
      <c r="AU745" s="5">
        <v>0</v>
      </c>
      <c r="AV745" s="5">
        <v>0</v>
      </c>
      <c r="AW745" s="5">
        <v>0</v>
      </c>
      <c r="AX745">
        <v>232</v>
      </c>
      <c r="AY745">
        <v>1088</v>
      </c>
      <c r="AZ745">
        <v>18.3</v>
      </c>
      <c r="BA745">
        <v>13.3</v>
      </c>
      <c r="BB745" s="55">
        <v>0.51111111111126195</v>
      </c>
    </row>
    <row r="746" spans="2:54" x14ac:dyDescent="0.25">
      <c r="B746" s="5">
        <v>8.5</v>
      </c>
      <c r="C746" s="5">
        <v>79</v>
      </c>
      <c r="D746" s="5">
        <v>5.0999999999999996</v>
      </c>
      <c r="E746" s="5">
        <v>8.1</v>
      </c>
      <c r="F746" s="5">
        <v>5</v>
      </c>
      <c r="G746" s="5">
        <v>5.4</v>
      </c>
      <c r="H746" s="5">
        <v>1030.4000000000001</v>
      </c>
      <c r="I746" s="5">
        <v>18540</v>
      </c>
      <c r="J746" s="5">
        <v>1</v>
      </c>
      <c r="K746" s="5">
        <v>0</v>
      </c>
      <c r="L746" s="5">
        <v>0</v>
      </c>
      <c r="M746" s="5">
        <v>0</v>
      </c>
      <c r="N746">
        <v>232</v>
      </c>
      <c r="O746">
        <v>1088</v>
      </c>
      <c r="P746">
        <v>18.2</v>
      </c>
      <c r="Q746">
        <v>13.3</v>
      </c>
      <c r="R746" s="54"/>
      <c r="T746" s="91">
        <f t="shared" si="31"/>
        <v>18.2</v>
      </c>
      <c r="U746" s="94">
        <f t="shared" si="34"/>
        <v>6.6999999999999993</v>
      </c>
      <c r="V746" s="90" t="str">
        <f t="shared" si="33"/>
        <v/>
      </c>
      <c r="W746" s="94">
        <f t="shared" si="32"/>
        <v>1</v>
      </c>
      <c r="X746" s="91"/>
      <c r="Z746" s="5"/>
      <c r="AA746"/>
      <c r="AC746" s="372"/>
      <c r="AD746" s="54">
        <v>0.51180555555566598</v>
      </c>
      <c r="AK746" s="306"/>
      <c r="AL746" s="5">
        <v>8.5</v>
      </c>
      <c r="AM746" s="5">
        <v>79</v>
      </c>
      <c r="AN746" s="5">
        <v>5.0999999999999996</v>
      </c>
      <c r="AO746" s="5">
        <v>8.1</v>
      </c>
      <c r="AP746" s="5">
        <v>5</v>
      </c>
      <c r="AQ746" s="5">
        <v>5.4</v>
      </c>
      <c r="AR746" s="5">
        <v>1030.4000000000001</v>
      </c>
      <c r="AS746" s="5">
        <v>18540</v>
      </c>
      <c r="AT746" s="5">
        <v>1</v>
      </c>
      <c r="AU746" s="5">
        <v>0</v>
      </c>
      <c r="AV746" s="5">
        <v>0</v>
      </c>
      <c r="AW746" s="5">
        <v>0</v>
      </c>
      <c r="AX746">
        <v>232</v>
      </c>
      <c r="AY746">
        <v>1088</v>
      </c>
      <c r="AZ746">
        <v>18.2</v>
      </c>
      <c r="BA746">
        <v>13.3</v>
      </c>
      <c r="BB746" s="55">
        <v>0.51180555555570695</v>
      </c>
    </row>
    <row r="747" spans="2:54" x14ac:dyDescent="0.25">
      <c r="B747" s="5">
        <v>8.5</v>
      </c>
      <c r="C747" s="5">
        <v>79</v>
      </c>
      <c r="D747" s="5">
        <v>5.0999999999999996</v>
      </c>
      <c r="E747" s="5">
        <v>8.5</v>
      </c>
      <c r="F747" s="5">
        <v>0</v>
      </c>
      <c r="G747" s="5">
        <v>2.9</v>
      </c>
      <c r="H747" s="5">
        <v>1030</v>
      </c>
      <c r="I747" s="5">
        <v>18550</v>
      </c>
      <c r="J747" s="5">
        <v>1</v>
      </c>
      <c r="K747" s="5">
        <v>0</v>
      </c>
      <c r="L747" s="5">
        <v>0</v>
      </c>
      <c r="M747" s="5">
        <v>0</v>
      </c>
      <c r="N747">
        <v>232</v>
      </c>
      <c r="O747">
        <v>1088</v>
      </c>
      <c r="P747">
        <v>18.100000000000001</v>
      </c>
      <c r="Q747">
        <v>13.4</v>
      </c>
      <c r="R747" s="54"/>
      <c r="T747" s="91">
        <f t="shared" si="31"/>
        <v>18.100000000000001</v>
      </c>
      <c r="U747" s="94">
        <f t="shared" si="34"/>
        <v>6.6000000000000014</v>
      </c>
      <c r="V747" s="90" t="str">
        <f t="shared" si="33"/>
        <v/>
      </c>
      <c r="W747" s="94">
        <f t="shared" si="32"/>
        <v>1</v>
      </c>
      <c r="X747" s="91"/>
      <c r="Z747" s="5"/>
      <c r="AA747"/>
      <c r="AC747" s="372"/>
      <c r="AD747" s="54">
        <v>0.51250000000011098</v>
      </c>
      <c r="AK747" s="306"/>
      <c r="AL747" s="5">
        <v>8.5</v>
      </c>
      <c r="AM747" s="5">
        <v>79</v>
      </c>
      <c r="AN747" s="5">
        <v>5.0999999999999996</v>
      </c>
      <c r="AO747" s="5">
        <v>8.5</v>
      </c>
      <c r="AP747" s="5">
        <v>0</v>
      </c>
      <c r="AQ747" s="5">
        <v>2.9</v>
      </c>
      <c r="AR747" s="5">
        <v>1030</v>
      </c>
      <c r="AS747" s="5">
        <v>18550</v>
      </c>
      <c r="AT747" s="5">
        <v>1</v>
      </c>
      <c r="AU747" s="5">
        <v>0</v>
      </c>
      <c r="AV747" s="5">
        <v>0</v>
      </c>
      <c r="AW747" s="5">
        <v>0</v>
      </c>
      <c r="AX747">
        <v>232</v>
      </c>
      <c r="AY747">
        <v>1088</v>
      </c>
      <c r="AZ747">
        <v>18.100000000000001</v>
      </c>
      <c r="BA747">
        <v>13.4</v>
      </c>
      <c r="BB747" s="55">
        <v>0.51250000000015195</v>
      </c>
    </row>
    <row r="748" spans="2:54" x14ac:dyDescent="0.25">
      <c r="B748" s="5">
        <v>8.6</v>
      </c>
      <c r="C748" s="5">
        <v>78</v>
      </c>
      <c r="D748" s="5">
        <v>5</v>
      </c>
      <c r="E748" s="5">
        <v>8.6</v>
      </c>
      <c r="F748" s="5">
        <v>3.2</v>
      </c>
      <c r="G748" s="5">
        <v>4</v>
      </c>
      <c r="H748" s="5">
        <v>1030.2</v>
      </c>
      <c r="I748" s="5">
        <v>22370</v>
      </c>
      <c r="J748" s="5">
        <v>1</v>
      </c>
      <c r="K748" s="5">
        <v>0</v>
      </c>
      <c r="L748" s="5">
        <v>0</v>
      </c>
      <c r="M748" s="5">
        <v>0</v>
      </c>
      <c r="N748">
        <v>232</v>
      </c>
      <c r="O748">
        <v>1088</v>
      </c>
      <c r="P748">
        <v>18.100000000000001</v>
      </c>
      <c r="Q748">
        <v>13.4</v>
      </c>
      <c r="R748" s="54"/>
      <c r="T748" s="91">
        <f t="shared" si="31"/>
        <v>18.100000000000001</v>
      </c>
      <c r="U748" s="94">
        <f t="shared" si="34"/>
        <v>6.5000000000000018</v>
      </c>
      <c r="V748" s="90" t="str">
        <f t="shared" si="33"/>
        <v/>
      </c>
      <c r="W748" s="94">
        <f t="shared" si="32"/>
        <v>1</v>
      </c>
      <c r="X748" s="91"/>
      <c r="Z748" s="5"/>
      <c r="AA748"/>
      <c r="AC748" s="372"/>
      <c r="AD748" s="54">
        <v>0.51319444444455597</v>
      </c>
      <c r="AK748" s="306"/>
      <c r="AL748" s="5">
        <v>8.6</v>
      </c>
      <c r="AM748" s="5">
        <v>78</v>
      </c>
      <c r="AN748" s="5">
        <v>5</v>
      </c>
      <c r="AO748" s="5">
        <v>8.6</v>
      </c>
      <c r="AP748" s="5">
        <v>3.2</v>
      </c>
      <c r="AQ748" s="5">
        <v>4</v>
      </c>
      <c r="AR748" s="5">
        <v>1030.2</v>
      </c>
      <c r="AS748" s="5">
        <v>22370</v>
      </c>
      <c r="AT748" s="5">
        <v>1</v>
      </c>
      <c r="AU748" s="5">
        <v>0</v>
      </c>
      <c r="AV748" s="5">
        <v>0</v>
      </c>
      <c r="AW748" s="5">
        <v>0</v>
      </c>
      <c r="AX748">
        <v>232</v>
      </c>
      <c r="AY748">
        <v>1088</v>
      </c>
      <c r="AZ748">
        <v>18.100000000000001</v>
      </c>
      <c r="BA748">
        <v>13.4</v>
      </c>
      <c r="BB748" s="55">
        <v>0.51319444444459705</v>
      </c>
    </row>
    <row r="749" spans="2:54" x14ac:dyDescent="0.25">
      <c r="B749" s="5">
        <v>8.6999999999999993</v>
      </c>
      <c r="C749" s="5">
        <v>78</v>
      </c>
      <c r="D749" s="5">
        <v>5.0999999999999996</v>
      </c>
      <c r="E749" s="5">
        <v>8.6999999999999993</v>
      </c>
      <c r="F749" s="5">
        <v>3.6</v>
      </c>
      <c r="G749" s="5">
        <v>6.8</v>
      </c>
      <c r="H749" s="5">
        <v>1030.2</v>
      </c>
      <c r="I749" s="5">
        <v>22040</v>
      </c>
      <c r="J749" s="5">
        <v>1</v>
      </c>
      <c r="K749" s="5">
        <v>0</v>
      </c>
      <c r="L749" s="5">
        <v>0</v>
      </c>
      <c r="M749" s="5">
        <v>0</v>
      </c>
      <c r="N749">
        <v>232</v>
      </c>
      <c r="O749">
        <v>1088</v>
      </c>
      <c r="P749">
        <v>18</v>
      </c>
      <c r="Q749">
        <v>13.5</v>
      </c>
      <c r="R749" s="54"/>
      <c r="T749" s="91">
        <f t="shared" si="31"/>
        <v>18</v>
      </c>
      <c r="U749" s="94">
        <f t="shared" si="34"/>
        <v>6.3000000000000007</v>
      </c>
      <c r="V749" s="90" t="str">
        <f t="shared" si="33"/>
        <v/>
      </c>
      <c r="W749" s="94">
        <f t="shared" si="32"/>
        <v>1</v>
      </c>
      <c r="X749" s="91"/>
      <c r="Z749" s="5"/>
      <c r="AA749"/>
      <c r="AC749" s="372"/>
      <c r="AD749" s="54">
        <v>0.51388888888900097</v>
      </c>
      <c r="AK749" s="306"/>
      <c r="AL749" s="5">
        <v>8.6999999999999993</v>
      </c>
      <c r="AM749" s="5">
        <v>78</v>
      </c>
      <c r="AN749" s="5">
        <v>5.0999999999999996</v>
      </c>
      <c r="AO749" s="5">
        <v>8.6999999999999993</v>
      </c>
      <c r="AP749" s="5">
        <v>3.6</v>
      </c>
      <c r="AQ749" s="5">
        <v>6.8</v>
      </c>
      <c r="AR749" s="5">
        <v>1030.2</v>
      </c>
      <c r="AS749" s="5">
        <v>22040</v>
      </c>
      <c r="AT749" s="5">
        <v>1</v>
      </c>
      <c r="AU749" s="5">
        <v>0</v>
      </c>
      <c r="AV749" s="5">
        <v>0</v>
      </c>
      <c r="AW749" s="5">
        <v>0</v>
      </c>
      <c r="AX749">
        <v>232</v>
      </c>
      <c r="AY749">
        <v>1088</v>
      </c>
      <c r="AZ749">
        <v>18</v>
      </c>
      <c r="BA749">
        <v>13.5</v>
      </c>
      <c r="BB749" s="55">
        <v>0.51388888888904205</v>
      </c>
    </row>
    <row r="750" spans="2:54" x14ac:dyDescent="0.25">
      <c r="B750" s="5">
        <v>8.6999999999999993</v>
      </c>
      <c r="C750" s="5">
        <v>78</v>
      </c>
      <c r="D750" s="5">
        <v>5.0999999999999996</v>
      </c>
      <c r="E750" s="5">
        <v>8.3000000000000007</v>
      </c>
      <c r="F750" s="5">
        <v>5</v>
      </c>
      <c r="G750" s="5">
        <v>6.1</v>
      </c>
      <c r="H750" s="5">
        <v>1030.0999999999999</v>
      </c>
      <c r="I750" s="5">
        <v>28870</v>
      </c>
      <c r="J750" s="5">
        <v>2</v>
      </c>
      <c r="K750" s="5">
        <v>0</v>
      </c>
      <c r="L750" s="5">
        <v>0</v>
      </c>
      <c r="M750" s="5">
        <v>0</v>
      </c>
      <c r="N750">
        <v>232</v>
      </c>
      <c r="O750">
        <v>1088</v>
      </c>
      <c r="P750">
        <v>18</v>
      </c>
      <c r="Q750">
        <v>13.6</v>
      </c>
      <c r="R750" s="54"/>
      <c r="T750" s="91">
        <f t="shared" si="31"/>
        <v>18</v>
      </c>
      <c r="U750" s="94">
        <f t="shared" si="34"/>
        <v>6.3000000000000007</v>
      </c>
      <c r="V750" s="90" t="str">
        <f t="shared" si="33"/>
        <v/>
      </c>
      <c r="W750" s="94">
        <f t="shared" si="32"/>
        <v>1</v>
      </c>
      <c r="X750" s="91"/>
      <c r="Z750" s="5"/>
      <c r="AA750"/>
      <c r="AC750" s="372"/>
      <c r="AD750" s="54">
        <v>0.51458333333344597</v>
      </c>
      <c r="AK750" s="306"/>
      <c r="AL750" s="5">
        <v>8.6999999999999993</v>
      </c>
      <c r="AM750" s="5">
        <v>78</v>
      </c>
      <c r="AN750" s="5">
        <v>5.0999999999999996</v>
      </c>
      <c r="AO750" s="5">
        <v>8.3000000000000007</v>
      </c>
      <c r="AP750" s="5">
        <v>5</v>
      </c>
      <c r="AQ750" s="5">
        <v>6.1</v>
      </c>
      <c r="AR750" s="5">
        <v>1030.0999999999999</v>
      </c>
      <c r="AS750" s="5">
        <v>28870</v>
      </c>
      <c r="AT750" s="5">
        <v>2</v>
      </c>
      <c r="AU750" s="5">
        <v>0</v>
      </c>
      <c r="AV750" s="5">
        <v>0</v>
      </c>
      <c r="AW750" s="5">
        <v>0</v>
      </c>
      <c r="AX750">
        <v>232</v>
      </c>
      <c r="AY750">
        <v>1088</v>
      </c>
      <c r="AZ750">
        <v>18</v>
      </c>
      <c r="BA750">
        <v>13.6</v>
      </c>
      <c r="BB750" s="55">
        <v>0.51458333333348705</v>
      </c>
    </row>
    <row r="751" spans="2:54" x14ac:dyDescent="0.25">
      <c r="B751" s="5">
        <v>8.6999999999999993</v>
      </c>
      <c r="C751" s="5">
        <v>78</v>
      </c>
      <c r="D751" s="5">
        <v>5.0999999999999996</v>
      </c>
      <c r="E751" s="5">
        <v>8.6999999999999993</v>
      </c>
      <c r="F751" s="5">
        <v>2.2000000000000002</v>
      </c>
      <c r="G751" s="5">
        <v>2.9</v>
      </c>
      <c r="H751" s="5">
        <v>1030.0999999999999</v>
      </c>
      <c r="I751" s="5">
        <v>23330</v>
      </c>
      <c r="J751" s="5">
        <v>1</v>
      </c>
      <c r="K751" s="5">
        <v>0</v>
      </c>
      <c r="L751" s="5">
        <v>0</v>
      </c>
      <c r="M751" s="5">
        <v>0</v>
      </c>
      <c r="N751">
        <v>232</v>
      </c>
      <c r="O751">
        <v>1088</v>
      </c>
      <c r="P751">
        <v>18</v>
      </c>
      <c r="Q751">
        <v>13.6</v>
      </c>
      <c r="R751" s="54"/>
      <c r="T751" s="91">
        <f t="shared" si="31"/>
        <v>18</v>
      </c>
      <c r="U751" s="94">
        <f t="shared" si="34"/>
        <v>6.3000000000000007</v>
      </c>
      <c r="V751" s="90" t="str">
        <f t="shared" si="33"/>
        <v/>
      </c>
      <c r="W751" s="94">
        <f t="shared" si="32"/>
        <v>1</v>
      </c>
      <c r="X751" s="91"/>
      <c r="Z751" s="5"/>
      <c r="AA751"/>
      <c r="AC751" s="372"/>
      <c r="AD751" s="54">
        <v>0.51527777777789097</v>
      </c>
      <c r="AK751" s="306"/>
      <c r="AL751" s="5">
        <v>8.6999999999999993</v>
      </c>
      <c r="AM751" s="5">
        <v>78</v>
      </c>
      <c r="AN751" s="5">
        <v>5.0999999999999996</v>
      </c>
      <c r="AO751" s="5">
        <v>8.6999999999999993</v>
      </c>
      <c r="AP751" s="5">
        <v>2.2000000000000002</v>
      </c>
      <c r="AQ751" s="5">
        <v>2.9</v>
      </c>
      <c r="AR751" s="5">
        <v>1030.0999999999999</v>
      </c>
      <c r="AS751" s="5">
        <v>23330</v>
      </c>
      <c r="AT751" s="5">
        <v>1</v>
      </c>
      <c r="AU751" s="5">
        <v>0</v>
      </c>
      <c r="AV751" s="5">
        <v>0</v>
      </c>
      <c r="AW751" s="5">
        <v>0</v>
      </c>
      <c r="AX751">
        <v>232</v>
      </c>
      <c r="AY751">
        <v>1088</v>
      </c>
      <c r="AZ751">
        <v>18</v>
      </c>
      <c r="BA751">
        <v>13.6</v>
      </c>
      <c r="BB751" s="55">
        <v>0.51527777777793204</v>
      </c>
    </row>
    <row r="752" spans="2:54" x14ac:dyDescent="0.25">
      <c r="B752" s="5">
        <v>8.8000000000000007</v>
      </c>
      <c r="C752" s="5">
        <v>78</v>
      </c>
      <c r="D752" s="5">
        <v>5.2</v>
      </c>
      <c r="E752" s="5">
        <v>8.8000000000000007</v>
      </c>
      <c r="F752" s="5">
        <v>2.9</v>
      </c>
      <c r="G752" s="5">
        <v>5.8</v>
      </c>
      <c r="H752" s="5">
        <v>1030.2</v>
      </c>
      <c r="I752" s="5">
        <v>20420</v>
      </c>
      <c r="J752" s="5">
        <v>1</v>
      </c>
      <c r="K752" s="5">
        <v>0</v>
      </c>
      <c r="L752" s="5">
        <v>0</v>
      </c>
      <c r="M752" s="5">
        <v>0</v>
      </c>
      <c r="N752">
        <v>232</v>
      </c>
      <c r="O752">
        <v>1088</v>
      </c>
      <c r="P752">
        <v>18.100000000000001</v>
      </c>
      <c r="Q752">
        <v>13.6</v>
      </c>
      <c r="R752" s="54"/>
      <c r="T752" s="91">
        <f t="shared" si="31"/>
        <v>18.100000000000001</v>
      </c>
      <c r="U752" s="94">
        <f t="shared" si="34"/>
        <v>6.3000000000000007</v>
      </c>
      <c r="V752" s="90" t="str">
        <f t="shared" si="33"/>
        <v/>
      </c>
      <c r="W752" s="94">
        <f t="shared" si="32"/>
        <v>1</v>
      </c>
      <c r="X752" s="91"/>
      <c r="Z752" s="5"/>
      <c r="AA752"/>
      <c r="AC752" s="372"/>
      <c r="AD752" s="54">
        <v>0.51597222222233596</v>
      </c>
      <c r="AK752" s="306"/>
      <c r="AL752" s="5">
        <v>8.8000000000000007</v>
      </c>
      <c r="AM752" s="5">
        <v>78</v>
      </c>
      <c r="AN752" s="5">
        <v>5.2</v>
      </c>
      <c r="AO752" s="5">
        <v>8.8000000000000007</v>
      </c>
      <c r="AP752" s="5">
        <v>2.9</v>
      </c>
      <c r="AQ752" s="5">
        <v>5.8</v>
      </c>
      <c r="AR752" s="5">
        <v>1030.2</v>
      </c>
      <c r="AS752" s="5">
        <v>20420</v>
      </c>
      <c r="AT752" s="5">
        <v>1</v>
      </c>
      <c r="AU752" s="5">
        <v>0</v>
      </c>
      <c r="AV752" s="5">
        <v>0</v>
      </c>
      <c r="AW752" s="5">
        <v>0</v>
      </c>
      <c r="AX752">
        <v>232</v>
      </c>
      <c r="AY752">
        <v>1088</v>
      </c>
      <c r="AZ752">
        <v>18.100000000000001</v>
      </c>
      <c r="BA752">
        <v>13.6</v>
      </c>
      <c r="BB752" s="55">
        <v>0.51597222222237704</v>
      </c>
    </row>
    <row r="753" spans="2:54" x14ac:dyDescent="0.25">
      <c r="B753" s="5">
        <v>8.6999999999999993</v>
      </c>
      <c r="C753" s="5">
        <v>78</v>
      </c>
      <c r="D753" s="5">
        <v>5.0999999999999996</v>
      </c>
      <c r="E753" s="5">
        <v>8.6999999999999993</v>
      </c>
      <c r="F753" s="5">
        <v>4.3</v>
      </c>
      <c r="G753" s="5">
        <v>4.7</v>
      </c>
      <c r="H753" s="5">
        <v>1030.2</v>
      </c>
      <c r="I753" s="5">
        <v>19190</v>
      </c>
      <c r="J753" s="5">
        <v>1</v>
      </c>
      <c r="K753" s="5">
        <v>0</v>
      </c>
      <c r="L753" s="5">
        <v>0</v>
      </c>
      <c r="M753" s="5">
        <v>0</v>
      </c>
      <c r="N753">
        <v>232</v>
      </c>
      <c r="O753">
        <v>1088</v>
      </c>
      <c r="P753">
        <v>18.2</v>
      </c>
      <c r="Q753">
        <v>13.7</v>
      </c>
      <c r="R753" s="54"/>
      <c r="T753" s="91">
        <f t="shared" si="31"/>
        <v>18.2</v>
      </c>
      <c r="U753" s="94">
        <f t="shared" si="34"/>
        <v>6.5</v>
      </c>
      <c r="V753" s="90" t="str">
        <f t="shared" si="33"/>
        <v/>
      </c>
      <c r="W753" s="94">
        <f t="shared" si="32"/>
        <v>1</v>
      </c>
      <c r="X753" s="91"/>
      <c r="Z753" s="5"/>
      <c r="AA753"/>
      <c r="AC753" s="372"/>
      <c r="AD753" s="54">
        <v>0.51666666666678096</v>
      </c>
      <c r="AK753" s="306"/>
      <c r="AL753" s="5">
        <v>8.6999999999999993</v>
      </c>
      <c r="AM753" s="5">
        <v>78</v>
      </c>
      <c r="AN753" s="5">
        <v>5.0999999999999996</v>
      </c>
      <c r="AO753" s="5">
        <v>8.6999999999999993</v>
      </c>
      <c r="AP753" s="5">
        <v>4.3</v>
      </c>
      <c r="AQ753" s="5">
        <v>4.7</v>
      </c>
      <c r="AR753" s="5">
        <v>1030.2</v>
      </c>
      <c r="AS753" s="5">
        <v>19190</v>
      </c>
      <c r="AT753" s="5">
        <v>1</v>
      </c>
      <c r="AU753" s="5">
        <v>0</v>
      </c>
      <c r="AV753" s="5">
        <v>0</v>
      </c>
      <c r="AW753" s="5">
        <v>0</v>
      </c>
      <c r="AX753">
        <v>232</v>
      </c>
      <c r="AY753">
        <v>1088</v>
      </c>
      <c r="AZ753">
        <v>18.2</v>
      </c>
      <c r="BA753">
        <v>13.7</v>
      </c>
      <c r="BB753" s="55">
        <v>0.51666666666682204</v>
      </c>
    </row>
    <row r="754" spans="2:54" x14ac:dyDescent="0.25">
      <c r="B754" s="5">
        <v>8.6</v>
      </c>
      <c r="C754" s="5">
        <v>78</v>
      </c>
      <c r="D754" s="5">
        <v>5</v>
      </c>
      <c r="E754" s="5">
        <v>6.4</v>
      </c>
      <c r="F754" s="5">
        <v>13.7</v>
      </c>
      <c r="G754" s="5">
        <v>13.7</v>
      </c>
      <c r="H754" s="5">
        <v>1030.3</v>
      </c>
      <c r="I754" s="5">
        <v>18070</v>
      </c>
      <c r="J754" s="5">
        <v>1</v>
      </c>
      <c r="K754" s="5">
        <v>0</v>
      </c>
      <c r="L754" s="5">
        <v>0</v>
      </c>
      <c r="M754" s="5">
        <v>0</v>
      </c>
      <c r="N754">
        <v>232</v>
      </c>
      <c r="O754">
        <v>1088</v>
      </c>
      <c r="P754">
        <v>18.3</v>
      </c>
      <c r="Q754">
        <v>13.8</v>
      </c>
      <c r="R754" s="54"/>
      <c r="T754" s="91">
        <f t="shared" ref="T754:T817" si="35">MAX($P754,$Q754)</f>
        <v>18.3</v>
      </c>
      <c r="U754" s="94">
        <f t="shared" si="34"/>
        <v>6.7000000000000011</v>
      </c>
      <c r="V754" s="90" t="str">
        <f t="shared" si="33"/>
        <v/>
      </c>
      <c r="W754" s="94">
        <f t="shared" ref="W754:W817" si="36">IF($T754&gt;$B754+2,1,"")</f>
        <v>1</v>
      </c>
      <c r="X754" s="91"/>
      <c r="Z754" s="5"/>
      <c r="AA754"/>
      <c r="AC754" s="372"/>
      <c r="AD754" s="54">
        <v>0.51736111111122596</v>
      </c>
      <c r="AK754" s="306"/>
      <c r="AL754" s="5">
        <v>8.6</v>
      </c>
      <c r="AM754" s="5">
        <v>78</v>
      </c>
      <c r="AN754" s="5">
        <v>5</v>
      </c>
      <c r="AO754" s="5">
        <v>6.4</v>
      </c>
      <c r="AP754" s="5">
        <v>13.7</v>
      </c>
      <c r="AQ754" s="5">
        <v>13.7</v>
      </c>
      <c r="AR754" s="5">
        <v>1030.3</v>
      </c>
      <c r="AS754" s="5">
        <v>18070</v>
      </c>
      <c r="AT754" s="5">
        <v>1</v>
      </c>
      <c r="AU754" s="5">
        <v>0</v>
      </c>
      <c r="AV754" s="5">
        <v>0</v>
      </c>
      <c r="AW754" s="5">
        <v>0</v>
      </c>
      <c r="AX754">
        <v>232</v>
      </c>
      <c r="AY754">
        <v>1088</v>
      </c>
      <c r="AZ754">
        <v>18.3</v>
      </c>
      <c r="BA754">
        <v>13.8</v>
      </c>
      <c r="BB754" s="55">
        <v>0.51736111111126704</v>
      </c>
    </row>
    <row r="755" spans="2:54" x14ac:dyDescent="0.25">
      <c r="B755" s="5">
        <v>8.5</v>
      </c>
      <c r="C755" s="5">
        <v>79</v>
      </c>
      <c r="D755" s="5">
        <v>5.0999999999999996</v>
      </c>
      <c r="E755" s="5">
        <v>7.7</v>
      </c>
      <c r="F755" s="5">
        <v>6.1</v>
      </c>
      <c r="G755" s="5">
        <v>8.3000000000000007</v>
      </c>
      <c r="H755" s="5">
        <v>1030</v>
      </c>
      <c r="I755" s="5">
        <v>18480</v>
      </c>
      <c r="J755" s="5">
        <v>1</v>
      </c>
      <c r="K755" s="5">
        <v>0</v>
      </c>
      <c r="L755" s="5">
        <v>0</v>
      </c>
      <c r="M755" s="5">
        <v>0</v>
      </c>
      <c r="N755">
        <v>232</v>
      </c>
      <c r="O755">
        <v>1088</v>
      </c>
      <c r="P755">
        <v>18.3</v>
      </c>
      <c r="Q755">
        <v>14</v>
      </c>
      <c r="R755" s="54"/>
      <c r="T755" s="91">
        <f t="shared" si="35"/>
        <v>18.3</v>
      </c>
      <c r="U755" s="94">
        <f t="shared" si="34"/>
        <v>6.8000000000000007</v>
      </c>
      <c r="V755" s="90" t="str">
        <f t="shared" si="33"/>
        <v/>
      </c>
      <c r="W755" s="94">
        <f t="shared" si="36"/>
        <v>1</v>
      </c>
      <c r="X755" s="91"/>
      <c r="Z755" s="5"/>
      <c r="AA755"/>
      <c r="AC755" s="372"/>
      <c r="AD755" s="54">
        <v>0.51805555555567095</v>
      </c>
      <c r="AK755" s="306"/>
      <c r="AL755" s="5">
        <v>8.5</v>
      </c>
      <c r="AM755" s="5">
        <v>79</v>
      </c>
      <c r="AN755" s="5">
        <v>5.0999999999999996</v>
      </c>
      <c r="AO755" s="5">
        <v>7.7</v>
      </c>
      <c r="AP755" s="5">
        <v>6.1</v>
      </c>
      <c r="AQ755" s="5">
        <v>8.3000000000000007</v>
      </c>
      <c r="AR755" s="5">
        <v>1030</v>
      </c>
      <c r="AS755" s="5">
        <v>18480</v>
      </c>
      <c r="AT755" s="5">
        <v>1</v>
      </c>
      <c r="AU755" s="5">
        <v>0</v>
      </c>
      <c r="AV755" s="5">
        <v>0</v>
      </c>
      <c r="AW755" s="5">
        <v>0</v>
      </c>
      <c r="AX755">
        <v>232</v>
      </c>
      <c r="AY755">
        <v>1088</v>
      </c>
      <c r="AZ755">
        <v>18.3</v>
      </c>
      <c r="BA755">
        <v>14</v>
      </c>
      <c r="BB755" s="55">
        <v>0.51805555555571203</v>
      </c>
    </row>
    <row r="756" spans="2:54" x14ac:dyDescent="0.25">
      <c r="B756" s="5">
        <v>8.3000000000000007</v>
      </c>
      <c r="C756" s="5">
        <v>79</v>
      </c>
      <c r="D756" s="5">
        <v>4.9000000000000004</v>
      </c>
      <c r="E756" s="5">
        <v>7.3</v>
      </c>
      <c r="F756" s="5">
        <v>6.8</v>
      </c>
      <c r="G756" s="5">
        <v>8.6</v>
      </c>
      <c r="H756" s="5">
        <v>1030.0999999999999</v>
      </c>
      <c r="I756" s="5">
        <v>19270</v>
      </c>
      <c r="J756" s="5">
        <v>1</v>
      </c>
      <c r="K756" s="5">
        <v>0</v>
      </c>
      <c r="L756" s="5">
        <v>0</v>
      </c>
      <c r="M756" s="5">
        <v>0</v>
      </c>
      <c r="N756">
        <v>232</v>
      </c>
      <c r="O756">
        <v>1088</v>
      </c>
      <c r="P756">
        <v>18.100000000000001</v>
      </c>
      <c r="Q756">
        <v>14</v>
      </c>
      <c r="R756" s="54"/>
      <c r="T756" s="91">
        <f t="shared" si="35"/>
        <v>18.100000000000001</v>
      </c>
      <c r="U756" s="94">
        <f t="shared" si="34"/>
        <v>6.8000000000000007</v>
      </c>
      <c r="V756" s="90" t="str">
        <f t="shared" si="33"/>
        <v/>
      </c>
      <c r="W756" s="94">
        <f t="shared" si="36"/>
        <v>1</v>
      </c>
      <c r="X756" s="91"/>
      <c r="Z756" s="5"/>
      <c r="AA756"/>
      <c r="AC756" s="372"/>
      <c r="AD756" s="54">
        <v>0.51875000000011595</v>
      </c>
      <c r="AK756" s="306"/>
      <c r="AL756" s="5">
        <v>8.3000000000000007</v>
      </c>
      <c r="AM756" s="5">
        <v>79</v>
      </c>
      <c r="AN756" s="5">
        <v>4.9000000000000004</v>
      </c>
      <c r="AO756" s="5">
        <v>7.3</v>
      </c>
      <c r="AP756" s="5">
        <v>6.8</v>
      </c>
      <c r="AQ756" s="5">
        <v>8.6</v>
      </c>
      <c r="AR756" s="5">
        <v>1030.0999999999999</v>
      </c>
      <c r="AS756" s="5">
        <v>19270</v>
      </c>
      <c r="AT756" s="5">
        <v>1</v>
      </c>
      <c r="AU756" s="5">
        <v>0</v>
      </c>
      <c r="AV756" s="5">
        <v>0</v>
      </c>
      <c r="AW756" s="5">
        <v>0</v>
      </c>
      <c r="AX756">
        <v>232</v>
      </c>
      <c r="AY756">
        <v>1088</v>
      </c>
      <c r="AZ756">
        <v>18.100000000000001</v>
      </c>
      <c r="BA756">
        <v>14</v>
      </c>
      <c r="BB756" s="55">
        <v>0.51875000000015703</v>
      </c>
    </row>
    <row r="757" spans="2:54" x14ac:dyDescent="0.25">
      <c r="B757" s="5">
        <v>8.1999999999999993</v>
      </c>
      <c r="C757" s="5">
        <v>79</v>
      </c>
      <c r="D757" s="5">
        <v>4.8</v>
      </c>
      <c r="E757" s="5">
        <v>8.1999999999999993</v>
      </c>
      <c r="F757" s="5">
        <v>4</v>
      </c>
      <c r="G757" s="5">
        <v>5.4</v>
      </c>
      <c r="H757" s="5">
        <v>1030.2</v>
      </c>
      <c r="I757" s="5">
        <v>17340</v>
      </c>
      <c r="J757" s="5">
        <v>1</v>
      </c>
      <c r="K757" s="5">
        <v>0</v>
      </c>
      <c r="L757" s="5">
        <v>0</v>
      </c>
      <c r="M757" s="5">
        <v>0</v>
      </c>
      <c r="N757">
        <v>232</v>
      </c>
      <c r="O757">
        <v>1088</v>
      </c>
      <c r="P757">
        <v>17.899999999999999</v>
      </c>
      <c r="Q757">
        <v>14.1</v>
      </c>
      <c r="R757" s="54"/>
      <c r="T757" s="91">
        <f t="shared" si="35"/>
        <v>17.899999999999999</v>
      </c>
      <c r="U757" s="94">
        <f t="shared" si="34"/>
        <v>6.6999999999999993</v>
      </c>
      <c r="V757" s="90" t="str">
        <f t="shared" si="33"/>
        <v/>
      </c>
      <c r="W757" s="94">
        <f t="shared" si="36"/>
        <v>1</v>
      </c>
      <c r="X757" s="91"/>
      <c r="Z757" s="5"/>
      <c r="AA757"/>
      <c r="AC757" s="372"/>
      <c r="AD757" s="54">
        <v>0.51944444444456095</v>
      </c>
      <c r="AK757" s="306"/>
      <c r="AL757" s="5">
        <v>8.1999999999999993</v>
      </c>
      <c r="AM757" s="5">
        <v>79</v>
      </c>
      <c r="AN757" s="5">
        <v>4.8</v>
      </c>
      <c r="AO757" s="5">
        <v>8.1999999999999993</v>
      </c>
      <c r="AP757" s="5">
        <v>4</v>
      </c>
      <c r="AQ757" s="5">
        <v>5.4</v>
      </c>
      <c r="AR757" s="5">
        <v>1030.2</v>
      </c>
      <c r="AS757" s="5">
        <v>17340</v>
      </c>
      <c r="AT757" s="5">
        <v>1</v>
      </c>
      <c r="AU757" s="5">
        <v>0</v>
      </c>
      <c r="AV757" s="5">
        <v>0</v>
      </c>
      <c r="AW757" s="5">
        <v>0</v>
      </c>
      <c r="AX757">
        <v>232</v>
      </c>
      <c r="AY757">
        <v>1088</v>
      </c>
      <c r="AZ757">
        <v>17.899999999999999</v>
      </c>
      <c r="BA757">
        <v>14.1</v>
      </c>
      <c r="BB757" s="55">
        <v>0.51944444444460203</v>
      </c>
    </row>
    <row r="758" spans="2:54" x14ac:dyDescent="0.25">
      <c r="B758" s="5">
        <v>8.1999999999999993</v>
      </c>
      <c r="C758" s="5">
        <v>79</v>
      </c>
      <c r="D758" s="5">
        <v>4.8</v>
      </c>
      <c r="E758" s="5">
        <v>8.1999999999999993</v>
      </c>
      <c r="F758" s="5">
        <v>4.7</v>
      </c>
      <c r="G758" s="5">
        <v>7.2</v>
      </c>
      <c r="H758" s="5">
        <v>1030.0999999999999</v>
      </c>
      <c r="I758" s="5">
        <v>16070</v>
      </c>
      <c r="J758" s="5">
        <v>1</v>
      </c>
      <c r="K758" s="5">
        <v>0</v>
      </c>
      <c r="L758" s="5">
        <v>0</v>
      </c>
      <c r="M758" s="5">
        <v>0</v>
      </c>
      <c r="N758">
        <v>232</v>
      </c>
      <c r="O758">
        <v>1088</v>
      </c>
      <c r="P758">
        <v>17.7</v>
      </c>
      <c r="Q758">
        <v>14.1</v>
      </c>
      <c r="R758" s="54"/>
      <c r="T758" s="91">
        <f t="shared" si="35"/>
        <v>17.7</v>
      </c>
      <c r="U758" s="94">
        <f t="shared" si="34"/>
        <v>6.5</v>
      </c>
      <c r="V758" s="90" t="str">
        <f t="shared" si="33"/>
        <v/>
      </c>
      <c r="W758" s="94">
        <f t="shared" si="36"/>
        <v>1</v>
      </c>
      <c r="X758" s="91"/>
      <c r="Z758" s="5"/>
      <c r="AA758"/>
      <c r="AC758" s="372"/>
      <c r="AD758" s="54">
        <v>0.52013888888900595</v>
      </c>
      <c r="AK758" s="306"/>
      <c r="AL758" s="5">
        <v>8.1999999999999993</v>
      </c>
      <c r="AM758" s="5">
        <v>79</v>
      </c>
      <c r="AN758" s="5">
        <v>4.8</v>
      </c>
      <c r="AO758" s="5">
        <v>8.1999999999999993</v>
      </c>
      <c r="AP758" s="5">
        <v>4.7</v>
      </c>
      <c r="AQ758" s="5">
        <v>7.2</v>
      </c>
      <c r="AR758" s="5">
        <v>1030.0999999999999</v>
      </c>
      <c r="AS758" s="5">
        <v>16070</v>
      </c>
      <c r="AT758" s="5">
        <v>1</v>
      </c>
      <c r="AU758" s="5">
        <v>0</v>
      </c>
      <c r="AV758" s="5">
        <v>0</v>
      </c>
      <c r="AW758" s="5">
        <v>0</v>
      </c>
      <c r="AX758">
        <v>232</v>
      </c>
      <c r="AY758">
        <v>1088</v>
      </c>
      <c r="AZ758">
        <v>17.7</v>
      </c>
      <c r="BA758">
        <v>14.1</v>
      </c>
      <c r="BB758" s="55">
        <v>0.52013888888904702</v>
      </c>
    </row>
    <row r="759" spans="2:54" x14ac:dyDescent="0.25">
      <c r="B759" s="5">
        <v>8.1</v>
      </c>
      <c r="C759" s="5">
        <v>79</v>
      </c>
      <c r="D759" s="5">
        <v>4.7</v>
      </c>
      <c r="E759" s="5">
        <v>6.9</v>
      </c>
      <c r="F759" s="5">
        <v>7.6</v>
      </c>
      <c r="G759" s="5">
        <v>7.6</v>
      </c>
      <c r="H759" s="5">
        <v>1030.2</v>
      </c>
      <c r="I759" s="5">
        <v>17560</v>
      </c>
      <c r="J759" s="5">
        <v>1</v>
      </c>
      <c r="K759" s="5">
        <v>0</v>
      </c>
      <c r="L759" s="5">
        <v>0</v>
      </c>
      <c r="M759" s="5">
        <v>0</v>
      </c>
      <c r="N759">
        <v>232</v>
      </c>
      <c r="O759">
        <v>1088</v>
      </c>
      <c r="P759">
        <v>17.5</v>
      </c>
      <c r="Q759">
        <v>14.1</v>
      </c>
      <c r="R759" s="54"/>
      <c r="T759" s="91">
        <f t="shared" si="35"/>
        <v>17.5</v>
      </c>
      <c r="U759" s="94">
        <f t="shared" si="34"/>
        <v>6.4</v>
      </c>
      <c r="V759" s="90" t="str">
        <f t="shared" si="33"/>
        <v/>
      </c>
      <c r="W759" s="94">
        <f t="shared" si="36"/>
        <v>1</v>
      </c>
      <c r="X759" s="91"/>
      <c r="Z759" s="5"/>
      <c r="AA759"/>
      <c r="AC759" s="372"/>
      <c r="AD759" s="54">
        <v>0.52083333333345105</v>
      </c>
      <c r="AK759" s="306"/>
      <c r="AL759" s="5">
        <v>8.1</v>
      </c>
      <c r="AM759" s="5">
        <v>79</v>
      </c>
      <c r="AN759" s="5">
        <v>4.7</v>
      </c>
      <c r="AO759" s="5">
        <v>6.9</v>
      </c>
      <c r="AP759" s="5">
        <v>7.6</v>
      </c>
      <c r="AQ759" s="5">
        <v>7.6</v>
      </c>
      <c r="AR759" s="5">
        <v>1030.2</v>
      </c>
      <c r="AS759" s="5">
        <v>17560</v>
      </c>
      <c r="AT759" s="5">
        <v>1</v>
      </c>
      <c r="AU759" s="5">
        <v>0</v>
      </c>
      <c r="AV759" s="5">
        <v>0</v>
      </c>
      <c r="AW759" s="5">
        <v>0</v>
      </c>
      <c r="AX759">
        <v>232</v>
      </c>
      <c r="AY759">
        <v>1088</v>
      </c>
      <c r="AZ759">
        <v>17.5</v>
      </c>
      <c r="BA759">
        <v>14.1</v>
      </c>
      <c r="BB759" s="55">
        <v>0.52083333333349202</v>
      </c>
    </row>
    <row r="760" spans="2:54" x14ac:dyDescent="0.25">
      <c r="B760" s="5">
        <v>8.1</v>
      </c>
      <c r="C760" s="5">
        <v>80</v>
      </c>
      <c r="D760" s="5">
        <v>4.9000000000000004</v>
      </c>
      <c r="E760" s="5">
        <v>7.6</v>
      </c>
      <c r="F760" s="5">
        <v>5</v>
      </c>
      <c r="G760" s="5">
        <v>10.1</v>
      </c>
      <c r="H760" s="5">
        <v>1030.0999999999999</v>
      </c>
      <c r="I760" s="5">
        <v>19350</v>
      </c>
      <c r="J760" s="5">
        <v>1</v>
      </c>
      <c r="K760" s="5">
        <v>0</v>
      </c>
      <c r="L760" s="5">
        <v>0</v>
      </c>
      <c r="M760" s="5">
        <v>0</v>
      </c>
      <c r="N760">
        <v>232</v>
      </c>
      <c r="O760">
        <v>1088</v>
      </c>
      <c r="P760">
        <v>17.3</v>
      </c>
      <c r="Q760">
        <v>14</v>
      </c>
      <c r="R760" s="54"/>
      <c r="T760" s="91">
        <f t="shared" si="35"/>
        <v>17.3</v>
      </c>
      <c r="U760" s="94">
        <f t="shared" si="34"/>
        <v>6.2000000000000011</v>
      </c>
      <c r="V760" s="90" t="str">
        <f t="shared" si="33"/>
        <v/>
      </c>
      <c r="W760" s="94">
        <f t="shared" si="36"/>
        <v>1</v>
      </c>
      <c r="X760" s="91"/>
      <c r="Z760" s="5"/>
      <c r="AA760"/>
      <c r="AC760" s="372"/>
      <c r="AD760" s="54">
        <v>0.52152777777789605</v>
      </c>
      <c r="AK760" s="306"/>
      <c r="AL760" s="5">
        <v>8.1</v>
      </c>
      <c r="AM760" s="5">
        <v>80</v>
      </c>
      <c r="AN760" s="5">
        <v>4.9000000000000004</v>
      </c>
      <c r="AO760" s="5">
        <v>7.6</v>
      </c>
      <c r="AP760" s="5">
        <v>5</v>
      </c>
      <c r="AQ760" s="5">
        <v>10.1</v>
      </c>
      <c r="AR760" s="5">
        <v>1030.0999999999999</v>
      </c>
      <c r="AS760" s="5">
        <v>19350</v>
      </c>
      <c r="AT760" s="5">
        <v>1</v>
      </c>
      <c r="AU760" s="5">
        <v>0</v>
      </c>
      <c r="AV760" s="5">
        <v>0</v>
      </c>
      <c r="AW760" s="5">
        <v>0</v>
      </c>
      <c r="AX760">
        <v>232</v>
      </c>
      <c r="AY760">
        <v>1088</v>
      </c>
      <c r="AZ760">
        <v>17.3</v>
      </c>
      <c r="BA760">
        <v>14</v>
      </c>
      <c r="BB760" s="55">
        <v>0.52152777777793702</v>
      </c>
    </row>
    <row r="761" spans="2:54" x14ac:dyDescent="0.25">
      <c r="B761" s="5">
        <v>8.1</v>
      </c>
      <c r="C761" s="5">
        <v>80</v>
      </c>
      <c r="D761" s="5">
        <v>4.9000000000000004</v>
      </c>
      <c r="E761" s="5">
        <v>6.6</v>
      </c>
      <c r="F761" s="5">
        <v>8.6</v>
      </c>
      <c r="G761" s="5">
        <v>8.6</v>
      </c>
      <c r="H761" s="5">
        <v>1030</v>
      </c>
      <c r="I761" s="5">
        <v>26380</v>
      </c>
      <c r="J761" s="5">
        <v>1</v>
      </c>
      <c r="K761" s="5">
        <v>0</v>
      </c>
      <c r="L761" s="5">
        <v>0</v>
      </c>
      <c r="M761" s="5">
        <v>0</v>
      </c>
      <c r="N761">
        <v>232</v>
      </c>
      <c r="O761">
        <v>1088</v>
      </c>
      <c r="P761">
        <v>17</v>
      </c>
      <c r="Q761">
        <v>14</v>
      </c>
      <c r="R761" s="54"/>
      <c r="T761" s="91">
        <f t="shared" si="35"/>
        <v>17</v>
      </c>
      <c r="U761" s="94">
        <f t="shared" si="34"/>
        <v>5.9</v>
      </c>
      <c r="V761" s="90" t="str">
        <f t="shared" si="33"/>
        <v/>
      </c>
      <c r="W761" s="94">
        <f t="shared" si="36"/>
        <v>1</v>
      </c>
      <c r="X761" s="91"/>
      <c r="Z761" s="5"/>
      <c r="AA761"/>
      <c r="AC761" s="372"/>
      <c r="AD761" s="54">
        <v>0.52222222222234105</v>
      </c>
      <c r="AK761" s="306"/>
      <c r="AL761" s="5">
        <v>8.1</v>
      </c>
      <c r="AM761" s="5">
        <v>80</v>
      </c>
      <c r="AN761" s="5">
        <v>4.9000000000000004</v>
      </c>
      <c r="AO761" s="5">
        <v>6.6</v>
      </c>
      <c r="AP761" s="5">
        <v>8.6</v>
      </c>
      <c r="AQ761" s="5">
        <v>8.6</v>
      </c>
      <c r="AR761" s="5">
        <v>1030</v>
      </c>
      <c r="AS761" s="5">
        <v>26380</v>
      </c>
      <c r="AT761" s="5">
        <v>1</v>
      </c>
      <c r="AU761" s="5">
        <v>0</v>
      </c>
      <c r="AV761" s="5">
        <v>0</v>
      </c>
      <c r="AW761" s="5">
        <v>0</v>
      </c>
      <c r="AX761">
        <v>232</v>
      </c>
      <c r="AY761">
        <v>1088</v>
      </c>
      <c r="AZ761">
        <v>17</v>
      </c>
      <c r="BA761">
        <v>14</v>
      </c>
      <c r="BB761" s="55">
        <v>0.52222222222238202</v>
      </c>
    </row>
    <row r="762" spans="2:54" x14ac:dyDescent="0.25">
      <c r="B762" s="5">
        <v>8.1</v>
      </c>
      <c r="C762" s="5">
        <v>79</v>
      </c>
      <c r="D762" s="5">
        <v>4.7</v>
      </c>
      <c r="E762" s="5">
        <v>6.4</v>
      </c>
      <c r="F762" s="5">
        <v>9.6999999999999993</v>
      </c>
      <c r="G762" s="5">
        <v>10.8</v>
      </c>
      <c r="H762" s="5">
        <v>1030</v>
      </c>
      <c r="I762" s="5">
        <v>18410</v>
      </c>
      <c r="J762" s="5">
        <v>1</v>
      </c>
      <c r="K762" s="5">
        <v>0</v>
      </c>
      <c r="L762" s="5">
        <v>0</v>
      </c>
      <c r="M762" s="5">
        <v>0</v>
      </c>
      <c r="N762">
        <v>232</v>
      </c>
      <c r="O762">
        <v>1088</v>
      </c>
      <c r="P762">
        <v>16.899999999999999</v>
      </c>
      <c r="Q762">
        <v>13.9</v>
      </c>
      <c r="R762" s="54"/>
      <c r="T762" s="91">
        <f t="shared" si="35"/>
        <v>16.899999999999999</v>
      </c>
      <c r="U762" s="94">
        <f t="shared" si="34"/>
        <v>5.7999999999999989</v>
      </c>
      <c r="V762" s="90" t="str">
        <f t="shared" si="33"/>
        <v/>
      </c>
      <c r="W762" s="94">
        <f t="shared" si="36"/>
        <v>1</v>
      </c>
      <c r="X762" s="91"/>
      <c r="Z762" s="5"/>
      <c r="AA762"/>
      <c r="AC762" s="372"/>
      <c r="AD762" s="54">
        <v>0.52291666666678605</v>
      </c>
      <c r="AK762" s="306"/>
      <c r="AL762" s="5">
        <v>8.1</v>
      </c>
      <c r="AM762" s="5">
        <v>79</v>
      </c>
      <c r="AN762" s="5">
        <v>4.7</v>
      </c>
      <c r="AO762" s="5">
        <v>6.4</v>
      </c>
      <c r="AP762" s="5">
        <v>9.6999999999999993</v>
      </c>
      <c r="AQ762" s="5">
        <v>10.8</v>
      </c>
      <c r="AR762" s="5">
        <v>1030</v>
      </c>
      <c r="AS762" s="5">
        <v>18410</v>
      </c>
      <c r="AT762" s="5">
        <v>1</v>
      </c>
      <c r="AU762" s="5">
        <v>0</v>
      </c>
      <c r="AV762" s="5">
        <v>0</v>
      </c>
      <c r="AW762" s="5">
        <v>0</v>
      </c>
      <c r="AX762">
        <v>232</v>
      </c>
      <c r="AY762">
        <v>1088</v>
      </c>
      <c r="AZ762">
        <v>16.899999999999999</v>
      </c>
      <c r="BA762">
        <v>13.9</v>
      </c>
      <c r="BB762" s="55">
        <v>0.52291666666682701</v>
      </c>
    </row>
    <row r="763" spans="2:54" x14ac:dyDescent="0.25">
      <c r="B763" s="5">
        <v>8</v>
      </c>
      <c r="C763" s="5">
        <v>80</v>
      </c>
      <c r="D763" s="5">
        <v>4.8</v>
      </c>
      <c r="E763" s="5">
        <v>7.5</v>
      </c>
      <c r="F763" s="5">
        <v>5</v>
      </c>
      <c r="G763" s="5">
        <v>5.8</v>
      </c>
      <c r="H763" s="5">
        <v>1030.0999999999999</v>
      </c>
      <c r="I763" s="5">
        <v>17020</v>
      </c>
      <c r="J763" s="5">
        <v>1</v>
      </c>
      <c r="K763" s="5">
        <v>0</v>
      </c>
      <c r="L763" s="5">
        <v>0</v>
      </c>
      <c r="M763" s="5">
        <v>0</v>
      </c>
      <c r="N763">
        <v>232</v>
      </c>
      <c r="O763">
        <v>1088</v>
      </c>
      <c r="P763">
        <v>16.8</v>
      </c>
      <c r="Q763">
        <v>13.9</v>
      </c>
      <c r="R763" s="54"/>
      <c r="T763" s="91">
        <f t="shared" si="35"/>
        <v>16.8</v>
      </c>
      <c r="U763" s="94">
        <f t="shared" si="34"/>
        <v>5.8000000000000007</v>
      </c>
      <c r="V763" s="90" t="str">
        <f t="shared" si="33"/>
        <v/>
      </c>
      <c r="W763" s="94">
        <f t="shared" si="36"/>
        <v>1</v>
      </c>
      <c r="X763" s="91"/>
      <c r="Z763" s="5"/>
      <c r="AA763"/>
      <c r="AC763" s="372"/>
      <c r="AD763" s="54">
        <v>0.52361111111123104</v>
      </c>
      <c r="AK763" s="306"/>
      <c r="AL763" s="5">
        <v>8</v>
      </c>
      <c r="AM763" s="5">
        <v>80</v>
      </c>
      <c r="AN763" s="5">
        <v>4.8</v>
      </c>
      <c r="AO763" s="5">
        <v>7.5</v>
      </c>
      <c r="AP763" s="5">
        <v>5</v>
      </c>
      <c r="AQ763" s="5">
        <v>5.8</v>
      </c>
      <c r="AR763" s="5">
        <v>1030.0999999999999</v>
      </c>
      <c r="AS763" s="5">
        <v>17020</v>
      </c>
      <c r="AT763" s="5">
        <v>1</v>
      </c>
      <c r="AU763" s="5">
        <v>0</v>
      </c>
      <c r="AV763" s="5">
        <v>0</v>
      </c>
      <c r="AW763" s="5">
        <v>0</v>
      </c>
      <c r="AX763">
        <v>232</v>
      </c>
      <c r="AY763">
        <v>1088</v>
      </c>
      <c r="AZ763">
        <v>16.8</v>
      </c>
      <c r="BA763">
        <v>13.9</v>
      </c>
      <c r="BB763" s="55">
        <v>0.52361111111127201</v>
      </c>
    </row>
    <row r="764" spans="2:54" x14ac:dyDescent="0.25">
      <c r="B764" s="5">
        <v>8</v>
      </c>
      <c r="C764" s="5">
        <v>80</v>
      </c>
      <c r="D764" s="5">
        <v>4.8</v>
      </c>
      <c r="E764" s="5">
        <v>8</v>
      </c>
      <c r="F764" s="5">
        <v>3.2</v>
      </c>
      <c r="G764" s="5">
        <v>6.5</v>
      </c>
      <c r="H764" s="5">
        <v>1030.0999999999999</v>
      </c>
      <c r="I764" s="5">
        <v>18250</v>
      </c>
      <c r="J764" s="5">
        <v>1</v>
      </c>
      <c r="K764" s="5">
        <v>0</v>
      </c>
      <c r="L764" s="5">
        <v>0</v>
      </c>
      <c r="M764" s="5">
        <v>0</v>
      </c>
      <c r="N764">
        <v>232</v>
      </c>
      <c r="O764">
        <v>1088</v>
      </c>
      <c r="P764">
        <v>16.600000000000001</v>
      </c>
      <c r="Q764">
        <v>13.9</v>
      </c>
      <c r="R764" s="54"/>
      <c r="T764" s="91">
        <f t="shared" si="35"/>
        <v>16.600000000000001</v>
      </c>
      <c r="U764" s="94">
        <f t="shared" si="34"/>
        <v>5.6000000000000014</v>
      </c>
      <c r="V764" s="90" t="str">
        <f t="shared" si="33"/>
        <v/>
      </c>
      <c r="W764" s="94">
        <f t="shared" si="36"/>
        <v>1</v>
      </c>
      <c r="X764" s="91"/>
      <c r="Z764" s="5"/>
      <c r="AA764"/>
      <c r="AC764" s="372"/>
      <c r="AD764" s="54">
        <v>0.52430555555567604</v>
      </c>
      <c r="AK764" s="306"/>
      <c r="AL764" s="5">
        <v>8</v>
      </c>
      <c r="AM764" s="5">
        <v>80</v>
      </c>
      <c r="AN764" s="5">
        <v>4.8</v>
      </c>
      <c r="AO764" s="5">
        <v>8</v>
      </c>
      <c r="AP764" s="5">
        <v>3.2</v>
      </c>
      <c r="AQ764" s="5">
        <v>6.5</v>
      </c>
      <c r="AR764" s="5">
        <v>1030.0999999999999</v>
      </c>
      <c r="AS764" s="5">
        <v>18250</v>
      </c>
      <c r="AT764" s="5">
        <v>1</v>
      </c>
      <c r="AU764" s="5">
        <v>0</v>
      </c>
      <c r="AV764" s="5">
        <v>0</v>
      </c>
      <c r="AW764" s="5">
        <v>0</v>
      </c>
      <c r="AX764">
        <v>232</v>
      </c>
      <c r="AY764">
        <v>1088</v>
      </c>
      <c r="AZ764">
        <v>16.600000000000001</v>
      </c>
      <c r="BA764">
        <v>13.9</v>
      </c>
      <c r="BB764" s="55">
        <v>0.52430555555571701</v>
      </c>
    </row>
    <row r="765" spans="2:54" x14ac:dyDescent="0.25">
      <c r="B765" s="5">
        <v>8</v>
      </c>
      <c r="C765" s="5">
        <v>79</v>
      </c>
      <c r="D765" s="5">
        <v>4.5999999999999996</v>
      </c>
      <c r="E765" s="5">
        <v>8</v>
      </c>
      <c r="F765" s="5">
        <v>2.2000000000000002</v>
      </c>
      <c r="G765" s="5">
        <v>6.5</v>
      </c>
      <c r="H765" s="5">
        <v>1030.2</v>
      </c>
      <c r="I765" s="5">
        <v>19000</v>
      </c>
      <c r="J765" s="5">
        <v>1</v>
      </c>
      <c r="K765" s="5">
        <v>0</v>
      </c>
      <c r="L765" s="5">
        <v>0</v>
      </c>
      <c r="M765" s="5">
        <v>0</v>
      </c>
      <c r="N765">
        <v>232</v>
      </c>
      <c r="O765">
        <v>1088</v>
      </c>
      <c r="P765">
        <v>16.5</v>
      </c>
      <c r="Q765">
        <v>13.9</v>
      </c>
      <c r="R765" s="54"/>
      <c r="T765" s="91">
        <f t="shared" si="35"/>
        <v>16.5</v>
      </c>
      <c r="U765" s="94">
        <f t="shared" si="34"/>
        <v>5.5</v>
      </c>
      <c r="V765" s="90" t="str">
        <f t="shared" si="33"/>
        <v/>
      </c>
      <c r="W765" s="94">
        <f t="shared" si="36"/>
        <v>1</v>
      </c>
      <c r="X765" s="91"/>
      <c r="Z765" s="5"/>
      <c r="AA765"/>
      <c r="AC765" s="372"/>
      <c r="AD765" s="54">
        <v>0.52500000000012104</v>
      </c>
      <c r="AK765" s="306"/>
      <c r="AL765" s="5">
        <v>8</v>
      </c>
      <c r="AM765" s="5">
        <v>79</v>
      </c>
      <c r="AN765" s="5">
        <v>4.5999999999999996</v>
      </c>
      <c r="AO765" s="5">
        <v>8</v>
      </c>
      <c r="AP765" s="5">
        <v>2.2000000000000002</v>
      </c>
      <c r="AQ765" s="5">
        <v>6.5</v>
      </c>
      <c r="AR765" s="5">
        <v>1030.2</v>
      </c>
      <c r="AS765" s="5">
        <v>19000</v>
      </c>
      <c r="AT765" s="5">
        <v>1</v>
      </c>
      <c r="AU765" s="5">
        <v>0</v>
      </c>
      <c r="AV765" s="5">
        <v>0</v>
      </c>
      <c r="AW765" s="5">
        <v>0</v>
      </c>
      <c r="AX765">
        <v>232</v>
      </c>
      <c r="AY765">
        <v>1088</v>
      </c>
      <c r="AZ765">
        <v>16.5</v>
      </c>
      <c r="BA765">
        <v>13.9</v>
      </c>
      <c r="BB765" s="55">
        <v>0.525000000000162</v>
      </c>
    </row>
    <row r="766" spans="2:54" x14ac:dyDescent="0.25">
      <c r="B766" s="5">
        <v>8</v>
      </c>
      <c r="C766" s="5">
        <v>80</v>
      </c>
      <c r="D766" s="5">
        <v>4.8</v>
      </c>
      <c r="E766" s="5">
        <v>8</v>
      </c>
      <c r="F766" s="5">
        <v>4.3</v>
      </c>
      <c r="G766" s="5">
        <v>10.1</v>
      </c>
      <c r="H766" s="5">
        <v>1030</v>
      </c>
      <c r="I766" s="5">
        <v>22210</v>
      </c>
      <c r="J766" s="5">
        <v>1</v>
      </c>
      <c r="K766" s="5">
        <v>0</v>
      </c>
      <c r="L766" s="5">
        <v>0</v>
      </c>
      <c r="M766" s="5">
        <v>0</v>
      </c>
      <c r="N766">
        <v>232</v>
      </c>
      <c r="O766">
        <v>1088</v>
      </c>
      <c r="P766">
        <v>16.3</v>
      </c>
      <c r="Q766">
        <v>13.8</v>
      </c>
      <c r="R766" s="54"/>
      <c r="T766" s="91">
        <f t="shared" si="35"/>
        <v>16.3</v>
      </c>
      <c r="U766" s="94">
        <f t="shared" si="34"/>
        <v>5.3000000000000007</v>
      </c>
      <c r="V766" s="90" t="str">
        <f t="shared" si="33"/>
        <v/>
      </c>
      <c r="W766" s="94">
        <f t="shared" si="36"/>
        <v>1</v>
      </c>
      <c r="X766" s="91"/>
      <c r="Z766" s="5"/>
      <c r="AA766"/>
      <c r="AC766" s="372"/>
      <c r="AD766" s="54">
        <v>0.52569444444456603</v>
      </c>
      <c r="AK766" s="306"/>
      <c r="AL766" s="5">
        <v>8</v>
      </c>
      <c r="AM766" s="5">
        <v>80</v>
      </c>
      <c r="AN766" s="5">
        <v>4.8</v>
      </c>
      <c r="AO766" s="5">
        <v>8</v>
      </c>
      <c r="AP766" s="5">
        <v>4.3</v>
      </c>
      <c r="AQ766" s="5">
        <v>10.1</v>
      </c>
      <c r="AR766" s="5">
        <v>1030</v>
      </c>
      <c r="AS766" s="5">
        <v>22210</v>
      </c>
      <c r="AT766" s="5">
        <v>1</v>
      </c>
      <c r="AU766" s="5">
        <v>0</v>
      </c>
      <c r="AV766" s="5">
        <v>0</v>
      </c>
      <c r="AW766" s="5">
        <v>0</v>
      </c>
      <c r="AX766">
        <v>232</v>
      </c>
      <c r="AY766">
        <v>1088</v>
      </c>
      <c r="AZ766">
        <v>16.3</v>
      </c>
      <c r="BA766">
        <v>13.8</v>
      </c>
      <c r="BB766" s="55">
        <v>0.525694444444607</v>
      </c>
    </row>
    <row r="767" spans="2:54" x14ac:dyDescent="0.25">
      <c r="B767" s="5">
        <v>8.1</v>
      </c>
      <c r="C767" s="5">
        <v>79</v>
      </c>
      <c r="D767" s="5">
        <v>4.7</v>
      </c>
      <c r="E767" s="5">
        <v>8.1</v>
      </c>
      <c r="F767" s="5">
        <v>3.6</v>
      </c>
      <c r="G767" s="5">
        <v>5.8</v>
      </c>
      <c r="H767" s="5">
        <v>1030</v>
      </c>
      <c r="I767" s="5">
        <v>24470</v>
      </c>
      <c r="J767" s="5">
        <v>1</v>
      </c>
      <c r="K767" s="5">
        <v>0</v>
      </c>
      <c r="L767" s="5">
        <v>0</v>
      </c>
      <c r="M767" s="5">
        <v>0</v>
      </c>
      <c r="N767">
        <v>232</v>
      </c>
      <c r="O767">
        <v>1088</v>
      </c>
      <c r="P767">
        <v>16.2</v>
      </c>
      <c r="Q767">
        <v>13.8</v>
      </c>
      <c r="R767" s="54"/>
      <c r="T767" s="91">
        <f t="shared" si="35"/>
        <v>16.2</v>
      </c>
      <c r="U767" s="94">
        <f t="shared" si="34"/>
        <v>5.0999999999999996</v>
      </c>
      <c r="V767" s="90" t="str">
        <f t="shared" si="33"/>
        <v/>
      </c>
      <c r="W767" s="94">
        <f t="shared" si="36"/>
        <v>1</v>
      </c>
      <c r="X767" s="91"/>
      <c r="Z767" s="5"/>
      <c r="AA767"/>
      <c r="AC767" s="372"/>
      <c r="AD767" s="54">
        <v>0.52638888888901103</v>
      </c>
      <c r="AK767" s="306"/>
      <c r="AL767" s="5">
        <v>8.1</v>
      </c>
      <c r="AM767" s="5">
        <v>79</v>
      </c>
      <c r="AN767" s="5">
        <v>4.7</v>
      </c>
      <c r="AO767" s="5">
        <v>8.1</v>
      </c>
      <c r="AP767" s="5">
        <v>3.6</v>
      </c>
      <c r="AQ767" s="5">
        <v>5.8</v>
      </c>
      <c r="AR767" s="5">
        <v>1030</v>
      </c>
      <c r="AS767" s="5">
        <v>24470</v>
      </c>
      <c r="AT767" s="5">
        <v>1</v>
      </c>
      <c r="AU767" s="5">
        <v>0</v>
      </c>
      <c r="AV767" s="5">
        <v>0</v>
      </c>
      <c r="AW767" s="5">
        <v>0</v>
      </c>
      <c r="AX767">
        <v>232</v>
      </c>
      <c r="AY767">
        <v>1088</v>
      </c>
      <c r="AZ767">
        <v>16.2</v>
      </c>
      <c r="BA767">
        <v>13.8</v>
      </c>
      <c r="BB767" s="55">
        <v>0.526388888889052</v>
      </c>
    </row>
    <row r="768" spans="2:54" x14ac:dyDescent="0.25">
      <c r="B768" s="5">
        <v>8.1999999999999993</v>
      </c>
      <c r="C768" s="5">
        <v>79</v>
      </c>
      <c r="D768" s="5">
        <v>4.8</v>
      </c>
      <c r="E768" s="5">
        <v>7.7</v>
      </c>
      <c r="F768" s="5">
        <v>5</v>
      </c>
      <c r="G768" s="5">
        <v>5.8</v>
      </c>
      <c r="H768" s="5">
        <v>1030.0999999999999</v>
      </c>
      <c r="I768" s="5">
        <v>32850</v>
      </c>
      <c r="J768" s="5">
        <v>2</v>
      </c>
      <c r="K768" s="5">
        <v>0</v>
      </c>
      <c r="L768" s="5">
        <v>0</v>
      </c>
      <c r="M768" s="5">
        <v>0</v>
      </c>
      <c r="N768">
        <v>232</v>
      </c>
      <c r="O768">
        <v>1088</v>
      </c>
      <c r="P768">
        <v>16.2</v>
      </c>
      <c r="Q768">
        <v>13.7</v>
      </c>
      <c r="R768" s="54"/>
      <c r="T768" s="91">
        <f t="shared" si="35"/>
        <v>16.2</v>
      </c>
      <c r="U768" s="94">
        <f t="shared" si="34"/>
        <v>5</v>
      </c>
      <c r="V768" s="90" t="str">
        <f t="shared" si="33"/>
        <v/>
      </c>
      <c r="W768" s="94">
        <f t="shared" si="36"/>
        <v>1</v>
      </c>
      <c r="X768" s="91"/>
      <c r="Z768" s="5"/>
      <c r="AA768"/>
      <c r="AC768" s="372"/>
      <c r="AD768" s="54">
        <v>0.52708333333345603</v>
      </c>
      <c r="AK768" s="306"/>
      <c r="AL768" s="5">
        <v>8.1999999999999993</v>
      </c>
      <c r="AM768" s="5">
        <v>79</v>
      </c>
      <c r="AN768" s="5">
        <v>4.8</v>
      </c>
      <c r="AO768" s="5">
        <v>7.7</v>
      </c>
      <c r="AP768" s="5">
        <v>5</v>
      </c>
      <c r="AQ768" s="5">
        <v>5.8</v>
      </c>
      <c r="AR768" s="5">
        <v>1030.0999999999999</v>
      </c>
      <c r="AS768" s="5">
        <v>32850</v>
      </c>
      <c r="AT768" s="5">
        <v>2</v>
      </c>
      <c r="AU768" s="5">
        <v>0</v>
      </c>
      <c r="AV768" s="5">
        <v>0</v>
      </c>
      <c r="AW768" s="5">
        <v>0</v>
      </c>
      <c r="AX768">
        <v>232</v>
      </c>
      <c r="AY768">
        <v>1088</v>
      </c>
      <c r="AZ768">
        <v>16.2</v>
      </c>
      <c r="BA768">
        <v>13.7</v>
      </c>
      <c r="BB768" s="55">
        <v>0.527083333333497</v>
      </c>
    </row>
    <row r="769" spans="2:54" x14ac:dyDescent="0.25">
      <c r="B769" s="5">
        <v>8.3000000000000007</v>
      </c>
      <c r="C769" s="5">
        <v>79</v>
      </c>
      <c r="D769" s="5">
        <v>4.9000000000000004</v>
      </c>
      <c r="E769" s="5">
        <v>8.3000000000000007</v>
      </c>
      <c r="F769" s="5">
        <v>2.5</v>
      </c>
      <c r="G769" s="5">
        <v>6.1</v>
      </c>
      <c r="H769" s="5">
        <v>1029.8</v>
      </c>
      <c r="I769" s="5">
        <v>19120</v>
      </c>
      <c r="J769" s="5">
        <v>1</v>
      </c>
      <c r="K769" s="5">
        <v>0</v>
      </c>
      <c r="L769" s="5">
        <v>0</v>
      </c>
      <c r="M769" s="5">
        <v>0</v>
      </c>
      <c r="N769">
        <v>232</v>
      </c>
      <c r="O769">
        <v>1088</v>
      </c>
      <c r="P769">
        <v>16.3</v>
      </c>
      <c r="Q769">
        <v>13.8</v>
      </c>
      <c r="R769" s="54"/>
      <c r="T769" s="91">
        <f t="shared" si="35"/>
        <v>16.3</v>
      </c>
      <c r="U769" s="94">
        <f t="shared" si="34"/>
        <v>5</v>
      </c>
      <c r="V769" s="90" t="str">
        <f t="shared" si="33"/>
        <v/>
      </c>
      <c r="W769" s="94">
        <f t="shared" si="36"/>
        <v>1</v>
      </c>
      <c r="X769" s="91"/>
      <c r="Z769" s="5"/>
      <c r="AA769"/>
      <c r="AC769" s="372"/>
      <c r="AD769" s="54">
        <v>0.52777777777790102</v>
      </c>
      <c r="AK769" s="306"/>
      <c r="AL769" s="5">
        <v>8.3000000000000007</v>
      </c>
      <c r="AM769" s="5">
        <v>79</v>
      </c>
      <c r="AN769" s="5">
        <v>4.9000000000000004</v>
      </c>
      <c r="AO769" s="5">
        <v>8.3000000000000007</v>
      </c>
      <c r="AP769" s="5">
        <v>2.5</v>
      </c>
      <c r="AQ769" s="5">
        <v>6.1</v>
      </c>
      <c r="AR769" s="5">
        <v>1029.8</v>
      </c>
      <c r="AS769" s="5">
        <v>19120</v>
      </c>
      <c r="AT769" s="5">
        <v>1</v>
      </c>
      <c r="AU769" s="5">
        <v>0</v>
      </c>
      <c r="AV769" s="5">
        <v>0</v>
      </c>
      <c r="AW769" s="5">
        <v>0</v>
      </c>
      <c r="AX769">
        <v>232</v>
      </c>
      <c r="AY769">
        <v>1088</v>
      </c>
      <c r="AZ769">
        <v>16.3</v>
      </c>
      <c r="BA769">
        <v>13.8</v>
      </c>
      <c r="BB769" s="55">
        <v>0.52777777777794199</v>
      </c>
    </row>
    <row r="770" spans="2:54" x14ac:dyDescent="0.25">
      <c r="B770" s="5">
        <v>8.4</v>
      </c>
      <c r="C770" s="5">
        <v>79</v>
      </c>
      <c r="D770" s="5">
        <v>5</v>
      </c>
      <c r="E770" s="5">
        <v>8.4</v>
      </c>
      <c r="F770" s="5">
        <v>2.2000000000000002</v>
      </c>
      <c r="G770" s="5">
        <v>4.7</v>
      </c>
      <c r="H770" s="5">
        <v>1030.0999999999999</v>
      </c>
      <c r="I770" s="5">
        <v>17070</v>
      </c>
      <c r="J770" s="5">
        <v>1</v>
      </c>
      <c r="K770" s="5">
        <v>0</v>
      </c>
      <c r="L770" s="5">
        <v>0</v>
      </c>
      <c r="M770" s="5">
        <v>0</v>
      </c>
      <c r="N770">
        <v>232</v>
      </c>
      <c r="O770">
        <v>1088</v>
      </c>
      <c r="P770">
        <v>16.5</v>
      </c>
      <c r="Q770">
        <v>13.8</v>
      </c>
      <c r="R770" s="54"/>
      <c r="T770" s="91">
        <f t="shared" si="35"/>
        <v>16.5</v>
      </c>
      <c r="U770" s="94">
        <f t="shared" si="34"/>
        <v>5.0999999999999996</v>
      </c>
      <c r="V770" s="90" t="str">
        <f t="shared" si="33"/>
        <v/>
      </c>
      <c r="W770" s="94">
        <f t="shared" si="36"/>
        <v>1</v>
      </c>
      <c r="X770" s="91"/>
      <c r="Z770" s="5"/>
      <c r="AA770"/>
      <c r="AC770" s="372"/>
      <c r="AD770" s="54">
        <v>0.52847222222234602</v>
      </c>
      <c r="AK770" s="306"/>
      <c r="AL770" s="5">
        <v>8.4</v>
      </c>
      <c r="AM770" s="5">
        <v>79</v>
      </c>
      <c r="AN770" s="5">
        <v>5</v>
      </c>
      <c r="AO770" s="5">
        <v>8.4</v>
      </c>
      <c r="AP770" s="5">
        <v>2.2000000000000002</v>
      </c>
      <c r="AQ770" s="5">
        <v>4.7</v>
      </c>
      <c r="AR770" s="5">
        <v>1030.0999999999999</v>
      </c>
      <c r="AS770" s="5">
        <v>17070</v>
      </c>
      <c r="AT770" s="5">
        <v>1</v>
      </c>
      <c r="AU770" s="5">
        <v>0</v>
      </c>
      <c r="AV770" s="5">
        <v>0</v>
      </c>
      <c r="AW770" s="5">
        <v>0</v>
      </c>
      <c r="AX770">
        <v>232</v>
      </c>
      <c r="AY770">
        <v>1088</v>
      </c>
      <c r="AZ770">
        <v>16.5</v>
      </c>
      <c r="BA770">
        <v>13.8</v>
      </c>
      <c r="BB770" s="55">
        <v>0.52847222222238699</v>
      </c>
    </row>
    <row r="771" spans="2:54" x14ac:dyDescent="0.25">
      <c r="B771" s="5">
        <v>8.4</v>
      </c>
      <c r="C771" s="5">
        <v>78</v>
      </c>
      <c r="D771" s="5">
        <v>4.8</v>
      </c>
      <c r="E771" s="5">
        <v>8.4</v>
      </c>
      <c r="F771" s="5">
        <v>2.2000000000000002</v>
      </c>
      <c r="G771" s="5">
        <v>8.3000000000000007</v>
      </c>
      <c r="H771" s="5">
        <v>1030</v>
      </c>
      <c r="I771" s="5">
        <v>14230</v>
      </c>
      <c r="J771" s="5">
        <v>1</v>
      </c>
      <c r="K771" s="5">
        <v>0</v>
      </c>
      <c r="L771" s="5">
        <v>0</v>
      </c>
      <c r="M771" s="5">
        <v>0</v>
      </c>
      <c r="N771">
        <v>232</v>
      </c>
      <c r="O771">
        <v>1088</v>
      </c>
      <c r="P771">
        <v>16.7</v>
      </c>
      <c r="Q771">
        <v>13.8</v>
      </c>
      <c r="R771" s="54"/>
      <c r="T771" s="91">
        <f t="shared" si="35"/>
        <v>16.7</v>
      </c>
      <c r="U771" s="94">
        <f t="shared" si="34"/>
        <v>5.2999999999999989</v>
      </c>
      <c r="V771" s="90" t="str">
        <f t="shared" si="33"/>
        <v/>
      </c>
      <c r="W771" s="94">
        <f t="shared" si="36"/>
        <v>1</v>
      </c>
      <c r="X771" s="91"/>
      <c r="Z771" s="5"/>
      <c r="AA771"/>
      <c r="AC771" s="372"/>
      <c r="AD771" s="54">
        <v>0.52916666666679102</v>
      </c>
      <c r="AK771" s="306"/>
      <c r="AL771" s="5">
        <v>8.4</v>
      </c>
      <c r="AM771" s="5">
        <v>78</v>
      </c>
      <c r="AN771" s="5">
        <v>4.8</v>
      </c>
      <c r="AO771" s="5">
        <v>8.4</v>
      </c>
      <c r="AP771" s="5">
        <v>2.2000000000000002</v>
      </c>
      <c r="AQ771" s="5">
        <v>8.3000000000000007</v>
      </c>
      <c r="AR771" s="5">
        <v>1030</v>
      </c>
      <c r="AS771" s="5">
        <v>14230</v>
      </c>
      <c r="AT771" s="5">
        <v>1</v>
      </c>
      <c r="AU771" s="5">
        <v>0</v>
      </c>
      <c r="AV771" s="5">
        <v>0</v>
      </c>
      <c r="AW771" s="5">
        <v>0</v>
      </c>
      <c r="AX771">
        <v>232</v>
      </c>
      <c r="AY771">
        <v>1088</v>
      </c>
      <c r="AZ771">
        <v>16.7</v>
      </c>
      <c r="BA771">
        <v>13.8</v>
      </c>
      <c r="BB771" s="55">
        <v>0.52916666666683199</v>
      </c>
    </row>
    <row r="772" spans="2:54" x14ac:dyDescent="0.25">
      <c r="B772" s="5">
        <v>8.3000000000000007</v>
      </c>
      <c r="C772" s="5">
        <v>79</v>
      </c>
      <c r="D772" s="5">
        <v>4.9000000000000004</v>
      </c>
      <c r="E772" s="5">
        <v>8.3000000000000007</v>
      </c>
      <c r="F772" s="5">
        <v>1.8</v>
      </c>
      <c r="G772" s="5">
        <v>3.6</v>
      </c>
      <c r="H772" s="5">
        <v>1029.9000000000001</v>
      </c>
      <c r="I772" s="5">
        <v>13350</v>
      </c>
      <c r="J772" s="5">
        <v>0</v>
      </c>
      <c r="K772" s="5">
        <v>0</v>
      </c>
      <c r="L772" s="5">
        <v>0</v>
      </c>
      <c r="M772" s="5">
        <v>0</v>
      </c>
      <c r="N772">
        <v>232</v>
      </c>
      <c r="O772">
        <v>1088</v>
      </c>
      <c r="P772">
        <v>16.7</v>
      </c>
      <c r="Q772">
        <v>13.8</v>
      </c>
      <c r="R772" s="54"/>
      <c r="T772" s="91">
        <f t="shared" si="35"/>
        <v>16.7</v>
      </c>
      <c r="U772" s="94">
        <f t="shared" si="34"/>
        <v>5.3999999999999986</v>
      </c>
      <c r="V772" s="90" t="str">
        <f t="shared" si="33"/>
        <v/>
      </c>
      <c r="W772" s="94">
        <f t="shared" si="36"/>
        <v>1</v>
      </c>
      <c r="X772" s="91"/>
      <c r="Z772" s="5"/>
      <c r="AA772"/>
      <c r="AC772" s="372"/>
      <c r="AD772" s="54">
        <v>0.52986111111123602</v>
      </c>
      <c r="AK772" s="306"/>
      <c r="AL772" s="5">
        <v>8.3000000000000007</v>
      </c>
      <c r="AM772" s="5">
        <v>79</v>
      </c>
      <c r="AN772" s="5">
        <v>4.9000000000000004</v>
      </c>
      <c r="AO772" s="5">
        <v>8.3000000000000007</v>
      </c>
      <c r="AP772" s="5">
        <v>1.8</v>
      </c>
      <c r="AQ772" s="5">
        <v>3.6</v>
      </c>
      <c r="AR772" s="5">
        <v>1029.9000000000001</v>
      </c>
      <c r="AS772" s="5">
        <v>13350</v>
      </c>
      <c r="AT772" s="5">
        <v>0</v>
      </c>
      <c r="AU772" s="5">
        <v>0</v>
      </c>
      <c r="AV772" s="5">
        <v>0</v>
      </c>
      <c r="AW772" s="5">
        <v>0</v>
      </c>
      <c r="AX772">
        <v>232</v>
      </c>
      <c r="AY772">
        <v>1088</v>
      </c>
      <c r="AZ772">
        <v>16.7</v>
      </c>
      <c r="BA772">
        <v>13.8</v>
      </c>
      <c r="BB772" s="55">
        <v>0.52986111111127698</v>
      </c>
    </row>
    <row r="773" spans="2:54" x14ac:dyDescent="0.25">
      <c r="B773" s="5">
        <v>8.3000000000000007</v>
      </c>
      <c r="C773" s="5">
        <v>79</v>
      </c>
      <c r="D773" s="5">
        <v>4.9000000000000004</v>
      </c>
      <c r="E773" s="5">
        <v>8.3000000000000007</v>
      </c>
      <c r="F773" s="5">
        <v>2.5</v>
      </c>
      <c r="G773" s="5">
        <v>5</v>
      </c>
      <c r="H773" s="5">
        <v>1030</v>
      </c>
      <c r="I773" s="5">
        <v>15230</v>
      </c>
      <c r="J773" s="5">
        <v>1</v>
      </c>
      <c r="K773" s="5">
        <v>0</v>
      </c>
      <c r="L773" s="5">
        <v>0</v>
      </c>
      <c r="M773" s="5">
        <v>0</v>
      </c>
      <c r="N773">
        <v>232</v>
      </c>
      <c r="O773">
        <v>1088</v>
      </c>
      <c r="P773">
        <v>16.600000000000001</v>
      </c>
      <c r="Q773">
        <v>13.8</v>
      </c>
      <c r="R773" s="54"/>
      <c r="T773" s="91">
        <f t="shared" si="35"/>
        <v>16.600000000000001</v>
      </c>
      <c r="U773" s="94">
        <f t="shared" si="34"/>
        <v>5.3000000000000007</v>
      </c>
      <c r="V773" s="90" t="str">
        <f t="shared" si="33"/>
        <v/>
      </c>
      <c r="W773" s="94">
        <f t="shared" si="36"/>
        <v>1</v>
      </c>
      <c r="X773" s="91"/>
      <c r="Z773" s="5"/>
      <c r="AA773"/>
      <c r="AC773" s="372"/>
      <c r="AD773" s="54">
        <v>0.53055555555568101</v>
      </c>
      <c r="AK773" s="306"/>
      <c r="AL773" s="5">
        <v>8.3000000000000007</v>
      </c>
      <c r="AM773" s="5">
        <v>79</v>
      </c>
      <c r="AN773" s="5">
        <v>4.9000000000000004</v>
      </c>
      <c r="AO773" s="5">
        <v>8.3000000000000007</v>
      </c>
      <c r="AP773" s="5">
        <v>2.5</v>
      </c>
      <c r="AQ773" s="5">
        <v>5</v>
      </c>
      <c r="AR773" s="5">
        <v>1030</v>
      </c>
      <c r="AS773" s="5">
        <v>15230</v>
      </c>
      <c r="AT773" s="5">
        <v>1</v>
      </c>
      <c r="AU773" s="5">
        <v>0</v>
      </c>
      <c r="AV773" s="5">
        <v>0</v>
      </c>
      <c r="AW773" s="5">
        <v>0</v>
      </c>
      <c r="AX773">
        <v>232</v>
      </c>
      <c r="AY773">
        <v>1088</v>
      </c>
      <c r="AZ773">
        <v>16.600000000000001</v>
      </c>
      <c r="BA773">
        <v>13.8</v>
      </c>
      <c r="BB773" s="55">
        <v>0.53055555555572198</v>
      </c>
    </row>
    <row r="774" spans="2:54" x14ac:dyDescent="0.25">
      <c r="B774" s="5">
        <v>8.1999999999999993</v>
      </c>
      <c r="C774" s="5">
        <v>79</v>
      </c>
      <c r="D774" s="5">
        <v>4.8</v>
      </c>
      <c r="E774" s="5">
        <v>7.7</v>
      </c>
      <c r="F774" s="5">
        <v>5</v>
      </c>
      <c r="G774" s="5">
        <v>7.9</v>
      </c>
      <c r="H774" s="5">
        <v>1030</v>
      </c>
      <c r="I774" s="5">
        <v>13400</v>
      </c>
      <c r="J774" s="5">
        <v>0</v>
      </c>
      <c r="K774" s="5">
        <v>0</v>
      </c>
      <c r="L774" s="5">
        <v>0</v>
      </c>
      <c r="M774" s="5">
        <v>0</v>
      </c>
      <c r="N774">
        <v>232</v>
      </c>
      <c r="O774">
        <v>1088</v>
      </c>
      <c r="P774">
        <v>16.5</v>
      </c>
      <c r="Q774">
        <v>13.8</v>
      </c>
      <c r="R774" s="54"/>
      <c r="T774" s="91">
        <f t="shared" si="35"/>
        <v>16.5</v>
      </c>
      <c r="U774" s="94">
        <f t="shared" si="34"/>
        <v>5.3000000000000007</v>
      </c>
      <c r="V774" s="90" t="str">
        <f t="shared" si="33"/>
        <v/>
      </c>
      <c r="W774" s="94">
        <f t="shared" si="36"/>
        <v>1</v>
      </c>
      <c r="X774" s="91"/>
      <c r="Z774" s="5"/>
      <c r="AA774"/>
      <c r="AC774" s="372"/>
      <c r="AD774" s="54">
        <v>0.53125000000012601</v>
      </c>
      <c r="AK774" s="306"/>
      <c r="AL774" s="5">
        <v>8.1999999999999993</v>
      </c>
      <c r="AM774" s="5">
        <v>79</v>
      </c>
      <c r="AN774" s="5">
        <v>4.8</v>
      </c>
      <c r="AO774" s="5">
        <v>7.7</v>
      </c>
      <c r="AP774" s="5">
        <v>5</v>
      </c>
      <c r="AQ774" s="5">
        <v>7.9</v>
      </c>
      <c r="AR774" s="5">
        <v>1030</v>
      </c>
      <c r="AS774" s="5">
        <v>13400</v>
      </c>
      <c r="AT774" s="5">
        <v>0</v>
      </c>
      <c r="AU774" s="5">
        <v>0</v>
      </c>
      <c r="AV774" s="5">
        <v>0</v>
      </c>
      <c r="AW774" s="5">
        <v>0</v>
      </c>
      <c r="AX774">
        <v>232</v>
      </c>
      <c r="AY774">
        <v>1088</v>
      </c>
      <c r="AZ774">
        <v>16.5</v>
      </c>
      <c r="BA774">
        <v>13.8</v>
      </c>
      <c r="BB774" s="55">
        <v>0.53125000000016698</v>
      </c>
    </row>
    <row r="775" spans="2:54" x14ac:dyDescent="0.25">
      <c r="B775" s="5">
        <v>8.1</v>
      </c>
      <c r="C775" s="5">
        <v>79</v>
      </c>
      <c r="D775" s="5">
        <v>4.7</v>
      </c>
      <c r="E775" s="5">
        <v>8.1</v>
      </c>
      <c r="F775" s="5">
        <v>4.3</v>
      </c>
      <c r="G775" s="5">
        <v>4.3</v>
      </c>
      <c r="H775" s="5">
        <v>1030.0999999999999</v>
      </c>
      <c r="I775" s="5">
        <v>14880</v>
      </c>
      <c r="J775" s="5">
        <v>1</v>
      </c>
      <c r="K775" s="5">
        <v>0</v>
      </c>
      <c r="L775" s="5">
        <v>0</v>
      </c>
      <c r="M775" s="5">
        <v>0</v>
      </c>
      <c r="N775">
        <v>232</v>
      </c>
      <c r="O775">
        <v>1088</v>
      </c>
      <c r="P775">
        <v>16.3</v>
      </c>
      <c r="Q775">
        <v>13.7</v>
      </c>
      <c r="R775" s="54"/>
      <c r="T775" s="91">
        <f t="shared" si="35"/>
        <v>16.3</v>
      </c>
      <c r="U775" s="94">
        <f t="shared" si="34"/>
        <v>5.2000000000000011</v>
      </c>
      <c r="V775" s="90" t="str">
        <f t="shared" si="33"/>
        <v/>
      </c>
      <c r="W775" s="94">
        <f t="shared" si="36"/>
        <v>1</v>
      </c>
      <c r="X775" s="91"/>
      <c r="Z775" s="5"/>
      <c r="AA775"/>
      <c r="AC775" s="372"/>
      <c r="AD775" s="54">
        <v>0.53194444444457101</v>
      </c>
      <c r="AK775" s="306"/>
      <c r="AL775" s="5">
        <v>8.1</v>
      </c>
      <c r="AM775" s="5">
        <v>79</v>
      </c>
      <c r="AN775" s="5">
        <v>4.7</v>
      </c>
      <c r="AO775" s="5">
        <v>8.1</v>
      </c>
      <c r="AP775" s="5">
        <v>4.3</v>
      </c>
      <c r="AQ775" s="5">
        <v>4.3</v>
      </c>
      <c r="AR775" s="5">
        <v>1030.0999999999999</v>
      </c>
      <c r="AS775" s="5">
        <v>14880</v>
      </c>
      <c r="AT775" s="5">
        <v>1</v>
      </c>
      <c r="AU775" s="5">
        <v>0</v>
      </c>
      <c r="AV775" s="5">
        <v>0</v>
      </c>
      <c r="AW775" s="5">
        <v>0</v>
      </c>
      <c r="AX775">
        <v>232</v>
      </c>
      <c r="AY775">
        <v>1088</v>
      </c>
      <c r="AZ775">
        <v>16.3</v>
      </c>
      <c r="BA775">
        <v>13.7</v>
      </c>
      <c r="BB775" s="55">
        <v>0.53194444444461197</v>
      </c>
    </row>
    <row r="776" spans="2:54" x14ac:dyDescent="0.25">
      <c r="B776" s="5">
        <v>8.1</v>
      </c>
      <c r="C776" s="5">
        <v>80</v>
      </c>
      <c r="D776" s="5">
        <v>4.9000000000000004</v>
      </c>
      <c r="E776" s="5">
        <v>8.1</v>
      </c>
      <c r="F776" s="5">
        <v>3.6</v>
      </c>
      <c r="G776" s="5">
        <v>4.3</v>
      </c>
      <c r="H776" s="5">
        <v>1029.8</v>
      </c>
      <c r="I776" s="5">
        <v>18250</v>
      </c>
      <c r="J776" s="5">
        <v>1</v>
      </c>
      <c r="K776" s="5">
        <v>0</v>
      </c>
      <c r="L776" s="5">
        <v>0</v>
      </c>
      <c r="M776" s="5">
        <v>0</v>
      </c>
      <c r="N776">
        <v>232</v>
      </c>
      <c r="O776">
        <v>1088</v>
      </c>
      <c r="P776">
        <v>16.100000000000001</v>
      </c>
      <c r="Q776">
        <v>13.6</v>
      </c>
      <c r="R776" s="54"/>
      <c r="T776" s="91">
        <f t="shared" si="35"/>
        <v>16.100000000000001</v>
      </c>
      <c r="U776" s="94">
        <f t="shared" si="34"/>
        <v>5.0000000000000018</v>
      </c>
      <c r="V776" s="90" t="str">
        <f t="shared" si="33"/>
        <v/>
      </c>
      <c r="W776" s="94">
        <f t="shared" si="36"/>
        <v>1</v>
      </c>
      <c r="X776" s="91"/>
      <c r="Z776" s="5"/>
      <c r="AA776"/>
      <c r="AC776" s="372"/>
      <c r="AD776" s="54">
        <v>0.532638888889016</v>
      </c>
      <c r="AK776" s="306"/>
      <c r="AL776" s="5">
        <v>8.1</v>
      </c>
      <c r="AM776" s="5">
        <v>80</v>
      </c>
      <c r="AN776" s="5">
        <v>4.9000000000000004</v>
      </c>
      <c r="AO776" s="5">
        <v>8.1</v>
      </c>
      <c r="AP776" s="5">
        <v>3.6</v>
      </c>
      <c r="AQ776" s="5">
        <v>4.3</v>
      </c>
      <c r="AR776" s="5">
        <v>1029.8</v>
      </c>
      <c r="AS776" s="5">
        <v>18250</v>
      </c>
      <c r="AT776" s="5">
        <v>1</v>
      </c>
      <c r="AU776" s="5">
        <v>0</v>
      </c>
      <c r="AV776" s="5">
        <v>0</v>
      </c>
      <c r="AW776" s="5">
        <v>0</v>
      </c>
      <c r="AX776">
        <v>232</v>
      </c>
      <c r="AY776">
        <v>1088</v>
      </c>
      <c r="AZ776">
        <v>16.100000000000001</v>
      </c>
      <c r="BA776">
        <v>13.6</v>
      </c>
      <c r="BB776" s="55">
        <v>0.53263888888905697</v>
      </c>
    </row>
    <row r="777" spans="2:54" x14ac:dyDescent="0.25">
      <c r="B777" s="5">
        <v>8.1</v>
      </c>
      <c r="C777" s="5">
        <v>79</v>
      </c>
      <c r="D777" s="5">
        <v>4.7</v>
      </c>
      <c r="E777" s="5">
        <v>8.1</v>
      </c>
      <c r="F777" s="5">
        <v>4.3</v>
      </c>
      <c r="G777" s="5">
        <v>6.1</v>
      </c>
      <c r="H777" s="5">
        <v>1029.9000000000001</v>
      </c>
      <c r="I777" s="5">
        <v>15770</v>
      </c>
      <c r="J777" s="5">
        <v>1</v>
      </c>
      <c r="K777" s="5">
        <v>0</v>
      </c>
      <c r="L777" s="5">
        <v>0</v>
      </c>
      <c r="M777" s="5">
        <v>0</v>
      </c>
      <c r="N777">
        <v>232</v>
      </c>
      <c r="O777">
        <v>1088</v>
      </c>
      <c r="P777">
        <v>15.9</v>
      </c>
      <c r="Q777">
        <v>13.6</v>
      </c>
      <c r="R777" s="54"/>
      <c r="T777" s="91">
        <f t="shared" si="35"/>
        <v>15.9</v>
      </c>
      <c r="U777" s="94">
        <f t="shared" si="34"/>
        <v>4.8000000000000007</v>
      </c>
      <c r="V777" s="90" t="str">
        <f t="shared" si="33"/>
        <v/>
      </c>
      <c r="W777" s="94">
        <f t="shared" si="36"/>
        <v>1</v>
      </c>
      <c r="X777" s="91"/>
      <c r="Z777" s="5"/>
      <c r="AA777"/>
      <c r="AC777" s="372"/>
      <c r="AD777" s="54">
        <v>0.533333333333461</v>
      </c>
      <c r="AK777" s="306"/>
      <c r="AL777" s="5">
        <v>8.1</v>
      </c>
      <c r="AM777" s="5">
        <v>79</v>
      </c>
      <c r="AN777" s="5">
        <v>4.7</v>
      </c>
      <c r="AO777" s="5">
        <v>8.1</v>
      </c>
      <c r="AP777" s="5">
        <v>4.3</v>
      </c>
      <c r="AQ777" s="5">
        <v>6.1</v>
      </c>
      <c r="AR777" s="5">
        <v>1029.9000000000001</v>
      </c>
      <c r="AS777" s="5">
        <v>15770</v>
      </c>
      <c r="AT777" s="5">
        <v>1</v>
      </c>
      <c r="AU777" s="5">
        <v>0</v>
      </c>
      <c r="AV777" s="5">
        <v>0</v>
      </c>
      <c r="AW777" s="5">
        <v>0</v>
      </c>
      <c r="AX777">
        <v>232</v>
      </c>
      <c r="AY777">
        <v>1088</v>
      </c>
      <c r="AZ777">
        <v>15.9</v>
      </c>
      <c r="BA777">
        <v>13.6</v>
      </c>
      <c r="BB777" s="55">
        <v>0.53333333333350197</v>
      </c>
    </row>
    <row r="778" spans="2:54" x14ac:dyDescent="0.25">
      <c r="B778" s="5">
        <v>7.9</v>
      </c>
      <c r="C778" s="5">
        <v>79</v>
      </c>
      <c r="D778" s="5">
        <v>4.5</v>
      </c>
      <c r="E778" s="5">
        <v>7.4</v>
      </c>
      <c r="F778" s="5">
        <v>5</v>
      </c>
      <c r="G778" s="5">
        <v>6.1</v>
      </c>
      <c r="H778" s="5">
        <v>1030</v>
      </c>
      <c r="I778" s="5">
        <v>12900</v>
      </c>
      <c r="J778" s="5">
        <v>0</v>
      </c>
      <c r="K778" s="5">
        <v>0</v>
      </c>
      <c r="L778" s="5">
        <v>0</v>
      </c>
      <c r="M778" s="5">
        <v>0</v>
      </c>
      <c r="N778">
        <v>232</v>
      </c>
      <c r="O778">
        <v>1088</v>
      </c>
      <c r="P778">
        <v>15.8</v>
      </c>
      <c r="Q778">
        <v>13.6</v>
      </c>
      <c r="R778" s="54"/>
      <c r="T778" s="91">
        <f t="shared" si="35"/>
        <v>15.8</v>
      </c>
      <c r="U778" s="94">
        <f t="shared" si="34"/>
        <v>4.9000000000000004</v>
      </c>
      <c r="V778" s="90" t="str">
        <f t="shared" si="33"/>
        <v/>
      </c>
      <c r="W778" s="94">
        <f t="shared" si="36"/>
        <v>1</v>
      </c>
      <c r="X778" s="91"/>
      <c r="Z778" s="5"/>
      <c r="AA778"/>
      <c r="AC778" s="372"/>
      <c r="AD778" s="54">
        <v>0.534027777777906</v>
      </c>
      <c r="AK778" s="306"/>
      <c r="AL778" s="5">
        <v>7.9</v>
      </c>
      <c r="AM778" s="5">
        <v>79</v>
      </c>
      <c r="AN778" s="5">
        <v>4.5</v>
      </c>
      <c r="AO778" s="5">
        <v>7.4</v>
      </c>
      <c r="AP778" s="5">
        <v>5</v>
      </c>
      <c r="AQ778" s="5">
        <v>6.1</v>
      </c>
      <c r="AR778" s="5">
        <v>1030</v>
      </c>
      <c r="AS778" s="5">
        <v>12900</v>
      </c>
      <c r="AT778" s="5">
        <v>0</v>
      </c>
      <c r="AU778" s="5">
        <v>0</v>
      </c>
      <c r="AV778" s="5">
        <v>0</v>
      </c>
      <c r="AW778" s="5">
        <v>0</v>
      </c>
      <c r="AX778">
        <v>232</v>
      </c>
      <c r="AY778">
        <v>1088</v>
      </c>
      <c r="AZ778">
        <v>15.8</v>
      </c>
      <c r="BA778">
        <v>13.6</v>
      </c>
      <c r="BB778" s="55">
        <v>0.53402777777794697</v>
      </c>
    </row>
    <row r="779" spans="2:54" x14ac:dyDescent="0.25">
      <c r="B779" s="5">
        <v>7.8</v>
      </c>
      <c r="C779" s="5">
        <v>80</v>
      </c>
      <c r="D779" s="5">
        <v>4.5999999999999996</v>
      </c>
      <c r="E779" s="5">
        <v>7.8</v>
      </c>
      <c r="F779" s="5">
        <v>3.2</v>
      </c>
      <c r="G779" s="5">
        <v>5</v>
      </c>
      <c r="H779" s="5">
        <v>1029.9000000000001</v>
      </c>
      <c r="I779" s="5">
        <v>13430</v>
      </c>
      <c r="J779" s="5">
        <v>0</v>
      </c>
      <c r="K779" s="5">
        <v>0</v>
      </c>
      <c r="L779" s="5">
        <v>0</v>
      </c>
      <c r="M779" s="5">
        <v>0</v>
      </c>
      <c r="N779">
        <v>232</v>
      </c>
      <c r="O779">
        <v>1088</v>
      </c>
      <c r="P779">
        <v>15.6</v>
      </c>
      <c r="Q779">
        <v>13.5</v>
      </c>
      <c r="R779" s="54"/>
      <c r="T779" s="91">
        <f t="shared" si="35"/>
        <v>15.6</v>
      </c>
      <c r="U779" s="94">
        <f t="shared" si="34"/>
        <v>4.8</v>
      </c>
      <c r="V779" s="90" t="str">
        <f t="shared" ref="V779:V842" si="37">IF($K779&gt;0,1,"")</f>
        <v/>
      </c>
      <c r="W779" s="94">
        <f t="shared" si="36"/>
        <v>1</v>
      </c>
      <c r="X779" s="91"/>
      <c r="Z779" s="5"/>
      <c r="AA779"/>
      <c r="AC779" s="372"/>
      <c r="AD779" s="54">
        <v>0.534722222222351</v>
      </c>
      <c r="AK779" s="306"/>
      <c r="AL779" s="5">
        <v>7.8</v>
      </c>
      <c r="AM779" s="5">
        <v>80</v>
      </c>
      <c r="AN779" s="5">
        <v>4.5999999999999996</v>
      </c>
      <c r="AO779" s="5">
        <v>7.8</v>
      </c>
      <c r="AP779" s="5">
        <v>3.2</v>
      </c>
      <c r="AQ779" s="5">
        <v>5</v>
      </c>
      <c r="AR779" s="5">
        <v>1029.9000000000001</v>
      </c>
      <c r="AS779" s="5">
        <v>13430</v>
      </c>
      <c r="AT779" s="5">
        <v>0</v>
      </c>
      <c r="AU779" s="5">
        <v>0</v>
      </c>
      <c r="AV779" s="5">
        <v>0</v>
      </c>
      <c r="AW779" s="5">
        <v>0</v>
      </c>
      <c r="AX779">
        <v>232</v>
      </c>
      <c r="AY779">
        <v>1088</v>
      </c>
      <c r="AZ779">
        <v>15.6</v>
      </c>
      <c r="BA779">
        <v>13.5</v>
      </c>
      <c r="BB779" s="55">
        <v>0.53472222222239196</v>
      </c>
    </row>
    <row r="780" spans="2:54" x14ac:dyDescent="0.25">
      <c r="B780" s="5">
        <v>7.8</v>
      </c>
      <c r="C780" s="5">
        <v>80</v>
      </c>
      <c r="D780" s="5">
        <v>4.5999999999999996</v>
      </c>
      <c r="E780" s="5">
        <v>7.8</v>
      </c>
      <c r="F780" s="5">
        <v>3.6</v>
      </c>
      <c r="G780" s="5">
        <v>4</v>
      </c>
      <c r="H780" s="5">
        <v>1030</v>
      </c>
      <c r="I780" s="5">
        <v>13320</v>
      </c>
      <c r="J780" s="5">
        <v>0</v>
      </c>
      <c r="K780" s="5">
        <v>0</v>
      </c>
      <c r="L780" s="5">
        <v>0</v>
      </c>
      <c r="M780" s="5">
        <v>0</v>
      </c>
      <c r="N780">
        <v>232</v>
      </c>
      <c r="O780">
        <v>1088</v>
      </c>
      <c r="P780">
        <v>15.4</v>
      </c>
      <c r="Q780">
        <v>13.4</v>
      </c>
      <c r="R780" s="54"/>
      <c r="T780" s="91">
        <f t="shared" si="35"/>
        <v>15.4</v>
      </c>
      <c r="U780" s="94">
        <f t="shared" si="34"/>
        <v>4.6000000000000005</v>
      </c>
      <c r="V780" s="90" t="str">
        <f t="shared" si="37"/>
        <v/>
      </c>
      <c r="W780" s="94">
        <f t="shared" si="36"/>
        <v>1</v>
      </c>
      <c r="X780" s="91"/>
      <c r="Z780" s="5"/>
      <c r="AA780"/>
      <c r="AC780" s="372"/>
      <c r="AD780" s="54">
        <v>0.53541666666679599</v>
      </c>
      <c r="AK780" s="306"/>
      <c r="AL780" s="5">
        <v>7.8</v>
      </c>
      <c r="AM780" s="5">
        <v>80</v>
      </c>
      <c r="AN780" s="5">
        <v>4.5999999999999996</v>
      </c>
      <c r="AO780" s="5">
        <v>7.8</v>
      </c>
      <c r="AP780" s="5">
        <v>3.6</v>
      </c>
      <c r="AQ780" s="5">
        <v>4</v>
      </c>
      <c r="AR780" s="5">
        <v>1030</v>
      </c>
      <c r="AS780" s="5">
        <v>13320</v>
      </c>
      <c r="AT780" s="5">
        <v>0</v>
      </c>
      <c r="AU780" s="5">
        <v>0</v>
      </c>
      <c r="AV780" s="5">
        <v>0</v>
      </c>
      <c r="AW780" s="5">
        <v>0</v>
      </c>
      <c r="AX780">
        <v>232</v>
      </c>
      <c r="AY780">
        <v>1088</v>
      </c>
      <c r="AZ780">
        <v>15.4</v>
      </c>
      <c r="BA780">
        <v>13.4</v>
      </c>
      <c r="BB780" s="55">
        <v>0.53541666666683696</v>
      </c>
    </row>
    <row r="781" spans="2:54" x14ac:dyDescent="0.25">
      <c r="B781" s="5">
        <v>7.7</v>
      </c>
      <c r="C781" s="5">
        <v>80</v>
      </c>
      <c r="D781" s="5">
        <v>4.5</v>
      </c>
      <c r="E781" s="5">
        <v>7.7</v>
      </c>
      <c r="F781" s="5">
        <v>4</v>
      </c>
      <c r="G781" s="5">
        <v>8.3000000000000007</v>
      </c>
      <c r="H781" s="5">
        <v>1029.9000000000001</v>
      </c>
      <c r="I781" s="5">
        <v>12880</v>
      </c>
      <c r="J781" s="5">
        <v>0</v>
      </c>
      <c r="K781" s="5">
        <v>0</v>
      </c>
      <c r="L781" s="5">
        <v>0</v>
      </c>
      <c r="M781" s="5">
        <v>0</v>
      </c>
      <c r="N781">
        <v>232</v>
      </c>
      <c r="O781">
        <v>1088</v>
      </c>
      <c r="P781">
        <v>15.2</v>
      </c>
      <c r="Q781">
        <v>13.4</v>
      </c>
      <c r="R781" s="54"/>
      <c r="T781" s="91">
        <f t="shared" si="35"/>
        <v>15.2</v>
      </c>
      <c r="U781" s="94">
        <f t="shared" si="34"/>
        <v>4.4999999999999991</v>
      </c>
      <c r="V781" s="90" t="str">
        <f t="shared" si="37"/>
        <v/>
      </c>
      <c r="W781" s="94">
        <f t="shared" si="36"/>
        <v>1</v>
      </c>
      <c r="X781" s="91"/>
      <c r="Z781" s="5"/>
      <c r="AA781"/>
      <c r="AC781" s="372"/>
      <c r="AD781" s="54">
        <v>0.53611111111124099</v>
      </c>
      <c r="AK781" s="306"/>
      <c r="AL781" s="5">
        <v>7.7</v>
      </c>
      <c r="AM781" s="5">
        <v>80</v>
      </c>
      <c r="AN781" s="5">
        <v>4.5</v>
      </c>
      <c r="AO781" s="5">
        <v>7.7</v>
      </c>
      <c r="AP781" s="5">
        <v>4</v>
      </c>
      <c r="AQ781" s="5">
        <v>8.3000000000000007</v>
      </c>
      <c r="AR781" s="5">
        <v>1029.9000000000001</v>
      </c>
      <c r="AS781" s="5">
        <v>12880</v>
      </c>
      <c r="AT781" s="5">
        <v>0</v>
      </c>
      <c r="AU781" s="5">
        <v>0</v>
      </c>
      <c r="AV781" s="5">
        <v>0</v>
      </c>
      <c r="AW781" s="5">
        <v>0</v>
      </c>
      <c r="AX781">
        <v>232</v>
      </c>
      <c r="AY781">
        <v>1088</v>
      </c>
      <c r="AZ781">
        <v>15.2</v>
      </c>
      <c r="BA781">
        <v>13.4</v>
      </c>
      <c r="BB781" s="55">
        <v>0.53611111111128196</v>
      </c>
    </row>
    <row r="782" spans="2:54" x14ac:dyDescent="0.25">
      <c r="B782" s="5">
        <v>7.6</v>
      </c>
      <c r="C782" s="5">
        <v>80</v>
      </c>
      <c r="D782" s="5">
        <v>4.4000000000000004</v>
      </c>
      <c r="E782" s="5">
        <v>6.5</v>
      </c>
      <c r="F782" s="5">
        <v>6.5</v>
      </c>
      <c r="G782" s="5">
        <v>8.3000000000000007</v>
      </c>
      <c r="H782" s="5">
        <v>1029.8</v>
      </c>
      <c r="I782" s="5">
        <v>11830</v>
      </c>
      <c r="J782" s="5">
        <v>0</v>
      </c>
      <c r="K782" s="5">
        <v>0</v>
      </c>
      <c r="L782" s="5">
        <v>0</v>
      </c>
      <c r="M782" s="5">
        <v>0</v>
      </c>
      <c r="N782">
        <v>232</v>
      </c>
      <c r="O782">
        <v>1088</v>
      </c>
      <c r="P782">
        <v>15</v>
      </c>
      <c r="Q782">
        <v>13.4</v>
      </c>
      <c r="R782" s="54"/>
      <c r="T782" s="91">
        <f t="shared" si="35"/>
        <v>15</v>
      </c>
      <c r="U782" s="94">
        <f t="shared" si="34"/>
        <v>4.4000000000000004</v>
      </c>
      <c r="V782" s="90" t="str">
        <f t="shared" si="37"/>
        <v/>
      </c>
      <c r="W782" s="94">
        <f t="shared" si="36"/>
        <v>1</v>
      </c>
      <c r="X782" s="91"/>
      <c r="Z782" s="5"/>
      <c r="AA782"/>
      <c r="AC782" s="372"/>
      <c r="AD782" s="54">
        <v>0.53680555555568599</v>
      </c>
      <c r="AK782" s="306"/>
      <c r="AL782" s="5">
        <v>7.6</v>
      </c>
      <c r="AM782" s="5">
        <v>80</v>
      </c>
      <c r="AN782" s="5">
        <v>4.4000000000000004</v>
      </c>
      <c r="AO782" s="5">
        <v>6.5</v>
      </c>
      <c r="AP782" s="5">
        <v>6.5</v>
      </c>
      <c r="AQ782" s="5">
        <v>8.3000000000000007</v>
      </c>
      <c r="AR782" s="5">
        <v>1029.8</v>
      </c>
      <c r="AS782" s="5">
        <v>11830</v>
      </c>
      <c r="AT782" s="5">
        <v>0</v>
      </c>
      <c r="AU782" s="5">
        <v>0</v>
      </c>
      <c r="AV782" s="5">
        <v>0</v>
      </c>
      <c r="AW782" s="5">
        <v>0</v>
      </c>
      <c r="AX782">
        <v>232</v>
      </c>
      <c r="AY782">
        <v>1088</v>
      </c>
      <c r="AZ782">
        <v>15</v>
      </c>
      <c r="BA782">
        <v>13.4</v>
      </c>
      <c r="BB782" s="55">
        <v>0.53680555555572695</v>
      </c>
    </row>
    <row r="783" spans="2:54" x14ac:dyDescent="0.25">
      <c r="B783" s="5">
        <v>7.6</v>
      </c>
      <c r="C783" s="5">
        <v>81</v>
      </c>
      <c r="D783" s="5">
        <v>4.5</v>
      </c>
      <c r="E783" s="5">
        <v>7.6</v>
      </c>
      <c r="F783" s="5">
        <v>1.8</v>
      </c>
      <c r="G783" s="5">
        <v>5</v>
      </c>
      <c r="H783" s="5">
        <v>1030</v>
      </c>
      <c r="I783" s="5">
        <v>11940</v>
      </c>
      <c r="J783" s="5">
        <v>0</v>
      </c>
      <c r="K783" s="5">
        <v>0</v>
      </c>
      <c r="L783" s="5">
        <v>0</v>
      </c>
      <c r="M783" s="5">
        <v>0</v>
      </c>
      <c r="N783">
        <v>232</v>
      </c>
      <c r="O783">
        <v>1088</v>
      </c>
      <c r="P783">
        <v>14.7</v>
      </c>
      <c r="Q783">
        <v>13.3</v>
      </c>
      <c r="R783" s="54"/>
      <c r="T783" s="91">
        <f t="shared" si="35"/>
        <v>14.7</v>
      </c>
      <c r="U783" s="94">
        <f t="shared" si="34"/>
        <v>4.0999999999999996</v>
      </c>
      <c r="V783" s="90" t="str">
        <f t="shared" si="37"/>
        <v/>
      </c>
      <c r="W783" s="94">
        <f t="shared" si="36"/>
        <v>1</v>
      </c>
      <c r="X783" s="91"/>
      <c r="Z783" s="5"/>
      <c r="AA783"/>
      <c r="AC783" s="372"/>
      <c r="AD783" s="54">
        <v>0.53750000000013098</v>
      </c>
      <c r="AK783" s="306"/>
      <c r="AL783" s="5">
        <v>7.6</v>
      </c>
      <c r="AM783" s="5">
        <v>81</v>
      </c>
      <c r="AN783" s="5">
        <v>4.5</v>
      </c>
      <c r="AO783" s="5">
        <v>7.6</v>
      </c>
      <c r="AP783" s="5">
        <v>1.8</v>
      </c>
      <c r="AQ783" s="5">
        <v>5</v>
      </c>
      <c r="AR783" s="5">
        <v>1030</v>
      </c>
      <c r="AS783" s="5">
        <v>11940</v>
      </c>
      <c r="AT783" s="5">
        <v>0</v>
      </c>
      <c r="AU783" s="5">
        <v>0</v>
      </c>
      <c r="AV783" s="5">
        <v>0</v>
      </c>
      <c r="AW783" s="5">
        <v>0</v>
      </c>
      <c r="AX783">
        <v>232</v>
      </c>
      <c r="AY783">
        <v>1088</v>
      </c>
      <c r="AZ783">
        <v>14.7</v>
      </c>
      <c r="BA783">
        <v>13.3</v>
      </c>
      <c r="BB783" s="55">
        <v>0.53750000000017195</v>
      </c>
    </row>
    <row r="784" spans="2:54" x14ac:dyDescent="0.25">
      <c r="B784" s="5">
        <v>7.7</v>
      </c>
      <c r="C784" s="5">
        <v>81</v>
      </c>
      <c r="D784" s="5">
        <v>4.5999999999999996</v>
      </c>
      <c r="E784" s="5">
        <v>7.7</v>
      </c>
      <c r="F784" s="5">
        <v>0</v>
      </c>
      <c r="G784" s="5">
        <v>2.5</v>
      </c>
      <c r="H784" s="5">
        <v>1029.7</v>
      </c>
      <c r="I784" s="5">
        <v>12120</v>
      </c>
      <c r="J784" s="5">
        <v>0</v>
      </c>
      <c r="K784" s="5">
        <v>0</v>
      </c>
      <c r="L784" s="5">
        <v>0</v>
      </c>
      <c r="M784" s="5">
        <v>0</v>
      </c>
      <c r="N784">
        <v>232</v>
      </c>
      <c r="O784">
        <v>1088</v>
      </c>
      <c r="P784">
        <v>14.5</v>
      </c>
      <c r="Q784">
        <v>13.2</v>
      </c>
      <c r="R784" s="54"/>
      <c r="T784" s="91">
        <f t="shared" si="35"/>
        <v>14.5</v>
      </c>
      <c r="U784" s="94">
        <f t="shared" ref="U784:U847" si="38">(T784-B784)-3</f>
        <v>3.8</v>
      </c>
      <c r="V784" s="90" t="str">
        <f t="shared" si="37"/>
        <v/>
      </c>
      <c r="W784" s="94">
        <f t="shared" si="36"/>
        <v>1</v>
      </c>
      <c r="X784" s="91"/>
      <c r="Z784" s="5"/>
      <c r="AA784"/>
      <c r="AC784" s="372"/>
      <c r="AD784" s="54">
        <v>0.53819444444457598</v>
      </c>
      <c r="AK784" s="306"/>
      <c r="AL784" s="5">
        <v>7.7</v>
      </c>
      <c r="AM784" s="5">
        <v>81</v>
      </c>
      <c r="AN784" s="5">
        <v>4.5999999999999996</v>
      </c>
      <c r="AO784" s="5">
        <v>7.7</v>
      </c>
      <c r="AP784" s="5">
        <v>0</v>
      </c>
      <c r="AQ784" s="5">
        <v>2.5</v>
      </c>
      <c r="AR784" s="5">
        <v>1029.7</v>
      </c>
      <c r="AS784" s="5">
        <v>12120</v>
      </c>
      <c r="AT784" s="5">
        <v>0</v>
      </c>
      <c r="AU784" s="5">
        <v>0</v>
      </c>
      <c r="AV784" s="5">
        <v>0</v>
      </c>
      <c r="AW784" s="5">
        <v>0</v>
      </c>
      <c r="AX784">
        <v>232</v>
      </c>
      <c r="AY784">
        <v>1088</v>
      </c>
      <c r="AZ784">
        <v>14.5</v>
      </c>
      <c r="BA784">
        <v>13.2</v>
      </c>
      <c r="BB784" s="55">
        <v>0.53819444444461695</v>
      </c>
    </row>
    <row r="785" spans="2:54" x14ac:dyDescent="0.25">
      <c r="B785" s="5">
        <v>7.8</v>
      </c>
      <c r="C785" s="5">
        <v>81</v>
      </c>
      <c r="D785" s="5">
        <v>4.7</v>
      </c>
      <c r="E785" s="5">
        <v>7.8</v>
      </c>
      <c r="F785" s="5">
        <v>0</v>
      </c>
      <c r="G785" s="5">
        <v>6.8</v>
      </c>
      <c r="H785" s="5">
        <v>1029.9000000000001</v>
      </c>
      <c r="I785" s="5">
        <v>11360</v>
      </c>
      <c r="J785" s="5">
        <v>0</v>
      </c>
      <c r="K785" s="5">
        <v>0</v>
      </c>
      <c r="L785" s="5">
        <v>0</v>
      </c>
      <c r="M785" s="5">
        <v>0</v>
      </c>
      <c r="N785">
        <v>232</v>
      </c>
      <c r="O785">
        <v>1088</v>
      </c>
      <c r="P785">
        <v>14.4</v>
      </c>
      <c r="Q785">
        <v>13.1</v>
      </c>
      <c r="R785" s="54"/>
      <c r="T785" s="91">
        <f t="shared" si="35"/>
        <v>14.4</v>
      </c>
      <c r="U785" s="94">
        <f t="shared" si="38"/>
        <v>3.6000000000000005</v>
      </c>
      <c r="V785" s="90" t="str">
        <f t="shared" si="37"/>
        <v/>
      </c>
      <c r="W785" s="94">
        <f t="shared" si="36"/>
        <v>1</v>
      </c>
      <c r="X785" s="91"/>
      <c r="Z785" s="5"/>
      <c r="AA785"/>
      <c r="AC785" s="372"/>
      <c r="AD785" s="54">
        <v>0.53888888888902098</v>
      </c>
      <c r="AK785" s="306"/>
      <c r="AL785" s="5">
        <v>7.8</v>
      </c>
      <c r="AM785" s="5">
        <v>81</v>
      </c>
      <c r="AN785" s="5">
        <v>4.7</v>
      </c>
      <c r="AO785" s="5">
        <v>7.8</v>
      </c>
      <c r="AP785" s="5">
        <v>0</v>
      </c>
      <c r="AQ785" s="5">
        <v>6.8</v>
      </c>
      <c r="AR785" s="5">
        <v>1029.9000000000001</v>
      </c>
      <c r="AS785" s="5">
        <v>11360</v>
      </c>
      <c r="AT785" s="5">
        <v>0</v>
      </c>
      <c r="AU785" s="5">
        <v>0</v>
      </c>
      <c r="AV785" s="5">
        <v>0</v>
      </c>
      <c r="AW785" s="5">
        <v>0</v>
      </c>
      <c r="AX785">
        <v>232</v>
      </c>
      <c r="AY785">
        <v>1088</v>
      </c>
      <c r="AZ785">
        <v>14.4</v>
      </c>
      <c r="BA785">
        <v>13.1</v>
      </c>
      <c r="BB785" s="55">
        <v>0.53888888888906195</v>
      </c>
    </row>
    <row r="786" spans="2:54" x14ac:dyDescent="0.25">
      <c r="B786" s="5">
        <v>7.8</v>
      </c>
      <c r="C786" s="5">
        <v>81</v>
      </c>
      <c r="D786" s="5">
        <v>4.7</v>
      </c>
      <c r="E786" s="5">
        <v>7.8</v>
      </c>
      <c r="F786" s="5">
        <v>2.9</v>
      </c>
      <c r="G786" s="5">
        <v>5.4</v>
      </c>
      <c r="H786" s="5">
        <v>1029.9000000000001</v>
      </c>
      <c r="I786" s="5">
        <v>10470</v>
      </c>
      <c r="J786" s="5">
        <v>0</v>
      </c>
      <c r="K786" s="5">
        <v>0</v>
      </c>
      <c r="L786" s="5">
        <v>0</v>
      </c>
      <c r="M786" s="5">
        <v>0</v>
      </c>
      <c r="N786">
        <v>232</v>
      </c>
      <c r="O786">
        <v>1088</v>
      </c>
      <c r="P786">
        <v>14.2</v>
      </c>
      <c r="Q786">
        <v>13.1</v>
      </c>
      <c r="R786" s="54"/>
      <c r="T786" s="91">
        <f t="shared" si="35"/>
        <v>14.2</v>
      </c>
      <c r="U786" s="94">
        <f t="shared" si="38"/>
        <v>3.3999999999999995</v>
      </c>
      <c r="V786" s="90" t="str">
        <f t="shared" si="37"/>
        <v/>
      </c>
      <c r="W786" s="94">
        <f t="shared" si="36"/>
        <v>1</v>
      </c>
      <c r="X786" s="91"/>
      <c r="Z786" s="5"/>
      <c r="AA786"/>
      <c r="AC786" s="372"/>
      <c r="AD786" s="54">
        <v>0.53958333333346598</v>
      </c>
      <c r="AK786" s="306"/>
      <c r="AL786" s="5">
        <v>7.8</v>
      </c>
      <c r="AM786" s="5">
        <v>81</v>
      </c>
      <c r="AN786" s="5">
        <v>4.7</v>
      </c>
      <c r="AO786" s="5">
        <v>7.8</v>
      </c>
      <c r="AP786" s="5">
        <v>2.9</v>
      </c>
      <c r="AQ786" s="5">
        <v>5.4</v>
      </c>
      <c r="AR786" s="5">
        <v>1029.9000000000001</v>
      </c>
      <c r="AS786" s="5">
        <v>10470</v>
      </c>
      <c r="AT786" s="5">
        <v>0</v>
      </c>
      <c r="AU786" s="5">
        <v>0</v>
      </c>
      <c r="AV786" s="5">
        <v>0</v>
      </c>
      <c r="AW786" s="5">
        <v>0</v>
      </c>
      <c r="AX786">
        <v>232</v>
      </c>
      <c r="AY786">
        <v>1088</v>
      </c>
      <c r="AZ786">
        <v>14.2</v>
      </c>
      <c r="BA786">
        <v>13.1</v>
      </c>
      <c r="BB786" s="55">
        <v>0.53958333333350705</v>
      </c>
    </row>
    <row r="787" spans="2:54" x14ac:dyDescent="0.25">
      <c r="B787" s="5">
        <v>7.7</v>
      </c>
      <c r="C787" s="5">
        <v>80</v>
      </c>
      <c r="D787" s="5">
        <v>4.5</v>
      </c>
      <c r="E787" s="5">
        <v>6.3</v>
      </c>
      <c r="F787" s="5">
        <v>8.3000000000000007</v>
      </c>
      <c r="G787" s="5">
        <v>8.3000000000000007</v>
      </c>
      <c r="H787" s="5">
        <v>1030</v>
      </c>
      <c r="I787" s="5">
        <v>11860</v>
      </c>
      <c r="J787" s="5">
        <v>0</v>
      </c>
      <c r="K787" s="5">
        <v>0</v>
      </c>
      <c r="L787" s="5">
        <v>0</v>
      </c>
      <c r="M787" s="5">
        <v>0</v>
      </c>
      <c r="N787">
        <v>232</v>
      </c>
      <c r="O787">
        <v>1088</v>
      </c>
      <c r="P787">
        <v>14.1</v>
      </c>
      <c r="Q787">
        <v>13</v>
      </c>
      <c r="R787" s="54"/>
      <c r="T787" s="91">
        <f t="shared" si="35"/>
        <v>14.1</v>
      </c>
      <c r="U787" s="94">
        <f t="shared" si="38"/>
        <v>3.3999999999999995</v>
      </c>
      <c r="V787" s="90"/>
      <c r="W787" s="94">
        <f t="shared" si="36"/>
        <v>1</v>
      </c>
      <c r="X787" s="91"/>
      <c r="Z787" s="5"/>
      <c r="AA787"/>
      <c r="AC787" s="372"/>
      <c r="AD787" s="54">
        <v>0.54027777777791097</v>
      </c>
      <c r="AK787" s="306"/>
      <c r="AL787" s="5">
        <v>7.7</v>
      </c>
      <c r="AM787" s="5">
        <v>80</v>
      </c>
      <c r="AN787" s="5">
        <v>4.5</v>
      </c>
      <c r="AO787" s="5">
        <v>6.3</v>
      </c>
      <c r="AP787" s="5">
        <v>8.3000000000000007</v>
      </c>
      <c r="AQ787" s="5">
        <v>8.3000000000000007</v>
      </c>
      <c r="AR787" s="5">
        <v>1030</v>
      </c>
      <c r="AS787" s="5">
        <v>11860</v>
      </c>
      <c r="AT787" s="5">
        <v>0</v>
      </c>
      <c r="AU787" s="5">
        <v>0</v>
      </c>
      <c r="AV787" s="5">
        <v>0</v>
      </c>
      <c r="AW787" s="5">
        <v>0</v>
      </c>
      <c r="AX787">
        <v>232</v>
      </c>
      <c r="AY787">
        <v>1088</v>
      </c>
      <c r="AZ787">
        <v>14.1</v>
      </c>
      <c r="BA787">
        <v>13</v>
      </c>
      <c r="BB787" s="55">
        <v>0.54027777777795205</v>
      </c>
    </row>
    <row r="788" spans="2:54" x14ac:dyDescent="0.25">
      <c r="B788" s="5">
        <v>7.6</v>
      </c>
      <c r="C788" s="5">
        <v>81</v>
      </c>
      <c r="D788" s="5">
        <v>4.5</v>
      </c>
      <c r="E788" s="5">
        <v>7.6</v>
      </c>
      <c r="F788" s="5">
        <v>3.6</v>
      </c>
      <c r="G788" s="5">
        <v>9.6999999999999993</v>
      </c>
      <c r="H788" s="5">
        <v>1029.8</v>
      </c>
      <c r="I788" s="5">
        <v>11660</v>
      </c>
      <c r="J788" s="5">
        <v>0</v>
      </c>
      <c r="K788" s="5">
        <v>0</v>
      </c>
      <c r="L788" s="5">
        <v>0</v>
      </c>
      <c r="M788" s="5">
        <v>0</v>
      </c>
      <c r="N788">
        <v>232</v>
      </c>
      <c r="O788">
        <v>1088</v>
      </c>
      <c r="P788">
        <v>13.9</v>
      </c>
      <c r="Q788">
        <v>13</v>
      </c>
      <c r="R788" s="54"/>
      <c r="T788" s="91">
        <f t="shared" si="35"/>
        <v>13.9</v>
      </c>
      <c r="U788" s="94">
        <f t="shared" si="38"/>
        <v>3.3000000000000007</v>
      </c>
      <c r="V788" s="90" t="str">
        <f t="shared" si="37"/>
        <v/>
      </c>
      <c r="W788" s="94">
        <f t="shared" si="36"/>
        <v>1</v>
      </c>
      <c r="X788" s="91"/>
      <c r="Z788" s="5"/>
      <c r="AA788"/>
      <c r="AC788" s="372"/>
      <c r="AD788" s="54">
        <v>0.54097222222235597</v>
      </c>
      <c r="AK788" s="306"/>
      <c r="AL788" s="5">
        <v>7.6</v>
      </c>
      <c r="AM788" s="5">
        <v>81</v>
      </c>
      <c r="AN788" s="5">
        <v>4.5</v>
      </c>
      <c r="AO788" s="5">
        <v>7.6</v>
      </c>
      <c r="AP788" s="5">
        <v>3.6</v>
      </c>
      <c r="AQ788" s="5">
        <v>9.6999999999999993</v>
      </c>
      <c r="AR788" s="5">
        <v>1029.8</v>
      </c>
      <c r="AS788" s="5">
        <v>11660</v>
      </c>
      <c r="AT788" s="5">
        <v>0</v>
      </c>
      <c r="AU788" s="5">
        <v>0</v>
      </c>
      <c r="AV788" s="5">
        <v>0</v>
      </c>
      <c r="AW788" s="5">
        <v>0</v>
      </c>
      <c r="AX788">
        <v>232</v>
      </c>
      <c r="AY788">
        <v>1088</v>
      </c>
      <c r="AZ788">
        <v>13.9</v>
      </c>
      <c r="BA788">
        <v>13</v>
      </c>
      <c r="BB788" s="55">
        <v>0.54097222222239705</v>
      </c>
    </row>
    <row r="789" spans="2:54" x14ac:dyDescent="0.25">
      <c r="B789" s="5">
        <v>7.5</v>
      </c>
      <c r="C789" s="5">
        <v>81</v>
      </c>
      <c r="D789" s="5">
        <v>4.4000000000000004</v>
      </c>
      <c r="E789" s="5">
        <v>6.6</v>
      </c>
      <c r="F789" s="5">
        <v>5.8</v>
      </c>
      <c r="G789" s="5">
        <v>10.8</v>
      </c>
      <c r="H789" s="5">
        <v>1029.7</v>
      </c>
      <c r="I789" s="5">
        <v>10070</v>
      </c>
      <c r="J789" s="5">
        <v>0</v>
      </c>
      <c r="K789" s="5">
        <v>0</v>
      </c>
      <c r="L789" s="5">
        <v>0</v>
      </c>
      <c r="M789" s="5">
        <v>0</v>
      </c>
      <c r="N789">
        <v>232</v>
      </c>
      <c r="O789">
        <v>1088</v>
      </c>
      <c r="P789">
        <v>13.8</v>
      </c>
      <c r="Q789">
        <v>12.9</v>
      </c>
      <c r="R789" s="54"/>
      <c r="T789" s="91">
        <f t="shared" si="35"/>
        <v>13.8</v>
      </c>
      <c r="U789" s="94">
        <f t="shared" si="38"/>
        <v>3.3000000000000007</v>
      </c>
      <c r="V789" s="90" t="str">
        <f t="shared" si="37"/>
        <v/>
      </c>
      <c r="W789" s="94">
        <f t="shared" si="36"/>
        <v>1</v>
      </c>
      <c r="X789" s="91"/>
      <c r="Z789" s="5"/>
      <c r="AA789"/>
      <c r="AC789" s="372"/>
      <c r="AD789" s="54">
        <v>0.54166666666680097</v>
      </c>
      <c r="AK789" s="306"/>
      <c r="AL789" s="5">
        <v>7.5</v>
      </c>
      <c r="AM789" s="5">
        <v>81</v>
      </c>
      <c r="AN789" s="5">
        <v>4.4000000000000004</v>
      </c>
      <c r="AO789" s="5">
        <v>6.6</v>
      </c>
      <c r="AP789" s="5">
        <v>5.8</v>
      </c>
      <c r="AQ789" s="5">
        <v>10.8</v>
      </c>
      <c r="AR789" s="5">
        <v>1029.7</v>
      </c>
      <c r="AS789" s="5">
        <v>10070</v>
      </c>
      <c r="AT789" s="5">
        <v>0</v>
      </c>
      <c r="AU789" s="5">
        <v>0</v>
      </c>
      <c r="AV789" s="5">
        <v>0</v>
      </c>
      <c r="AW789" s="5">
        <v>0</v>
      </c>
      <c r="AX789">
        <v>232</v>
      </c>
      <c r="AY789">
        <v>1088</v>
      </c>
      <c r="AZ789">
        <v>13.8</v>
      </c>
      <c r="BA789">
        <v>12.9</v>
      </c>
      <c r="BB789" s="55">
        <v>0.54166666666684204</v>
      </c>
    </row>
    <row r="790" spans="2:54" x14ac:dyDescent="0.25">
      <c r="B790" s="5">
        <v>7.5</v>
      </c>
      <c r="C790" s="5">
        <v>81</v>
      </c>
      <c r="D790" s="5">
        <v>4.4000000000000004</v>
      </c>
      <c r="E790" s="5">
        <v>7.5</v>
      </c>
      <c r="F790" s="5">
        <v>2.2000000000000002</v>
      </c>
      <c r="G790" s="5">
        <v>4.3</v>
      </c>
      <c r="H790" s="5">
        <v>1029.8</v>
      </c>
      <c r="I790" s="5">
        <v>10610</v>
      </c>
      <c r="J790" s="5">
        <v>0</v>
      </c>
      <c r="K790" s="5">
        <v>0</v>
      </c>
      <c r="L790" s="5">
        <v>0</v>
      </c>
      <c r="M790" s="5">
        <v>0</v>
      </c>
      <c r="N790">
        <v>232</v>
      </c>
      <c r="O790">
        <v>1088</v>
      </c>
      <c r="P790">
        <v>13.6</v>
      </c>
      <c r="Q790">
        <v>12.8</v>
      </c>
      <c r="R790" s="54"/>
      <c r="T790" s="91">
        <f t="shared" si="35"/>
        <v>13.6</v>
      </c>
      <c r="U790" s="94">
        <f t="shared" si="38"/>
        <v>3.0999999999999996</v>
      </c>
      <c r="V790" s="90" t="str">
        <f t="shared" si="37"/>
        <v/>
      </c>
      <c r="W790" s="94">
        <f t="shared" si="36"/>
        <v>1</v>
      </c>
      <c r="X790" s="91"/>
      <c r="Z790" s="5"/>
      <c r="AA790"/>
      <c r="AC790" s="372"/>
      <c r="AD790" s="54">
        <v>0.54236111111124596</v>
      </c>
      <c r="AK790" s="306"/>
      <c r="AL790" s="5">
        <v>7.5</v>
      </c>
      <c r="AM790" s="5">
        <v>81</v>
      </c>
      <c r="AN790" s="5">
        <v>4.4000000000000004</v>
      </c>
      <c r="AO790" s="5">
        <v>7.5</v>
      </c>
      <c r="AP790" s="5">
        <v>2.2000000000000002</v>
      </c>
      <c r="AQ790" s="5">
        <v>4.3</v>
      </c>
      <c r="AR790" s="5">
        <v>1029.8</v>
      </c>
      <c r="AS790" s="5">
        <v>10610</v>
      </c>
      <c r="AT790" s="5">
        <v>0</v>
      </c>
      <c r="AU790" s="5">
        <v>0</v>
      </c>
      <c r="AV790" s="5">
        <v>0</v>
      </c>
      <c r="AW790" s="5">
        <v>0</v>
      </c>
      <c r="AX790">
        <v>232</v>
      </c>
      <c r="AY790">
        <v>1088</v>
      </c>
      <c r="AZ790">
        <v>13.6</v>
      </c>
      <c r="BA790">
        <v>12.8</v>
      </c>
      <c r="BB790" s="55">
        <v>0.54236111111128704</v>
      </c>
    </row>
    <row r="791" spans="2:54" x14ac:dyDescent="0.25">
      <c r="B791" s="5">
        <v>7.5</v>
      </c>
      <c r="C791" s="5">
        <v>81</v>
      </c>
      <c r="D791" s="5">
        <v>4.4000000000000004</v>
      </c>
      <c r="E791" s="5">
        <v>7.5</v>
      </c>
      <c r="F791" s="5">
        <v>0</v>
      </c>
      <c r="G791" s="5">
        <v>4</v>
      </c>
      <c r="H791" s="5">
        <v>1029.8</v>
      </c>
      <c r="I791" s="5">
        <v>10220</v>
      </c>
      <c r="J791" s="5">
        <v>0</v>
      </c>
      <c r="K791" s="5">
        <v>0</v>
      </c>
      <c r="L791" s="5">
        <v>0</v>
      </c>
      <c r="M791" s="5">
        <v>0</v>
      </c>
      <c r="N791">
        <v>232</v>
      </c>
      <c r="O791">
        <v>1088</v>
      </c>
      <c r="P791">
        <v>13.4</v>
      </c>
      <c r="Q791">
        <v>12.7</v>
      </c>
      <c r="R791" s="54"/>
      <c r="T791" s="91">
        <f t="shared" si="35"/>
        <v>13.4</v>
      </c>
      <c r="U791" s="94">
        <f t="shared" si="38"/>
        <v>2.9000000000000004</v>
      </c>
      <c r="V791" s="90" t="str">
        <f t="shared" si="37"/>
        <v/>
      </c>
      <c r="W791" s="94">
        <f t="shared" si="36"/>
        <v>1</v>
      </c>
      <c r="X791" s="91"/>
      <c r="Z791" s="5"/>
      <c r="AA791"/>
      <c r="AC791" s="372"/>
      <c r="AD791" s="54">
        <v>0.54305555555569096</v>
      </c>
      <c r="AK791" s="306"/>
      <c r="AL791" s="5">
        <v>7.5</v>
      </c>
      <c r="AM791" s="5">
        <v>81</v>
      </c>
      <c r="AN791" s="5">
        <v>4.4000000000000004</v>
      </c>
      <c r="AO791" s="5">
        <v>7.5</v>
      </c>
      <c r="AP791" s="5">
        <v>0</v>
      </c>
      <c r="AQ791" s="5">
        <v>4</v>
      </c>
      <c r="AR791" s="5">
        <v>1029.8</v>
      </c>
      <c r="AS791" s="5">
        <v>10220</v>
      </c>
      <c r="AT791" s="5">
        <v>0</v>
      </c>
      <c r="AU791" s="5">
        <v>0</v>
      </c>
      <c r="AV791" s="5">
        <v>0</v>
      </c>
      <c r="AW791" s="5">
        <v>0</v>
      </c>
      <c r="AX791">
        <v>232</v>
      </c>
      <c r="AY791">
        <v>1088</v>
      </c>
      <c r="AZ791">
        <v>13.4</v>
      </c>
      <c r="BA791">
        <v>12.7</v>
      </c>
      <c r="BB791" s="55">
        <v>0.54305555555573204</v>
      </c>
    </row>
    <row r="792" spans="2:54" x14ac:dyDescent="0.25">
      <c r="B792" s="5">
        <v>7.5</v>
      </c>
      <c r="C792" s="5">
        <v>81</v>
      </c>
      <c r="D792" s="5">
        <v>4.4000000000000004</v>
      </c>
      <c r="E792" s="5">
        <v>7.5</v>
      </c>
      <c r="F792" s="5">
        <v>2.2000000000000002</v>
      </c>
      <c r="G792" s="5">
        <v>4</v>
      </c>
      <c r="H792" s="5">
        <v>1030.0999999999999</v>
      </c>
      <c r="I792" s="5">
        <v>10640</v>
      </c>
      <c r="J792" s="5">
        <v>0</v>
      </c>
      <c r="K792" s="5">
        <v>0</v>
      </c>
      <c r="L792" s="5">
        <v>0</v>
      </c>
      <c r="M792" s="5">
        <v>0</v>
      </c>
      <c r="N792">
        <v>232</v>
      </c>
      <c r="O792">
        <v>1088</v>
      </c>
      <c r="P792">
        <v>13.4</v>
      </c>
      <c r="Q792">
        <v>12.6</v>
      </c>
      <c r="R792" s="54"/>
      <c r="T792" s="91">
        <f t="shared" si="35"/>
        <v>13.4</v>
      </c>
      <c r="U792" s="94">
        <f t="shared" si="38"/>
        <v>2.9000000000000004</v>
      </c>
      <c r="V792" s="90" t="str">
        <f t="shared" si="37"/>
        <v/>
      </c>
      <c r="W792" s="94">
        <f t="shared" si="36"/>
        <v>1</v>
      </c>
      <c r="X792" s="91"/>
      <c r="Z792" s="5"/>
      <c r="AA792"/>
      <c r="AC792" s="372"/>
      <c r="AD792" s="54">
        <v>0.54375000000013596</v>
      </c>
      <c r="AK792" s="306"/>
      <c r="AL792" s="5">
        <v>7.5</v>
      </c>
      <c r="AM792" s="5">
        <v>81</v>
      </c>
      <c r="AN792" s="5">
        <v>4.4000000000000004</v>
      </c>
      <c r="AO792" s="5">
        <v>7.5</v>
      </c>
      <c r="AP792" s="5">
        <v>2.2000000000000002</v>
      </c>
      <c r="AQ792" s="5">
        <v>4</v>
      </c>
      <c r="AR792" s="5">
        <v>1030.0999999999999</v>
      </c>
      <c r="AS792" s="5">
        <v>10640</v>
      </c>
      <c r="AT792" s="5">
        <v>0</v>
      </c>
      <c r="AU792" s="5">
        <v>0</v>
      </c>
      <c r="AV792" s="5">
        <v>0</v>
      </c>
      <c r="AW792" s="5">
        <v>0</v>
      </c>
      <c r="AX792">
        <v>232</v>
      </c>
      <c r="AY792">
        <v>1088</v>
      </c>
      <c r="AZ792">
        <v>13.4</v>
      </c>
      <c r="BA792">
        <v>12.6</v>
      </c>
      <c r="BB792" s="55">
        <v>0.54375000000017704</v>
      </c>
    </row>
    <row r="793" spans="2:54" x14ac:dyDescent="0.25">
      <c r="B793" s="5">
        <v>7.5</v>
      </c>
      <c r="C793" s="5">
        <v>81</v>
      </c>
      <c r="D793" s="5">
        <v>4.4000000000000004</v>
      </c>
      <c r="E793" s="5">
        <v>6.6</v>
      </c>
      <c r="F793" s="5">
        <v>5.8</v>
      </c>
      <c r="G793" s="5">
        <v>5.8</v>
      </c>
      <c r="H793" s="5">
        <v>1030</v>
      </c>
      <c r="I793" s="5">
        <v>11970</v>
      </c>
      <c r="J793" s="5">
        <v>0</v>
      </c>
      <c r="K793" s="5">
        <v>0</v>
      </c>
      <c r="L793" s="5">
        <v>0</v>
      </c>
      <c r="M793" s="5">
        <v>0</v>
      </c>
      <c r="N793">
        <v>232</v>
      </c>
      <c r="O793">
        <v>1088</v>
      </c>
      <c r="P793">
        <v>13.2</v>
      </c>
      <c r="Q793">
        <v>12.5</v>
      </c>
      <c r="R793" s="54"/>
      <c r="T793" s="91">
        <f t="shared" si="35"/>
        <v>13.2</v>
      </c>
      <c r="U793" s="94">
        <f t="shared" si="38"/>
        <v>2.6999999999999993</v>
      </c>
      <c r="V793" s="90" t="str">
        <f t="shared" si="37"/>
        <v/>
      </c>
      <c r="W793" s="94">
        <f t="shared" si="36"/>
        <v>1</v>
      </c>
      <c r="X793" s="91"/>
      <c r="Z793" s="5"/>
      <c r="AA793"/>
      <c r="AC793" s="372"/>
      <c r="AD793" s="54">
        <v>0.54444444444458096</v>
      </c>
      <c r="AK793" s="306"/>
      <c r="AL793" s="5">
        <v>7.5</v>
      </c>
      <c r="AM793" s="5">
        <v>81</v>
      </c>
      <c r="AN793" s="5">
        <v>4.4000000000000004</v>
      </c>
      <c r="AO793" s="5">
        <v>6.6</v>
      </c>
      <c r="AP793" s="5">
        <v>5.8</v>
      </c>
      <c r="AQ793" s="5">
        <v>5.8</v>
      </c>
      <c r="AR793" s="5">
        <v>1030</v>
      </c>
      <c r="AS793" s="5">
        <v>11970</v>
      </c>
      <c r="AT793" s="5">
        <v>0</v>
      </c>
      <c r="AU793" s="5">
        <v>0</v>
      </c>
      <c r="AV793" s="5">
        <v>0</v>
      </c>
      <c r="AW793" s="5">
        <v>0</v>
      </c>
      <c r="AX793">
        <v>232</v>
      </c>
      <c r="AY793">
        <v>1088</v>
      </c>
      <c r="AZ793">
        <v>13.2</v>
      </c>
      <c r="BA793">
        <v>12.5</v>
      </c>
      <c r="BB793" s="55">
        <v>0.54444444444462203</v>
      </c>
    </row>
    <row r="794" spans="2:54" x14ac:dyDescent="0.25">
      <c r="B794" s="5">
        <v>7.5</v>
      </c>
      <c r="C794" s="5">
        <v>81</v>
      </c>
      <c r="D794" s="5">
        <v>4.4000000000000004</v>
      </c>
      <c r="E794" s="5">
        <v>7.5</v>
      </c>
      <c r="F794" s="5">
        <v>3.6</v>
      </c>
      <c r="G794" s="5">
        <v>6.8</v>
      </c>
      <c r="H794" s="5">
        <v>1029.9000000000001</v>
      </c>
      <c r="I794" s="5">
        <v>12990</v>
      </c>
      <c r="J794" s="5">
        <v>0</v>
      </c>
      <c r="K794" s="5">
        <v>0</v>
      </c>
      <c r="L794" s="5">
        <v>0</v>
      </c>
      <c r="M794" s="5">
        <v>0</v>
      </c>
      <c r="N794">
        <v>232</v>
      </c>
      <c r="O794">
        <v>1088</v>
      </c>
      <c r="P794">
        <v>13.1</v>
      </c>
      <c r="Q794">
        <v>12.4</v>
      </c>
      <c r="R794" s="54"/>
      <c r="T794" s="91">
        <f t="shared" si="35"/>
        <v>13.1</v>
      </c>
      <c r="U794" s="94">
        <f t="shared" si="38"/>
        <v>2.5999999999999996</v>
      </c>
      <c r="V794" s="90" t="str">
        <f t="shared" si="37"/>
        <v/>
      </c>
      <c r="W794" s="94">
        <f t="shared" si="36"/>
        <v>1</v>
      </c>
      <c r="X794" s="91"/>
      <c r="Z794" s="5"/>
      <c r="AA794"/>
      <c r="AC794" s="372"/>
      <c r="AD794" s="54">
        <v>0.54513888888902595</v>
      </c>
      <c r="AK794" s="306"/>
      <c r="AL794" s="5">
        <v>7.5</v>
      </c>
      <c r="AM794" s="5">
        <v>81</v>
      </c>
      <c r="AN794" s="5">
        <v>4.4000000000000004</v>
      </c>
      <c r="AO794" s="5">
        <v>7.5</v>
      </c>
      <c r="AP794" s="5">
        <v>3.6</v>
      </c>
      <c r="AQ794" s="5">
        <v>6.8</v>
      </c>
      <c r="AR794" s="5">
        <v>1029.9000000000001</v>
      </c>
      <c r="AS794" s="5">
        <v>12990</v>
      </c>
      <c r="AT794" s="5">
        <v>0</v>
      </c>
      <c r="AU794" s="5">
        <v>0</v>
      </c>
      <c r="AV794" s="5">
        <v>0</v>
      </c>
      <c r="AW794" s="5">
        <v>0</v>
      </c>
      <c r="AX794">
        <v>232</v>
      </c>
      <c r="AY794">
        <v>1088</v>
      </c>
      <c r="AZ794">
        <v>13.1</v>
      </c>
      <c r="BA794">
        <v>12.4</v>
      </c>
      <c r="BB794" s="55">
        <v>0.54513888888906703</v>
      </c>
    </row>
    <row r="795" spans="2:54" x14ac:dyDescent="0.25">
      <c r="B795" s="5">
        <v>7.5</v>
      </c>
      <c r="C795" s="5">
        <v>81</v>
      </c>
      <c r="D795" s="5">
        <v>4.4000000000000004</v>
      </c>
      <c r="E795" s="5">
        <v>7.5</v>
      </c>
      <c r="F795" s="5">
        <v>0</v>
      </c>
      <c r="G795" s="5">
        <v>1.8</v>
      </c>
      <c r="H795" s="5">
        <v>1029.8</v>
      </c>
      <c r="I795" s="5">
        <v>12130</v>
      </c>
      <c r="J795" s="5">
        <v>0</v>
      </c>
      <c r="K795" s="5">
        <v>0</v>
      </c>
      <c r="L795" s="5">
        <v>0</v>
      </c>
      <c r="M795" s="5">
        <v>0</v>
      </c>
      <c r="N795">
        <v>232</v>
      </c>
      <c r="O795">
        <v>1088</v>
      </c>
      <c r="P795">
        <v>12.9</v>
      </c>
      <c r="Q795">
        <v>12.4</v>
      </c>
      <c r="R795" s="54"/>
      <c r="T795" s="91">
        <f t="shared" si="35"/>
        <v>12.9</v>
      </c>
      <c r="U795" s="94">
        <f t="shared" si="38"/>
        <v>2.4000000000000004</v>
      </c>
      <c r="V795" s="90" t="str">
        <f t="shared" si="37"/>
        <v/>
      </c>
      <c r="W795" s="94">
        <f t="shared" si="36"/>
        <v>1</v>
      </c>
      <c r="X795" s="91"/>
      <c r="Z795" s="5"/>
      <c r="AA795"/>
      <c r="AC795" s="372"/>
      <c r="AD795" s="54">
        <v>0.54583333333347095</v>
      </c>
      <c r="AK795" s="306"/>
      <c r="AL795" s="5">
        <v>7.5</v>
      </c>
      <c r="AM795" s="5">
        <v>81</v>
      </c>
      <c r="AN795" s="5">
        <v>4.4000000000000004</v>
      </c>
      <c r="AO795" s="5">
        <v>7.5</v>
      </c>
      <c r="AP795" s="5">
        <v>0</v>
      </c>
      <c r="AQ795" s="5">
        <v>1.8</v>
      </c>
      <c r="AR795" s="5">
        <v>1029.8</v>
      </c>
      <c r="AS795" s="5">
        <v>12130</v>
      </c>
      <c r="AT795" s="5">
        <v>0</v>
      </c>
      <c r="AU795" s="5">
        <v>0</v>
      </c>
      <c r="AV795" s="5">
        <v>0</v>
      </c>
      <c r="AW795" s="5">
        <v>0</v>
      </c>
      <c r="AX795">
        <v>232</v>
      </c>
      <c r="AY795">
        <v>1088</v>
      </c>
      <c r="AZ795">
        <v>12.9</v>
      </c>
      <c r="BA795">
        <v>12.4</v>
      </c>
      <c r="BB795" s="55">
        <v>0.54583333333351203</v>
      </c>
    </row>
    <row r="796" spans="2:54" x14ac:dyDescent="0.25">
      <c r="B796" s="5">
        <v>7.5</v>
      </c>
      <c r="C796" s="5">
        <v>81</v>
      </c>
      <c r="D796" s="5">
        <v>4.4000000000000004</v>
      </c>
      <c r="E796" s="5">
        <v>7.5</v>
      </c>
      <c r="F796" s="5">
        <v>3.2</v>
      </c>
      <c r="G796" s="5">
        <v>4</v>
      </c>
      <c r="H796" s="5">
        <v>1029.9000000000001</v>
      </c>
      <c r="I796" s="5">
        <v>11840</v>
      </c>
      <c r="J796" s="5">
        <v>0</v>
      </c>
      <c r="K796" s="5">
        <v>0</v>
      </c>
      <c r="L796" s="5">
        <v>0</v>
      </c>
      <c r="M796" s="5">
        <v>0</v>
      </c>
      <c r="N796">
        <v>232</v>
      </c>
      <c r="O796">
        <v>1088</v>
      </c>
      <c r="P796">
        <v>12.8</v>
      </c>
      <c r="Q796">
        <v>12.4</v>
      </c>
      <c r="R796" s="54"/>
      <c r="T796" s="91">
        <f t="shared" si="35"/>
        <v>12.8</v>
      </c>
      <c r="U796" s="94">
        <f t="shared" si="38"/>
        <v>2.3000000000000007</v>
      </c>
      <c r="V796" s="90" t="str">
        <f t="shared" si="37"/>
        <v/>
      </c>
      <c r="W796" s="94">
        <f t="shared" si="36"/>
        <v>1</v>
      </c>
      <c r="X796" s="91"/>
      <c r="Z796" s="5"/>
      <c r="AA796"/>
      <c r="AC796" s="372"/>
      <c r="AD796" s="54">
        <v>0.54652777777791595</v>
      </c>
      <c r="AK796" s="306"/>
      <c r="AL796" s="5">
        <v>7.5</v>
      </c>
      <c r="AM796" s="5">
        <v>81</v>
      </c>
      <c r="AN796" s="5">
        <v>4.4000000000000004</v>
      </c>
      <c r="AO796" s="5">
        <v>7.5</v>
      </c>
      <c r="AP796" s="5">
        <v>3.2</v>
      </c>
      <c r="AQ796" s="5">
        <v>4</v>
      </c>
      <c r="AR796" s="5">
        <v>1029.9000000000001</v>
      </c>
      <c r="AS796" s="5">
        <v>11840</v>
      </c>
      <c r="AT796" s="5">
        <v>0</v>
      </c>
      <c r="AU796" s="5">
        <v>0</v>
      </c>
      <c r="AV796" s="5">
        <v>0</v>
      </c>
      <c r="AW796" s="5">
        <v>0</v>
      </c>
      <c r="AX796">
        <v>232</v>
      </c>
      <c r="AY796">
        <v>1088</v>
      </c>
      <c r="AZ796">
        <v>12.8</v>
      </c>
      <c r="BA796">
        <v>12.4</v>
      </c>
      <c r="BB796" s="55">
        <v>0.54652777777795702</v>
      </c>
    </row>
    <row r="797" spans="2:54" x14ac:dyDescent="0.25">
      <c r="B797" s="5">
        <v>7.5</v>
      </c>
      <c r="C797" s="5">
        <v>81</v>
      </c>
      <c r="D797" s="5">
        <v>4.4000000000000004</v>
      </c>
      <c r="E797" s="5">
        <v>6.9</v>
      </c>
      <c r="F797" s="5">
        <v>5</v>
      </c>
      <c r="G797" s="5">
        <v>7.2</v>
      </c>
      <c r="H797" s="5">
        <v>1029.9000000000001</v>
      </c>
      <c r="I797" s="5">
        <v>12070</v>
      </c>
      <c r="J797" s="5">
        <v>0</v>
      </c>
      <c r="K797" s="5">
        <v>0</v>
      </c>
      <c r="L797" s="5">
        <v>0</v>
      </c>
      <c r="M797" s="5">
        <v>0</v>
      </c>
      <c r="N797">
        <v>232</v>
      </c>
      <c r="O797">
        <v>1088</v>
      </c>
      <c r="P797">
        <v>12.8</v>
      </c>
      <c r="Q797">
        <v>12.3</v>
      </c>
      <c r="R797" s="54"/>
      <c r="T797" s="91">
        <f t="shared" si="35"/>
        <v>12.8</v>
      </c>
      <c r="U797" s="94">
        <f t="shared" si="38"/>
        <v>2.3000000000000007</v>
      </c>
      <c r="V797" s="90" t="str">
        <f t="shared" si="37"/>
        <v/>
      </c>
      <c r="W797" s="94">
        <f t="shared" si="36"/>
        <v>1</v>
      </c>
      <c r="X797" s="91"/>
      <c r="Z797" s="5"/>
      <c r="AA797"/>
      <c r="AC797" s="372"/>
      <c r="AD797" s="54">
        <v>0.54722222222236105</v>
      </c>
      <c r="AK797" s="306"/>
      <c r="AL797" s="5">
        <v>7.5</v>
      </c>
      <c r="AM797" s="5">
        <v>81</v>
      </c>
      <c r="AN797" s="5">
        <v>4.4000000000000004</v>
      </c>
      <c r="AO797" s="5">
        <v>6.9</v>
      </c>
      <c r="AP797" s="5">
        <v>5</v>
      </c>
      <c r="AQ797" s="5">
        <v>7.2</v>
      </c>
      <c r="AR797" s="5">
        <v>1029.9000000000001</v>
      </c>
      <c r="AS797" s="5">
        <v>12070</v>
      </c>
      <c r="AT797" s="5">
        <v>0</v>
      </c>
      <c r="AU797" s="5">
        <v>0</v>
      </c>
      <c r="AV797" s="5">
        <v>0</v>
      </c>
      <c r="AW797" s="5">
        <v>0</v>
      </c>
      <c r="AX797">
        <v>232</v>
      </c>
      <c r="AY797">
        <v>1088</v>
      </c>
      <c r="AZ797">
        <v>12.8</v>
      </c>
      <c r="BA797">
        <v>12.3</v>
      </c>
      <c r="BB797" s="55">
        <v>0.54722222222240202</v>
      </c>
    </row>
    <row r="798" spans="2:54" x14ac:dyDescent="0.25">
      <c r="B798" s="5">
        <v>7.4</v>
      </c>
      <c r="C798" s="5">
        <v>81</v>
      </c>
      <c r="D798" s="5">
        <v>4.3</v>
      </c>
      <c r="E798" s="5">
        <v>6.7</v>
      </c>
      <c r="F798" s="5">
        <v>5.4</v>
      </c>
      <c r="G798" s="5">
        <v>7.6</v>
      </c>
      <c r="H798" s="5">
        <v>1029.8</v>
      </c>
      <c r="I798" s="5">
        <v>11650</v>
      </c>
      <c r="J798" s="5">
        <v>0</v>
      </c>
      <c r="K798" s="5">
        <v>0</v>
      </c>
      <c r="L798" s="5">
        <v>0</v>
      </c>
      <c r="M798" s="5">
        <v>0</v>
      </c>
      <c r="N798">
        <v>232</v>
      </c>
      <c r="O798">
        <v>1088</v>
      </c>
      <c r="P798">
        <v>12.7</v>
      </c>
      <c r="Q798">
        <v>12.3</v>
      </c>
      <c r="R798" s="54"/>
      <c r="T798" s="91">
        <f t="shared" si="35"/>
        <v>12.7</v>
      </c>
      <c r="U798" s="94">
        <f t="shared" si="38"/>
        <v>2.2999999999999989</v>
      </c>
      <c r="V798" s="90" t="str">
        <f t="shared" si="37"/>
        <v/>
      </c>
      <c r="W798" s="94">
        <f t="shared" si="36"/>
        <v>1</v>
      </c>
      <c r="X798" s="91"/>
      <c r="Z798" s="5"/>
      <c r="AA798"/>
      <c r="AC798" s="372"/>
      <c r="AD798" s="54">
        <v>0.54791666666680605</v>
      </c>
      <c r="AK798" s="306"/>
      <c r="AL798" s="5">
        <v>7.4</v>
      </c>
      <c r="AM798" s="5">
        <v>81</v>
      </c>
      <c r="AN798" s="5">
        <v>4.3</v>
      </c>
      <c r="AO798" s="5">
        <v>6.7</v>
      </c>
      <c r="AP798" s="5">
        <v>5.4</v>
      </c>
      <c r="AQ798" s="5">
        <v>7.6</v>
      </c>
      <c r="AR798" s="5">
        <v>1029.8</v>
      </c>
      <c r="AS798" s="5">
        <v>11650</v>
      </c>
      <c r="AT798" s="5">
        <v>0</v>
      </c>
      <c r="AU798" s="5">
        <v>0</v>
      </c>
      <c r="AV798" s="5">
        <v>0</v>
      </c>
      <c r="AW798" s="5">
        <v>0</v>
      </c>
      <c r="AX798">
        <v>232</v>
      </c>
      <c r="AY798">
        <v>1088</v>
      </c>
      <c r="AZ798">
        <v>12.7</v>
      </c>
      <c r="BA798">
        <v>12.3</v>
      </c>
      <c r="BB798" s="55">
        <v>0.54791666666684702</v>
      </c>
    </row>
    <row r="799" spans="2:54" x14ac:dyDescent="0.25">
      <c r="B799" s="5">
        <v>7.4</v>
      </c>
      <c r="C799" s="5">
        <v>82</v>
      </c>
      <c r="D799" s="5">
        <v>4.5</v>
      </c>
      <c r="E799" s="5">
        <v>6.1</v>
      </c>
      <c r="F799" s="5">
        <v>7.2</v>
      </c>
      <c r="G799" s="5">
        <v>11.9</v>
      </c>
      <c r="H799" s="5">
        <v>1030</v>
      </c>
      <c r="I799" s="5">
        <v>11520</v>
      </c>
      <c r="J799" s="5">
        <v>0</v>
      </c>
      <c r="K799" s="5">
        <v>0</v>
      </c>
      <c r="L799" s="5">
        <v>0</v>
      </c>
      <c r="M799" s="5">
        <v>0</v>
      </c>
      <c r="N799">
        <v>232</v>
      </c>
      <c r="O799">
        <v>1088</v>
      </c>
      <c r="P799">
        <v>12.6</v>
      </c>
      <c r="Q799">
        <v>12.2</v>
      </c>
      <c r="R799" s="54"/>
      <c r="T799" s="91">
        <f t="shared" si="35"/>
        <v>12.6</v>
      </c>
      <c r="U799" s="94">
        <f t="shared" si="38"/>
        <v>2.1999999999999993</v>
      </c>
      <c r="V799" s="90" t="str">
        <f t="shared" si="37"/>
        <v/>
      </c>
      <c r="W799" s="94">
        <f t="shared" si="36"/>
        <v>1</v>
      </c>
      <c r="X799" s="91"/>
      <c r="Z799" s="5"/>
      <c r="AA799"/>
      <c r="AC799" s="372"/>
      <c r="AD799" s="54">
        <v>0.54861111111125105</v>
      </c>
      <c r="AK799" s="306"/>
      <c r="AL799" s="5">
        <v>7.4</v>
      </c>
      <c r="AM799" s="5">
        <v>82</v>
      </c>
      <c r="AN799" s="5">
        <v>4.5</v>
      </c>
      <c r="AO799" s="5">
        <v>6.1</v>
      </c>
      <c r="AP799" s="5">
        <v>7.2</v>
      </c>
      <c r="AQ799" s="5">
        <v>11.9</v>
      </c>
      <c r="AR799" s="5">
        <v>1030</v>
      </c>
      <c r="AS799" s="5">
        <v>11520</v>
      </c>
      <c r="AT799" s="5">
        <v>0</v>
      </c>
      <c r="AU799" s="5">
        <v>0</v>
      </c>
      <c r="AV799" s="5">
        <v>0</v>
      </c>
      <c r="AW799" s="5">
        <v>0</v>
      </c>
      <c r="AX799">
        <v>232</v>
      </c>
      <c r="AY799">
        <v>1088</v>
      </c>
      <c r="AZ799">
        <v>12.6</v>
      </c>
      <c r="BA799">
        <v>12.2</v>
      </c>
      <c r="BB799" s="55">
        <v>0.54861111111129202</v>
      </c>
    </row>
    <row r="800" spans="2:54" x14ac:dyDescent="0.25">
      <c r="B800" s="5">
        <v>7.4</v>
      </c>
      <c r="C800" s="5">
        <v>81</v>
      </c>
      <c r="D800" s="5">
        <v>4.3</v>
      </c>
      <c r="E800" s="5">
        <v>7.4</v>
      </c>
      <c r="F800" s="5">
        <v>2.9</v>
      </c>
      <c r="G800" s="5">
        <v>5</v>
      </c>
      <c r="H800" s="5">
        <v>1030</v>
      </c>
      <c r="I800" s="5">
        <v>10500</v>
      </c>
      <c r="J800" s="5">
        <v>0</v>
      </c>
      <c r="K800" s="5">
        <v>0</v>
      </c>
      <c r="L800" s="5">
        <v>0</v>
      </c>
      <c r="M800" s="5">
        <v>0</v>
      </c>
      <c r="N800">
        <v>232</v>
      </c>
      <c r="O800">
        <v>1088</v>
      </c>
      <c r="P800">
        <v>12.5</v>
      </c>
      <c r="Q800">
        <v>12.2</v>
      </c>
      <c r="R800" s="54"/>
      <c r="T800" s="91">
        <f t="shared" si="35"/>
        <v>12.5</v>
      </c>
      <c r="U800" s="94">
        <f t="shared" si="38"/>
        <v>2.0999999999999996</v>
      </c>
      <c r="V800" s="90" t="str">
        <f t="shared" si="37"/>
        <v/>
      </c>
      <c r="W800" s="94">
        <f t="shared" si="36"/>
        <v>1</v>
      </c>
      <c r="X800" s="91"/>
      <c r="Z800" s="5"/>
      <c r="AA800"/>
      <c r="AC800" s="372"/>
      <c r="AD800" s="54">
        <v>0.54930555555569605</v>
      </c>
      <c r="AK800" s="306"/>
      <c r="AL800" s="5">
        <v>7.4</v>
      </c>
      <c r="AM800" s="5">
        <v>81</v>
      </c>
      <c r="AN800" s="5">
        <v>4.3</v>
      </c>
      <c r="AO800" s="5">
        <v>7.4</v>
      </c>
      <c r="AP800" s="5">
        <v>2.9</v>
      </c>
      <c r="AQ800" s="5">
        <v>5</v>
      </c>
      <c r="AR800" s="5">
        <v>1030</v>
      </c>
      <c r="AS800" s="5">
        <v>10500</v>
      </c>
      <c r="AT800" s="5">
        <v>0</v>
      </c>
      <c r="AU800" s="5">
        <v>0</v>
      </c>
      <c r="AV800" s="5">
        <v>0</v>
      </c>
      <c r="AW800" s="5">
        <v>0</v>
      </c>
      <c r="AX800">
        <v>232</v>
      </c>
      <c r="AY800">
        <v>1088</v>
      </c>
      <c r="AZ800">
        <v>12.5</v>
      </c>
      <c r="BA800">
        <v>12.2</v>
      </c>
      <c r="BB800" s="55">
        <v>0.54930555555573701</v>
      </c>
    </row>
    <row r="801" spans="2:54" x14ac:dyDescent="0.25">
      <c r="B801" s="5">
        <v>7.4</v>
      </c>
      <c r="C801" s="5">
        <v>82</v>
      </c>
      <c r="D801" s="5">
        <v>4.5</v>
      </c>
      <c r="E801" s="5">
        <v>7.4</v>
      </c>
      <c r="F801" s="5">
        <v>4</v>
      </c>
      <c r="G801" s="5">
        <v>4</v>
      </c>
      <c r="H801" s="5">
        <v>1029.8</v>
      </c>
      <c r="I801" s="5">
        <v>10280</v>
      </c>
      <c r="J801" s="5">
        <v>0</v>
      </c>
      <c r="K801" s="5">
        <v>0</v>
      </c>
      <c r="L801" s="5">
        <v>0</v>
      </c>
      <c r="M801" s="5">
        <v>0</v>
      </c>
      <c r="N801">
        <v>232</v>
      </c>
      <c r="O801">
        <v>1088</v>
      </c>
      <c r="P801">
        <v>12.4</v>
      </c>
      <c r="Q801">
        <v>12.1</v>
      </c>
      <c r="R801" s="54"/>
      <c r="T801" s="91">
        <f t="shared" si="35"/>
        <v>12.4</v>
      </c>
      <c r="U801" s="94">
        <f t="shared" si="38"/>
        <v>2</v>
      </c>
      <c r="V801" s="90" t="str">
        <f t="shared" si="37"/>
        <v/>
      </c>
      <c r="W801" s="94">
        <f t="shared" si="36"/>
        <v>1</v>
      </c>
      <c r="X801" s="91"/>
      <c r="Z801" s="5"/>
      <c r="AA801"/>
      <c r="AC801" s="372"/>
      <c r="AD801" s="54">
        <v>0.55000000000014104</v>
      </c>
      <c r="AK801" s="306"/>
      <c r="AL801" s="5">
        <v>7.4</v>
      </c>
      <c r="AM801" s="5">
        <v>82</v>
      </c>
      <c r="AN801" s="5">
        <v>4.5</v>
      </c>
      <c r="AO801" s="5">
        <v>7.4</v>
      </c>
      <c r="AP801" s="5">
        <v>4</v>
      </c>
      <c r="AQ801" s="5">
        <v>4</v>
      </c>
      <c r="AR801" s="5">
        <v>1029.8</v>
      </c>
      <c r="AS801" s="5">
        <v>10280</v>
      </c>
      <c r="AT801" s="5">
        <v>0</v>
      </c>
      <c r="AU801" s="5">
        <v>0</v>
      </c>
      <c r="AV801" s="5">
        <v>0</v>
      </c>
      <c r="AW801" s="5">
        <v>0</v>
      </c>
      <c r="AX801">
        <v>232</v>
      </c>
      <c r="AY801">
        <v>1088</v>
      </c>
      <c r="AZ801">
        <v>12.4</v>
      </c>
      <c r="BA801">
        <v>12.1</v>
      </c>
      <c r="BB801" s="55">
        <v>0.55000000000018201</v>
      </c>
    </row>
    <row r="802" spans="2:54" x14ac:dyDescent="0.25">
      <c r="B802" s="5">
        <v>7.3</v>
      </c>
      <c r="C802" s="5">
        <v>82</v>
      </c>
      <c r="D802" s="5">
        <v>4.4000000000000004</v>
      </c>
      <c r="E802" s="5">
        <v>7.3</v>
      </c>
      <c r="F802" s="5">
        <v>2.2000000000000002</v>
      </c>
      <c r="G802" s="5">
        <v>2.9</v>
      </c>
      <c r="H802" s="5">
        <v>1029.8</v>
      </c>
      <c r="I802" s="5">
        <v>10920</v>
      </c>
      <c r="J802" s="5">
        <v>0</v>
      </c>
      <c r="K802" s="5">
        <v>0</v>
      </c>
      <c r="L802" s="5">
        <v>0</v>
      </c>
      <c r="M802" s="5">
        <v>0</v>
      </c>
      <c r="N802">
        <v>232</v>
      </c>
      <c r="O802">
        <v>1088</v>
      </c>
      <c r="P802">
        <v>12.3</v>
      </c>
      <c r="Q802">
        <v>12.1</v>
      </c>
      <c r="R802" s="54"/>
      <c r="T802" s="91">
        <f t="shared" si="35"/>
        <v>12.3</v>
      </c>
      <c r="U802" s="94">
        <f t="shared" si="38"/>
        <v>2.0000000000000009</v>
      </c>
      <c r="V802" s="90" t="str">
        <f t="shared" si="37"/>
        <v/>
      </c>
      <c r="W802" s="94">
        <f t="shared" si="36"/>
        <v>1</v>
      </c>
      <c r="X802" s="91"/>
      <c r="Z802" s="5"/>
      <c r="AA802"/>
      <c r="AC802" s="372"/>
      <c r="AD802" s="54">
        <v>0.55069444444458604</v>
      </c>
      <c r="AK802" s="306"/>
      <c r="AL802" s="5">
        <v>7.3</v>
      </c>
      <c r="AM802" s="5">
        <v>82</v>
      </c>
      <c r="AN802" s="5">
        <v>4.4000000000000004</v>
      </c>
      <c r="AO802" s="5">
        <v>7.3</v>
      </c>
      <c r="AP802" s="5">
        <v>2.2000000000000002</v>
      </c>
      <c r="AQ802" s="5">
        <v>2.9</v>
      </c>
      <c r="AR802" s="5">
        <v>1029.8</v>
      </c>
      <c r="AS802" s="5">
        <v>10920</v>
      </c>
      <c r="AT802" s="5">
        <v>0</v>
      </c>
      <c r="AU802" s="5">
        <v>0</v>
      </c>
      <c r="AV802" s="5">
        <v>0</v>
      </c>
      <c r="AW802" s="5">
        <v>0</v>
      </c>
      <c r="AX802">
        <v>232</v>
      </c>
      <c r="AY802">
        <v>1088</v>
      </c>
      <c r="AZ802">
        <v>12.3</v>
      </c>
      <c r="BA802">
        <v>12.1</v>
      </c>
      <c r="BB802" s="55">
        <v>0.55069444444462701</v>
      </c>
    </row>
    <row r="803" spans="2:54" x14ac:dyDescent="0.25">
      <c r="B803" s="5">
        <v>7.3</v>
      </c>
      <c r="C803" s="5">
        <v>81</v>
      </c>
      <c r="D803" s="5">
        <v>4.2</v>
      </c>
      <c r="E803" s="5">
        <v>7.3</v>
      </c>
      <c r="F803" s="5">
        <v>4</v>
      </c>
      <c r="G803" s="5">
        <v>4.3</v>
      </c>
      <c r="H803" s="5">
        <v>1029.7</v>
      </c>
      <c r="I803" s="5">
        <v>11080</v>
      </c>
      <c r="J803" s="5">
        <v>0</v>
      </c>
      <c r="K803" s="5">
        <v>0</v>
      </c>
      <c r="L803" s="5">
        <v>0</v>
      </c>
      <c r="M803" s="5">
        <v>0</v>
      </c>
      <c r="N803">
        <v>232</v>
      </c>
      <c r="O803">
        <v>1088</v>
      </c>
      <c r="P803">
        <v>12.2</v>
      </c>
      <c r="Q803">
        <v>12</v>
      </c>
      <c r="R803" s="54"/>
      <c r="T803" s="91">
        <f t="shared" si="35"/>
        <v>12.2</v>
      </c>
      <c r="U803" s="94">
        <f t="shared" si="38"/>
        <v>1.8999999999999995</v>
      </c>
      <c r="V803" s="90" t="str">
        <f t="shared" si="37"/>
        <v/>
      </c>
      <c r="W803" s="94">
        <f t="shared" si="36"/>
        <v>1</v>
      </c>
      <c r="X803" s="91"/>
      <c r="Z803" s="5"/>
      <c r="AA803"/>
      <c r="AC803" s="372"/>
      <c r="AD803" s="54">
        <v>0.55138888888903104</v>
      </c>
      <c r="AK803" s="306"/>
      <c r="AL803" s="5">
        <v>7.3</v>
      </c>
      <c r="AM803" s="5">
        <v>81</v>
      </c>
      <c r="AN803" s="5">
        <v>4.2</v>
      </c>
      <c r="AO803" s="5">
        <v>7.3</v>
      </c>
      <c r="AP803" s="5">
        <v>4</v>
      </c>
      <c r="AQ803" s="5">
        <v>4.3</v>
      </c>
      <c r="AR803" s="5">
        <v>1029.7</v>
      </c>
      <c r="AS803" s="5">
        <v>11080</v>
      </c>
      <c r="AT803" s="5">
        <v>0</v>
      </c>
      <c r="AU803" s="5">
        <v>0</v>
      </c>
      <c r="AV803" s="5">
        <v>0</v>
      </c>
      <c r="AW803" s="5">
        <v>0</v>
      </c>
      <c r="AX803">
        <v>232</v>
      </c>
      <c r="AY803">
        <v>1088</v>
      </c>
      <c r="AZ803">
        <v>12.2</v>
      </c>
      <c r="BA803">
        <v>12</v>
      </c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1">
        <f t="shared" si="35"/>
        <v>0</v>
      </c>
      <c r="U804" s="94">
        <f t="shared" si="38"/>
        <v>-3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2"/>
      <c r="AD804" s="54">
        <v>0.55208333333347603</v>
      </c>
      <c r="AK804" s="306"/>
      <c r="AQ804" s="5"/>
      <c r="AX804"/>
      <c r="AY804"/>
      <c r="AZ804"/>
      <c r="BA804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1">
        <f t="shared" si="35"/>
        <v>0</v>
      </c>
      <c r="U805" s="94">
        <f t="shared" si="38"/>
        <v>-3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2"/>
      <c r="AD805" s="54">
        <v>0.55277777777792103</v>
      </c>
      <c r="AK805" s="306"/>
      <c r="AQ805" s="5"/>
      <c r="AX805"/>
      <c r="AY805"/>
      <c r="AZ805"/>
      <c r="BA80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1">
        <f t="shared" si="35"/>
        <v>0</v>
      </c>
      <c r="U806" s="94">
        <f t="shared" si="38"/>
        <v>-3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2"/>
      <c r="AD806" s="54">
        <v>0.55347222222236603</v>
      </c>
      <c r="AK806" s="306"/>
      <c r="AQ806" s="5"/>
      <c r="AX806"/>
      <c r="AY806"/>
      <c r="AZ806"/>
      <c r="BA806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1">
        <f t="shared" si="35"/>
        <v>0</v>
      </c>
      <c r="U807" s="94">
        <f t="shared" si="38"/>
        <v>-3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2"/>
      <c r="AD807" s="54">
        <v>0.55416666666681103</v>
      </c>
      <c r="AK807" s="306"/>
      <c r="AQ807" s="5"/>
      <c r="AX807"/>
      <c r="AY807"/>
      <c r="AZ807"/>
      <c r="BA807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1">
        <f t="shared" si="35"/>
        <v>0</v>
      </c>
      <c r="U808" s="94">
        <f t="shared" si="38"/>
        <v>-3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2"/>
      <c r="AD808" s="54">
        <v>0.55486111111125602</v>
      </c>
      <c r="AK808" s="306"/>
      <c r="AQ808" s="5"/>
      <c r="AX808"/>
      <c r="AY808"/>
      <c r="AZ808"/>
      <c r="BA808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1">
        <f t="shared" si="35"/>
        <v>0</v>
      </c>
      <c r="U809" s="94">
        <f t="shared" si="38"/>
        <v>-3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2"/>
      <c r="AD809" s="54">
        <v>0.55555555555570102</v>
      </c>
      <c r="AK809" s="306"/>
      <c r="AQ809" s="5"/>
      <c r="AX809"/>
      <c r="AY809"/>
      <c r="AZ809"/>
      <c r="BA809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1">
        <f t="shared" si="35"/>
        <v>0</v>
      </c>
      <c r="U810" s="94">
        <f t="shared" si="38"/>
        <v>-3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2"/>
      <c r="AD810" s="54">
        <v>0.55625000000014602</v>
      </c>
      <c r="AK810" s="306"/>
      <c r="AQ810" s="5"/>
      <c r="AX810"/>
      <c r="AY810"/>
      <c r="AZ810"/>
      <c r="BA810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1">
        <f t="shared" si="35"/>
        <v>0</v>
      </c>
      <c r="U811" s="94">
        <f t="shared" si="38"/>
        <v>-3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2"/>
      <c r="AD811" s="54">
        <v>0.55694444444459101</v>
      </c>
      <c r="AK811" s="306"/>
      <c r="AQ811" s="5"/>
      <c r="AX811"/>
      <c r="AY811"/>
      <c r="AZ811"/>
      <c r="BA811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1">
        <f t="shared" si="35"/>
        <v>0</v>
      </c>
      <c r="U812" s="94">
        <f t="shared" si="38"/>
        <v>-3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2"/>
      <c r="AD812" s="54">
        <v>0.55763888888903601</v>
      </c>
      <c r="AK812" s="306"/>
      <c r="AQ812" s="5"/>
      <c r="AX812"/>
      <c r="AY812"/>
      <c r="AZ812"/>
      <c r="BA812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1">
        <f t="shared" si="35"/>
        <v>0</v>
      </c>
      <c r="U813" s="94">
        <f t="shared" si="38"/>
        <v>-3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2"/>
      <c r="AD813" s="54">
        <v>0.55833333333348101</v>
      </c>
      <c r="AK813" s="306"/>
      <c r="AQ813" s="5"/>
      <c r="AX813"/>
      <c r="AY813"/>
      <c r="AZ813"/>
      <c r="BA813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1">
        <f t="shared" si="35"/>
        <v>0</v>
      </c>
      <c r="U814" s="94">
        <f t="shared" si="38"/>
        <v>-3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2"/>
      <c r="AD814" s="54">
        <v>0.559027777777926</v>
      </c>
      <c r="AK814" s="306"/>
      <c r="AQ814" s="5"/>
      <c r="AX814"/>
      <c r="AY814"/>
      <c r="AZ814"/>
      <c r="BA814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1">
        <f t="shared" si="35"/>
        <v>0</v>
      </c>
      <c r="U815" s="94">
        <f t="shared" si="38"/>
        <v>-3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2"/>
      <c r="AD815" s="54">
        <v>0.559722222222371</v>
      </c>
      <c r="AK815" s="306"/>
      <c r="AQ815" s="5"/>
      <c r="AX815"/>
      <c r="AY815"/>
      <c r="AZ815"/>
      <c r="BA81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1">
        <f t="shared" si="35"/>
        <v>0</v>
      </c>
      <c r="U816" s="94">
        <f t="shared" si="38"/>
        <v>-3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2"/>
      <c r="AD816" s="54">
        <v>0.560416666666816</v>
      </c>
      <c r="AK816" s="306"/>
      <c r="AQ816" s="5"/>
      <c r="AX816"/>
      <c r="AY816"/>
      <c r="AZ816"/>
      <c r="BA816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1">
        <f t="shared" si="35"/>
        <v>0</v>
      </c>
      <c r="U817" s="94">
        <f t="shared" si="38"/>
        <v>-3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2"/>
      <c r="AD817" s="54">
        <v>0.561111111111261</v>
      </c>
      <c r="AK817" s="306"/>
      <c r="AQ817" s="5"/>
      <c r="AX817"/>
      <c r="AY817"/>
      <c r="AZ817"/>
      <c r="BA817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1">
        <f t="shared" ref="T818:T881" si="39">MAX($P818,$Q818)</f>
        <v>0</v>
      </c>
      <c r="U818" s="94">
        <f t="shared" si="38"/>
        <v>-3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2"/>
      <c r="AD818" s="54">
        <v>0.56180555555570599</v>
      </c>
      <c r="AK818" s="306"/>
      <c r="AQ818" s="5"/>
      <c r="AX818"/>
      <c r="AY818"/>
      <c r="AZ818"/>
      <c r="BA818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1">
        <f t="shared" si="39"/>
        <v>0</v>
      </c>
      <c r="U819" s="94">
        <f t="shared" si="38"/>
        <v>-3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2"/>
      <c r="AD819" s="54">
        <v>0.56250000000015099</v>
      </c>
      <c r="AK819" s="306"/>
      <c r="AQ819" s="5"/>
      <c r="AX819"/>
      <c r="AY819"/>
      <c r="AZ819"/>
      <c r="BA819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1">
        <f t="shared" si="39"/>
        <v>0</v>
      </c>
      <c r="U820" s="94">
        <f t="shared" si="38"/>
        <v>-3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2"/>
      <c r="AD820" s="54">
        <v>0.56319444444459599</v>
      </c>
      <c r="AK820" s="306"/>
      <c r="AQ820" s="5"/>
      <c r="AX820"/>
      <c r="AY820"/>
      <c r="AZ820"/>
      <c r="BA820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1">
        <f t="shared" si="39"/>
        <v>0</v>
      </c>
      <c r="U821" s="94">
        <f t="shared" si="38"/>
        <v>-3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2"/>
      <c r="AD821" s="54">
        <v>0.56388888888904098</v>
      </c>
      <c r="AK821" s="306"/>
      <c r="AQ821" s="5"/>
      <c r="AX821"/>
      <c r="AY821"/>
      <c r="AZ821"/>
      <c r="BA821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1">
        <f t="shared" si="39"/>
        <v>0</v>
      </c>
      <c r="U822" s="94">
        <f t="shared" si="38"/>
        <v>-3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2"/>
      <c r="AD822" s="54">
        <v>0.56458333333348598</v>
      </c>
      <c r="AK822" s="306"/>
      <c r="AQ822" s="5"/>
      <c r="AX822"/>
      <c r="AY822"/>
      <c r="AZ822"/>
      <c r="BA822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1">
        <f t="shared" si="39"/>
        <v>0</v>
      </c>
      <c r="U823" s="94">
        <f t="shared" si="38"/>
        <v>-3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2"/>
      <c r="AD823" s="54">
        <v>0.56527777777793098</v>
      </c>
      <c r="AK823" s="306"/>
      <c r="AQ823" s="5"/>
      <c r="AX823"/>
      <c r="AY823"/>
      <c r="AZ823"/>
      <c r="BA823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1">
        <f t="shared" si="39"/>
        <v>0</v>
      </c>
      <c r="U824" s="94">
        <f t="shared" si="38"/>
        <v>-3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2"/>
      <c r="AD824" s="54">
        <v>0.56597222222237598</v>
      </c>
      <c r="AK824" s="306"/>
      <c r="AQ824" s="5"/>
      <c r="AX824"/>
      <c r="AY824"/>
      <c r="AZ824"/>
      <c r="BA824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1">
        <f t="shared" si="39"/>
        <v>0</v>
      </c>
      <c r="U825" s="94">
        <f t="shared" si="38"/>
        <v>-3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2"/>
      <c r="AD825" s="54">
        <v>0.56666666666682097</v>
      </c>
      <c r="AK825" s="306"/>
      <c r="AQ825" s="5"/>
      <c r="AX825"/>
      <c r="AY825"/>
      <c r="AZ825"/>
      <c r="BA82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1">
        <f t="shared" si="39"/>
        <v>0</v>
      </c>
      <c r="U826" s="94">
        <f t="shared" si="38"/>
        <v>-3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2"/>
      <c r="AD826" s="54">
        <v>0.56736111111126597</v>
      </c>
      <c r="AK826" s="306"/>
      <c r="AQ826" s="5"/>
      <c r="AX826"/>
      <c r="AY826"/>
      <c r="AZ826"/>
      <c r="BA826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1">
        <f t="shared" si="39"/>
        <v>0</v>
      </c>
      <c r="U827" s="94">
        <f t="shared" si="38"/>
        <v>-3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2"/>
      <c r="AD827" s="54">
        <v>0.56805555555571097</v>
      </c>
      <c r="AK827" s="306"/>
      <c r="AQ827" s="5"/>
      <c r="AX827"/>
      <c r="AY827"/>
      <c r="AZ827"/>
      <c r="BA827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1">
        <f t="shared" si="39"/>
        <v>0</v>
      </c>
      <c r="U828" s="94">
        <f t="shared" si="38"/>
        <v>-3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2"/>
      <c r="AD828" s="54">
        <v>0.56875000000015596</v>
      </c>
      <c r="AK828" s="306"/>
      <c r="AQ828" s="5"/>
      <c r="AX828"/>
      <c r="AY828"/>
      <c r="AZ828"/>
      <c r="BA828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1">
        <f t="shared" si="39"/>
        <v>0</v>
      </c>
      <c r="U829" s="94">
        <f t="shared" si="38"/>
        <v>-3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2"/>
      <c r="AD829" s="54">
        <v>0.56944444444460096</v>
      </c>
      <c r="AK829" s="306"/>
      <c r="AQ829" s="5"/>
      <c r="AX829"/>
      <c r="AY829"/>
      <c r="AZ829"/>
      <c r="BA829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1">
        <f t="shared" si="39"/>
        <v>0</v>
      </c>
      <c r="U830" s="94">
        <f t="shared" si="38"/>
        <v>-3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2"/>
      <c r="AD830" s="54">
        <v>0.57013888888904596</v>
      </c>
      <c r="AK830" s="306"/>
      <c r="AQ830" s="5"/>
      <c r="AX830"/>
      <c r="AY830"/>
      <c r="AZ830"/>
      <c r="BA830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1">
        <f t="shared" si="39"/>
        <v>0</v>
      </c>
      <c r="U831" s="94">
        <f t="shared" si="38"/>
        <v>-3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2"/>
      <c r="AD831" s="54">
        <v>0.57083333333349096</v>
      </c>
      <c r="AK831" s="306"/>
      <c r="AQ831" s="5"/>
      <c r="AX831"/>
      <c r="AY831"/>
      <c r="AZ831"/>
      <c r="BA831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1">
        <f t="shared" si="39"/>
        <v>0</v>
      </c>
      <c r="U832" s="94">
        <f t="shared" si="38"/>
        <v>-3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2"/>
      <c r="AD832" s="54">
        <v>0.57152777777793595</v>
      </c>
      <c r="AK832" s="306"/>
      <c r="AQ832" s="5"/>
      <c r="AX832"/>
      <c r="AY832"/>
      <c r="AZ832"/>
      <c r="BA832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1">
        <f t="shared" si="39"/>
        <v>0</v>
      </c>
      <c r="U833" s="94">
        <f t="shared" si="38"/>
        <v>-3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2"/>
      <c r="AD833" s="54">
        <v>0.57222222222238095</v>
      </c>
      <c r="AK833" s="306"/>
      <c r="AQ833" s="5"/>
      <c r="AX833"/>
      <c r="AY833"/>
      <c r="AZ833"/>
      <c r="BA833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1">
        <f t="shared" si="39"/>
        <v>0</v>
      </c>
      <c r="U834" s="94">
        <f t="shared" si="38"/>
        <v>-3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2"/>
      <c r="AD834" s="54">
        <v>0.57291666666682595</v>
      </c>
      <c r="AK834" s="306"/>
      <c r="AQ834" s="5"/>
      <c r="AX834"/>
      <c r="AY834"/>
      <c r="AZ834"/>
      <c r="BA834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1">
        <f t="shared" si="39"/>
        <v>0</v>
      </c>
      <c r="U835" s="94">
        <f t="shared" si="38"/>
        <v>-3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2"/>
      <c r="AD835" s="54">
        <v>0.57361111111127105</v>
      </c>
      <c r="AK835" s="306"/>
      <c r="AQ835" s="5"/>
      <c r="AX835"/>
      <c r="AY835"/>
      <c r="AZ835"/>
      <c r="BA83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1">
        <f t="shared" si="39"/>
        <v>0</v>
      </c>
      <c r="U836" s="94">
        <f t="shared" si="38"/>
        <v>-3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2"/>
      <c r="AD836" s="54">
        <v>0.57430555555571605</v>
      </c>
      <c r="AK836" s="306"/>
      <c r="AQ836" s="5"/>
      <c r="AX836"/>
      <c r="AY836"/>
      <c r="AZ836"/>
      <c r="BA836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1">
        <f t="shared" si="39"/>
        <v>0</v>
      </c>
      <c r="U837" s="94">
        <f t="shared" si="38"/>
        <v>-3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2"/>
      <c r="AD837" s="54">
        <v>0.57500000000016105</v>
      </c>
      <c r="AK837" s="306"/>
      <c r="AQ837" s="5"/>
      <c r="AX837"/>
      <c r="AY837"/>
      <c r="AZ837"/>
      <c r="BA837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1">
        <f t="shared" si="39"/>
        <v>0</v>
      </c>
      <c r="U838" s="94">
        <f t="shared" si="38"/>
        <v>-3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2"/>
      <c r="AD838" s="54">
        <v>0.57569444444460605</v>
      </c>
      <c r="AK838" s="306"/>
      <c r="AQ838" s="5"/>
      <c r="AX838"/>
      <c r="AY838"/>
      <c r="AZ838"/>
      <c r="BA838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1">
        <f t="shared" si="39"/>
        <v>0</v>
      </c>
      <c r="U839" s="94">
        <f t="shared" si="38"/>
        <v>-3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2"/>
      <c r="AD839" s="54">
        <v>0.57638888888905104</v>
      </c>
      <c r="AK839" s="306"/>
      <c r="AQ839" s="5"/>
      <c r="AX839"/>
      <c r="AY839"/>
      <c r="AZ839"/>
      <c r="BA839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1">
        <f t="shared" si="39"/>
        <v>0</v>
      </c>
      <c r="U840" s="94">
        <f t="shared" si="38"/>
        <v>-3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2"/>
      <c r="AD840" s="54">
        <v>0.57708333333349604</v>
      </c>
      <c r="AK840" s="306"/>
      <c r="AQ840" s="5"/>
      <c r="AX840"/>
      <c r="AY840"/>
      <c r="AZ840"/>
      <c r="BA840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1">
        <f t="shared" si="39"/>
        <v>0</v>
      </c>
      <c r="U841" s="94">
        <f t="shared" si="38"/>
        <v>-3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2"/>
      <c r="AD841" s="54">
        <v>0.57777777777794104</v>
      </c>
      <c r="AK841" s="306"/>
      <c r="AQ841" s="5"/>
      <c r="AX841"/>
      <c r="AY841"/>
      <c r="AZ841"/>
      <c r="BA841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1">
        <f t="shared" si="39"/>
        <v>0</v>
      </c>
      <c r="U842" s="94">
        <f t="shared" si="38"/>
        <v>-3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2"/>
      <c r="AD842" s="54">
        <v>0.57847222222238603</v>
      </c>
      <c r="AK842" s="306"/>
      <c r="AQ842" s="5"/>
      <c r="AX842"/>
      <c r="AY842"/>
      <c r="AZ842"/>
      <c r="BA842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1">
        <f t="shared" si="39"/>
        <v>0</v>
      </c>
      <c r="U843" s="94">
        <f t="shared" si="38"/>
        <v>-3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2"/>
      <c r="AD843" s="54">
        <v>0.57916666666683103</v>
      </c>
      <c r="AK843" s="306"/>
      <c r="AQ843" s="5"/>
      <c r="AX843"/>
      <c r="AY843"/>
      <c r="AZ843"/>
      <c r="BA843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1">
        <f t="shared" si="39"/>
        <v>0</v>
      </c>
      <c r="U844" s="94">
        <f t="shared" si="38"/>
        <v>-3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2"/>
      <c r="AD844" s="54">
        <v>0.57986111111127603</v>
      </c>
      <c r="AK844" s="306"/>
      <c r="AQ844" s="5"/>
      <c r="AX844"/>
      <c r="AY844"/>
      <c r="AZ844"/>
      <c r="BA844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1">
        <f t="shared" si="39"/>
        <v>0</v>
      </c>
      <c r="U845" s="94">
        <f t="shared" si="38"/>
        <v>-3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2"/>
      <c r="AD845" s="54">
        <v>0.58055555555572103</v>
      </c>
      <c r="AK845" s="306"/>
      <c r="AQ845" s="5"/>
      <c r="AX845"/>
      <c r="AY845"/>
      <c r="AZ845"/>
      <c r="BA84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1">
        <f t="shared" si="39"/>
        <v>0</v>
      </c>
      <c r="U846" s="94">
        <f t="shared" si="38"/>
        <v>-3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2"/>
      <c r="AD846" s="54">
        <v>0.58125000000016602</v>
      </c>
      <c r="AK846" s="306"/>
      <c r="AQ846" s="5"/>
      <c r="AX846"/>
      <c r="AY846"/>
      <c r="AZ846"/>
      <c r="BA846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1">
        <f t="shared" si="39"/>
        <v>0</v>
      </c>
      <c r="U847" s="94">
        <f t="shared" si="38"/>
        <v>-3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2"/>
      <c r="AD847" s="54">
        <v>0.58194444444461102</v>
      </c>
      <c r="AK847" s="306"/>
      <c r="AQ847" s="5"/>
      <c r="AX847"/>
      <c r="AY847"/>
      <c r="AZ847"/>
      <c r="BA847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1">
        <f t="shared" si="39"/>
        <v>0</v>
      </c>
      <c r="U848" s="94">
        <f t="shared" ref="U848:U911" si="42">(T848-B848)-3</f>
        <v>-3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2"/>
      <c r="AD848" s="54">
        <v>0.58263888888905602</v>
      </c>
      <c r="AK848" s="306"/>
      <c r="AQ848" s="5"/>
      <c r="AX848"/>
      <c r="AY848"/>
      <c r="AZ848"/>
      <c r="BA848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1">
        <f t="shared" si="39"/>
        <v>0</v>
      </c>
      <c r="U849" s="94">
        <f t="shared" si="42"/>
        <v>-3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2"/>
      <c r="AD849" s="54">
        <v>0.58333333333350101</v>
      </c>
      <c r="AK849" s="306"/>
      <c r="AQ849" s="5"/>
      <c r="AX849"/>
      <c r="AY849"/>
      <c r="AZ849"/>
      <c r="BA849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1">
        <f t="shared" si="39"/>
        <v>0</v>
      </c>
      <c r="U850" s="94">
        <f t="shared" si="42"/>
        <v>-3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2"/>
      <c r="AD850" s="54">
        <v>0.58402777777794601</v>
      </c>
      <c r="AK850" s="306"/>
      <c r="AQ850" s="5"/>
      <c r="AX850"/>
      <c r="AY850"/>
      <c r="AZ850"/>
      <c r="BA850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1">
        <f t="shared" si="39"/>
        <v>0</v>
      </c>
      <c r="U851" s="94">
        <f t="shared" si="42"/>
        <v>-3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2"/>
      <c r="AD851" s="54">
        <v>0.58472222222239101</v>
      </c>
      <c r="AK851" s="306"/>
      <c r="AQ851" s="5"/>
      <c r="AX851"/>
      <c r="AY851"/>
      <c r="AZ851"/>
      <c r="BA851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1">
        <f t="shared" si="39"/>
        <v>0</v>
      </c>
      <c r="U852" s="94">
        <f t="shared" si="42"/>
        <v>-3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2"/>
      <c r="AD852" s="54">
        <v>0.58541666666683601</v>
      </c>
      <c r="AK852" s="306"/>
      <c r="AQ852" s="5"/>
      <c r="AX852"/>
      <c r="AY852"/>
      <c r="AZ852"/>
      <c r="BA852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1">
        <f t="shared" si="39"/>
        <v>0</v>
      </c>
      <c r="U853" s="94">
        <f t="shared" si="42"/>
        <v>-3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2"/>
      <c r="AD853" s="54">
        <v>0.586111111111281</v>
      </c>
      <c r="AK853" s="306"/>
      <c r="AQ853" s="5"/>
      <c r="AX853"/>
      <c r="AY853"/>
      <c r="AZ853"/>
      <c r="BA853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1">
        <f t="shared" si="39"/>
        <v>0</v>
      </c>
      <c r="U854" s="94">
        <f t="shared" si="42"/>
        <v>-3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2"/>
      <c r="AD854" s="54">
        <v>0.586805555555726</v>
      </c>
      <c r="AK854" s="306"/>
      <c r="AQ854" s="5"/>
      <c r="AX854"/>
      <c r="AY854"/>
      <c r="AZ854"/>
      <c r="BA854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1">
        <f t="shared" si="39"/>
        <v>0</v>
      </c>
      <c r="U855" s="94">
        <f t="shared" si="42"/>
        <v>-3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2"/>
      <c r="AD855" s="54">
        <v>0.587500000000171</v>
      </c>
      <c r="AK855" s="306"/>
      <c r="AQ855" s="5"/>
      <c r="AX855"/>
      <c r="AY855"/>
      <c r="AZ855"/>
      <c r="BA85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1">
        <f t="shared" si="39"/>
        <v>0</v>
      </c>
      <c r="U856" s="94">
        <f t="shared" si="42"/>
        <v>-3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2"/>
      <c r="AD856" s="54">
        <v>0.58819444444461599</v>
      </c>
      <c r="AK856" s="306"/>
      <c r="AQ856" s="5"/>
      <c r="AX856"/>
      <c r="AY856"/>
      <c r="AZ856"/>
      <c r="BA856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1">
        <f t="shared" si="39"/>
        <v>0</v>
      </c>
      <c r="U857" s="94">
        <f t="shared" si="42"/>
        <v>-3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2"/>
      <c r="AD857" s="54">
        <v>0.58888888888906099</v>
      </c>
      <c r="AK857" s="306"/>
      <c r="AQ857" s="5"/>
      <c r="AX857"/>
      <c r="AY857"/>
      <c r="AZ857"/>
      <c r="BA857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1">
        <f t="shared" si="39"/>
        <v>0</v>
      </c>
      <c r="U858" s="94">
        <f t="shared" si="42"/>
        <v>-3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2"/>
      <c r="AD858" s="54">
        <v>0.58958333333350599</v>
      </c>
      <c r="AK858" s="306"/>
      <c r="AQ858" s="5"/>
      <c r="AX858"/>
      <c r="AY858"/>
      <c r="AZ858"/>
      <c r="BA858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1">
        <f t="shared" si="39"/>
        <v>0</v>
      </c>
      <c r="U859" s="94">
        <f t="shared" si="42"/>
        <v>-3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2"/>
      <c r="AD859" s="54">
        <v>0.59027777777795098</v>
      </c>
      <c r="AK859" s="306"/>
      <c r="AQ859" s="5"/>
      <c r="AX859"/>
      <c r="AY859"/>
      <c r="AZ859"/>
      <c r="BA859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1">
        <f t="shared" si="39"/>
        <v>0</v>
      </c>
      <c r="U860" s="94">
        <f t="shared" si="42"/>
        <v>-3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2"/>
      <c r="AD860" s="54">
        <v>0.59097222222239598</v>
      </c>
      <c r="AK860" s="306"/>
      <c r="AQ860" s="5"/>
      <c r="AX860"/>
      <c r="AY860"/>
      <c r="AZ860"/>
      <c r="BA860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1">
        <f t="shared" si="39"/>
        <v>0</v>
      </c>
      <c r="U861" s="94">
        <f t="shared" si="42"/>
        <v>-3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2"/>
      <c r="AD861" s="54">
        <v>0.59166666666684098</v>
      </c>
      <c r="AK861" s="306"/>
      <c r="AQ861" s="5"/>
      <c r="AX861"/>
      <c r="AY861"/>
      <c r="AZ861"/>
      <c r="BA861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1">
        <f t="shared" si="39"/>
        <v>0</v>
      </c>
      <c r="U862" s="94">
        <f t="shared" si="42"/>
        <v>-3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2"/>
      <c r="AD862" s="54">
        <v>0.59236111111128598</v>
      </c>
      <c r="AK862" s="306"/>
      <c r="AQ862" s="5"/>
      <c r="AX862"/>
      <c r="AY862"/>
      <c r="AZ862"/>
      <c r="BA862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1">
        <f t="shared" si="39"/>
        <v>0</v>
      </c>
      <c r="U863" s="94">
        <f t="shared" si="42"/>
        <v>-3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2"/>
      <c r="AD863" s="54">
        <v>0.59305555555573097</v>
      </c>
      <c r="AK863" s="306"/>
      <c r="AQ863" s="5"/>
      <c r="AX863"/>
      <c r="AY863"/>
      <c r="AZ863"/>
      <c r="BA863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1">
        <f t="shared" si="39"/>
        <v>0</v>
      </c>
      <c r="U864" s="94">
        <f t="shared" si="42"/>
        <v>-3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2"/>
      <c r="AD864" s="54">
        <v>0.59375000000017597</v>
      </c>
      <c r="AK864" s="306"/>
      <c r="AQ864" s="5"/>
      <c r="AX864"/>
      <c r="AY864"/>
      <c r="AZ864"/>
      <c r="BA864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1">
        <f t="shared" si="39"/>
        <v>0</v>
      </c>
      <c r="U865" s="94">
        <f t="shared" si="42"/>
        <v>-3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2"/>
      <c r="AD865" s="54">
        <v>0.59444444444462097</v>
      </c>
      <c r="AK865" s="306"/>
      <c r="AQ865" s="5"/>
      <c r="AX865"/>
      <c r="AY865"/>
      <c r="AZ865"/>
      <c r="BA86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1">
        <f t="shared" si="39"/>
        <v>0</v>
      </c>
      <c r="U866" s="94">
        <f t="shared" si="42"/>
        <v>-3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2"/>
      <c r="AD866" s="54">
        <v>0.59513888888906596</v>
      </c>
      <c r="AK866" s="306"/>
      <c r="AQ866" s="5"/>
      <c r="AX866"/>
      <c r="AY866"/>
      <c r="AZ866"/>
      <c r="BA866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1">
        <f t="shared" si="39"/>
        <v>0</v>
      </c>
      <c r="U867" s="94">
        <f t="shared" si="42"/>
        <v>-3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2"/>
      <c r="AD867" s="54">
        <v>0.59583333333351096</v>
      </c>
      <c r="AK867" s="306"/>
      <c r="AQ867" s="5"/>
      <c r="AX867"/>
      <c r="AY867"/>
      <c r="AZ867"/>
      <c r="BA867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1">
        <f t="shared" si="39"/>
        <v>0</v>
      </c>
      <c r="U868" s="94">
        <f t="shared" si="42"/>
        <v>-3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2"/>
      <c r="AD868" s="54">
        <v>0.59652777777795596</v>
      </c>
      <c r="AK868" s="306"/>
      <c r="AQ868" s="5"/>
      <c r="AX868"/>
      <c r="AY868"/>
      <c r="AZ868"/>
      <c r="BA868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1">
        <f t="shared" si="39"/>
        <v>0</v>
      </c>
      <c r="U869" s="94">
        <f t="shared" si="42"/>
        <v>-3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2"/>
      <c r="AD869" s="54">
        <v>0.59722222222240096</v>
      </c>
      <c r="AK869" s="306"/>
      <c r="AQ869" s="5"/>
      <c r="AX869"/>
      <c r="AY869"/>
      <c r="AZ869"/>
      <c r="BA869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1">
        <f t="shared" si="39"/>
        <v>0</v>
      </c>
      <c r="U870" s="94">
        <f t="shared" si="42"/>
        <v>-3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2"/>
      <c r="AD870" s="54">
        <v>0.59791666666684595</v>
      </c>
      <c r="AK870" s="306"/>
      <c r="AQ870" s="5"/>
      <c r="AX870"/>
      <c r="AY870"/>
      <c r="AZ870"/>
      <c r="BA870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1">
        <f t="shared" si="39"/>
        <v>0</v>
      </c>
      <c r="U871" s="94">
        <f t="shared" si="42"/>
        <v>-3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2"/>
      <c r="AD871" s="54">
        <v>0.59861111111129095</v>
      </c>
      <c r="AK871" s="306"/>
      <c r="AQ871" s="5"/>
      <c r="AX871"/>
      <c r="AY871"/>
      <c r="AZ871"/>
      <c r="BA871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1">
        <f t="shared" si="39"/>
        <v>0</v>
      </c>
      <c r="U872" s="94">
        <f t="shared" si="42"/>
        <v>-3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2"/>
      <c r="AD872" s="54">
        <v>0.59930555555573595</v>
      </c>
      <c r="AK872" s="306"/>
      <c r="AQ872" s="5"/>
      <c r="AX872"/>
      <c r="AY872"/>
      <c r="AZ872"/>
      <c r="BA872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1">
        <f t="shared" si="39"/>
        <v>0</v>
      </c>
      <c r="U873" s="94">
        <f t="shared" si="42"/>
        <v>-3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2"/>
      <c r="AD873" s="54">
        <v>0.60000000000018106</v>
      </c>
      <c r="AK873" s="306"/>
      <c r="AQ873" s="5"/>
      <c r="AX873"/>
      <c r="AY873"/>
      <c r="AZ873"/>
      <c r="BA873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1">
        <f t="shared" si="39"/>
        <v>0</v>
      </c>
      <c r="U874" s="94">
        <f t="shared" si="42"/>
        <v>-3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2"/>
      <c r="AD874" s="54">
        <v>0.60069444444462605</v>
      </c>
      <c r="AK874" s="306"/>
      <c r="AQ874" s="5"/>
      <c r="AX874"/>
      <c r="AY874"/>
      <c r="AZ874"/>
      <c r="BA874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1">
        <f t="shared" si="39"/>
        <v>0</v>
      </c>
      <c r="U875" s="94">
        <f t="shared" si="42"/>
        <v>-3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2"/>
      <c r="AD875" s="54">
        <v>0.60138888888907105</v>
      </c>
      <c r="AK875" s="306"/>
      <c r="AQ875" s="5"/>
      <c r="AX875"/>
      <c r="AY875"/>
      <c r="AZ875"/>
      <c r="BA87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1">
        <f t="shared" si="39"/>
        <v>0</v>
      </c>
      <c r="U876" s="94">
        <f t="shared" si="42"/>
        <v>-3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2"/>
      <c r="AD876" s="54">
        <v>0.60208333333351605</v>
      </c>
      <c r="AK876" s="306"/>
      <c r="AQ876" s="5"/>
      <c r="AX876"/>
      <c r="AY876"/>
      <c r="AZ876"/>
      <c r="BA876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1">
        <f t="shared" si="39"/>
        <v>0</v>
      </c>
      <c r="U877" s="94">
        <f t="shared" si="42"/>
        <v>-3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2"/>
      <c r="AD877" s="54">
        <v>0.60277777777796104</v>
      </c>
      <c r="AK877" s="306"/>
      <c r="AQ877" s="5"/>
      <c r="AX877"/>
      <c r="AY877"/>
      <c r="AZ877"/>
      <c r="BA877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1">
        <f t="shared" si="39"/>
        <v>0</v>
      </c>
      <c r="U878" s="94">
        <f t="shared" si="42"/>
        <v>-3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2"/>
      <c r="AD878" s="54">
        <v>0.60347222222240604</v>
      </c>
      <c r="AK878" s="306"/>
      <c r="AQ878" s="5"/>
      <c r="AX878"/>
      <c r="AY878"/>
      <c r="AZ878"/>
      <c r="BA878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1">
        <f t="shared" si="39"/>
        <v>0</v>
      </c>
      <c r="U879" s="94">
        <f t="shared" si="42"/>
        <v>-3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2"/>
      <c r="AD879" s="54">
        <v>0.60416666666685104</v>
      </c>
      <c r="AK879" s="306"/>
      <c r="AQ879" s="5"/>
      <c r="AX879"/>
      <c r="AY879"/>
      <c r="AZ879"/>
      <c r="BA879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1">
        <f t="shared" si="39"/>
        <v>0</v>
      </c>
      <c r="U880" s="94">
        <f t="shared" si="42"/>
        <v>-3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2"/>
      <c r="AD880" s="54">
        <v>0.60486111111129603</v>
      </c>
      <c r="AK880" s="306"/>
      <c r="AQ880" s="5"/>
      <c r="AX880"/>
      <c r="AY880"/>
      <c r="AZ880"/>
      <c r="BA880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1">
        <f t="shared" si="39"/>
        <v>0</v>
      </c>
      <c r="U881" s="94">
        <f t="shared" si="42"/>
        <v>-3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2"/>
      <c r="AD881" s="54">
        <v>0.60555555555574103</v>
      </c>
      <c r="AK881" s="306"/>
      <c r="AQ881" s="5"/>
      <c r="AX881"/>
      <c r="AY881"/>
      <c r="AZ881"/>
      <c r="BA881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1">
        <f t="shared" ref="T882:T945" si="43">MAX($P882,$Q882)</f>
        <v>0</v>
      </c>
      <c r="U882" s="94">
        <f t="shared" si="42"/>
        <v>-3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2"/>
      <c r="AD882" s="54">
        <v>0.60625000000018603</v>
      </c>
      <c r="AK882" s="306"/>
      <c r="AQ882" s="5"/>
      <c r="AX882"/>
      <c r="AY882"/>
      <c r="AZ882"/>
      <c r="BA882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1">
        <f t="shared" si="43"/>
        <v>0</v>
      </c>
      <c r="U883" s="94">
        <f t="shared" si="42"/>
        <v>-3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2"/>
      <c r="AD883" s="54">
        <v>0.60694444444463103</v>
      </c>
      <c r="AK883" s="306"/>
      <c r="AQ883" s="5"/>
      <c r="AX883"/>
      <c r="AY883"/>
      <c r="AZ883"/>
      <c r="BA883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1">
        <f t="shared" si="43"/>
        <v>0</v>
      </c>
      <c r="U884" s="94">
        <f t="shared" si="42"/>
        <v>-3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2"/>
      <c r="AD884" s="54">
        <v>0.60763888888907602</v>
      </c>
      <c r="AK884" s="306"/>
      <c r="AQ884" s="5"/>
      <c r="AX884"/>
      <c r="AY884"/>
      <c r="AZ884"/>
      <c r="BA884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1">
        <f t="shared" si="43"/>
        <v>0</v>
      </c>
      <c r="U885" s="94">
        <f t="shared" si="42"/>
        <v>-3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2"/>
      <c r="AD885" s="54">
        <v>0.60833333333352102</v>
      </c>
      <c r="AK885" s="306"/>
      <c r="AQ885" s="5"/>
      <c r="AX885"/>
      <c r="AY885"/>
      <c r="AZ885"/>
      <c r="BA88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1">
        <f t="shared" si="43"/>
        <v>0</v>
      </c>
      <c r="U886" s="94">
        <f t="shared" si="42"/>
        <v>-3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2"/>
      <c r="AD886" s="54">
        <v>0.60902777777796602</v>
      </c>
      <c r="AK886" s="306"/>
      <c r="AQ886" s="5"/>
      <c r="AX886"/>
      <c r="AY886"/>
      <c r="AZ886"/>
      <c r="BA886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1">
        <f t="shared" si="43"/>
        <v>0</v>
      </c>
      <c r="U887" s="94">
        <f t="shared" si="42"/>
        <v>-3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2"/>
      <c r="AD887" s="54">
        <v>0.60972222222241101</v>
      </c>
      <c r="AK887" s="306"/>
      <c r="AQ887" s="5"/>
      <c r="AX887"/>
      <c r="AY887"/>
      <c r="AZ887"/>
      <c r="BA887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1">
        <f t="shared" si="43"/>
        <v>0</v>
      </c>
      <c r="U888" s="94">
        <f t="shared" si="42"/>
        <v>-3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2"/>
      <c r="AD888" s="54">
        <v>0.61041666666685601</v>
      </c>
      <c r="AK888" s="306"/>
      <c r="AQ888" s="5"/>
      <c r="AX888"/>
      <c r="AY888"/>
      <c r="AZ888"/>
      <c r="BA888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1">
        <f t="shared" si="43"/>
        <v>0</v>
      </c>
      <c r="U889" s="94">
        <f t="shared" si="42"/>
        <v>-3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2"/>
      <c r="AD889" s="54">
        <v>0.61111111111130101</v>
      </c>
      <c r="AK889" s="306"/>
      <c r="AQ889" s="5"/>
      <c r="AX889"/>
      <c r="AY889"/>
      <c r="AZ889"/>
      <c r="BA889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1">
        <f t="shared" si="43"/>
        <v>0</v>
      </c>
      <c r="U890" s="94">
        <f t="shared" si="42"/>
        <v>-3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2"/>
      <c r="AD890" s="54">
        <v>0.61180555555574601</v>
      </c>
      <c r="AK890" s="306"/>
      <c r="AQ890" s="5"/>
      <c r="AX890"/>
      <c r="AY890"/>
      <c r="AZ890"/>
      <c r="BA890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1">
        <f t="shared" si="43"/>
        <v>0</v>
      </c>
      <c r="U891" s="94">
        <f t="shared" si="42"/>
        <v>-3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2"/>
      <c r="AD891" s="54">
        <v>0.612500000000191</v>
      </c>
      <c r="AK891" s="306"/>
      <c r="AQ891" s="5"/>
      <c r="AX891"/>
      <c r="AY891"/>
      <c r="AZ891"/>
      <c r="BA891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1">
        <f t="shared" si="43"/>
        <v>0</v>
      </c>
      <c r="U892" s="94">
        <f t="shared" si="42"/>
        <v>-3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2"/>
      <c r="AD892" s="54">
        <v>0.613194444444636</v>
      </c>
      <c r="AK892" s="306"/>
      <c r="AQ892" s="5"/>
      <c r="AX892"/>
      <c r="AY892"/>
      <c r="AZ892"/>
      <c r="BA892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1">
        <f t="shared" si="43"/>
        <v>0</v>
      </c>
      <c r="U893" s="94">
        <f t="shared" si="42"/>
        <v>-3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2"/>
      <c r="AD893" s="54">
        <v>0.613888888889081</v>
      </c>
      <c r="AK893" s="306"/>
      <c r="AQ893" s="5"/>
      <c r="AX893"/>
      <c r="AY893"/>
      <c r="AZ893"/>
      <c r="BA893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1">
        <f t="shared" si="43"/>
        <v>0</v>
      </c>
      <c r="U894" s="94">
        <f t="shared" si="42"/>
        <v>-3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2"/>
      <c r="AD894" s="54">
        <v>0.61458333333352599</v>
      </c>
      <c r="AK894" s="306"/>
      <c r="AQ894" s="5"/>
      <c r="AX894"/>
      <c r="AY894"/>
      <c r="AZ894"/>
      <c r="BA894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1">
        <f t="shared" si="43"/>
        <v>0</v>
      </c>
      <c r="U895" s="94">
        <f t="shared" si="42"/>
        <v>-3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2"/>
      <c r="AD895" s="54">
        <v>0.61527777777797099</v>
      </c>
      <c r="AK895" s="306"/>
      <c r="AQ895" s="5"/>
      <c r="AX895"/>
      <c r="AY895"/>
      <c r="AZ895"/>
      <c r="BA89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1">
        <f t="shared" si="43"/>
        <v>0</v>
      </c>
      <c r="U896" s="94">
        <f t="shared" si="42"/>
        <v>-3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2"/>
      <c r="AD896" s="54">
        <v>0.61597222222241599</v>
      </c>
      <c r="AK896" s="306"/>
      <c r="AQ896" s="5"/>
      <c r="AX896"/>
      <c r="AY896"/>
      <c r="AZ896"/>
      <c r="BA896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1">
        <f t="shared" si="43"/>
        <v>0</v>
      </c>
      <c r="U897" s="94">
        <f t="shared" si="42"/>
        <v>-3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2"/>
      <c r="AD897" s="54">
        <v>0.61666666666686099</v>
      </c>
      <c r="AK897" s="306"/>
      <c r="AQ897" s="5"/>
      <c r="AX897"/>
      <c r="AY897"/>
      <c r="AZ897"/>
      <c r="BA897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1">
        <f t="shared" si="43"/>
        <v>0</v>
      </c>
      <c r="U898" s="94">
        <f t="shared" si="42"/>
        <v>-3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2"/>
      <c r="AD898" s="54">
        <v>0.61736111111130598</v>
      </c>
      <c r="AK898" s="306"/>
      <c r="AQ898" s="5"/>
      <c r="AX898"/>
      <c r="AY898"/>
      <c r="AZ898"/>
      <c r="BA898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1">
        <f t="shared" si="43"/>
        <v>0</v>
      </c>
      <c r="U899" s="94">
        <f t="shared" si="42"/>
        <v>-3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2"/>
      <c r="AD899" s="54">
        <v>0.61805555555575098</v>
      </c>
      <c r="AK899" s="306"/>
      <c r="AQ899" s="5"/>
      <c r="AX899"/>
      <c r="AY899"/>
      <c r="AZ899"/>
      <c r="BA899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1">
        <f t="shared" si="43"/>
        <v>0</v>
      </c>
      <c r="U900" s="94">
        <f t="shared" si="42"/>
        <v>-3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2"/>
      <c r="AD900" s="54">
        <v>0.61875000000019598</v>
      </c>
      <c r="AK900" s="306"/>
      <c r="AQ900" s="5"/>
      <c r="AX900"/>
      <c r="AY900"/>
      <c r="AZ900"/>
      <c r="BA900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1">
        <f t="shared" si="43"/>
        <v>0</v>
      </c>
      <c r="U901" s="94">
        <f t="shared" si="42"/>
        <v>-3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2"/>
      <c r="AD901" s="54">
        <v>0.61944444444464097</v>
      </c>
      <c r="AK901" s="306"/>
      <c r="AQ901" s="5"/>
      <c r="AX901"/>
      <c r="AY901"/>
      <c r="AZ901"/>
      <c r="BA901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1">
        <f t="shared" si="43"/>
        <v>0</v>
      </c>
      <c r="U902" s="94">
        <f t="shared" si="42"/>
        <v>-3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2"/>
      <c r="AD902" s="54">
        <v>0.62013888888908597</v>
      </c>
      <c r="AK902" s="306"/>
      <c r="AQ902" s="5"/>
      <c r="AX902"/>
      <c r="AY902"/>
      <c r="AZ902"/>
      <c r="BA902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1">
        <f t="shared" si="43"/>
        <v>0</v>
      </c>
      <c r="U903" s="94">
        <f t="shared" si="42"/>
        <v>-3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2"/>
      <c r="AD903" s="54">
        <v>0.62083333333353097</v>
      </c>
      <c r="AK903" s="306"/>
      <c r="AQ903" s="5"/>
      <c r="AX903"/>
      <c r="AY903"/>
      <c r="AZ903"/>
      <c r="BA903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1">
        <f t="shared" si="43"/>
        <v>0</v>
      </c>
      <c r="U904" s="94">
        <f t="shared" si="42"/>
        <v>-3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2"/>
      <c r="AD904" s="54">
        <v>0.62152777777797596</v>
      </c>
      <c r="AK904" s="306"/>
      <c r="AQ904" s="5"/>
      <c r="AX904"/>
      <c r="AY904"/>
      <c r="AZ904"/>
      <c r="BA904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1">
        <f t="shared" si="43"/>
        <v>0</v>
      </c>
      <c r="U905" s="94">
        <f t="shared" si="42"/>
        <v>-3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2"/>
      <c r="AD905" s="54">
        <v>0.62222222222242096</v>
      </c>
      <c r="AK905" s="306"/>
      <c r="AQ905" s="5"/>
      <c r="AX905"/>
      <c r="AY905"/>
      <c r="AZ905"/>
      <c r="BA90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1">
        <f t="shared" si="43"/>
        <v>0</v>
      </c>
      <c r="U906" s="94">
        <f t="shared" si="42"/>
        <v>-3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2"/>
      <c r="AD906" s="54">
        <v>0.62291666666686596</v>
      </c>
      <c r="AK906" s="306"/>
      <c r="AQ906" s="5"/>
      <c r="AX906"/>
      <c r="AY906"/>
      <c r="AZ906"/>
      <c r="BA906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1">
        <f t="shared" si="43"/>
        <v>0</v>
      </c>
      <c r="U907" s="94">
        <f t="shared" si="42"/>
        <v>-3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2"/>
      <c r="AD907" s="54">
        <v>0.62361111111131096</v>
      </c>
      <c r="AK907" s="306"/>
      <c r="AQ907" s="5"/>
      <c r="AX907"/>
      <c r="AY907"/>
      <c r="AZ907"/>
      <c r="BA907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1">
        <f t="shared" si="43"/>
        <v>0</v>
      </c>
      <c r="U908" s="94">
        <f t="shared" si="42"/>
        <v>-3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2"/>
      <c r="AD908" s="54">
        <v>0.62430555555575595</v>
      </c>
      <c r="AK908" s="306"/>
      <c r="AQ908" s="5"/>
      <c r="AX908"/>
      <c r="AY908"/>
      <c r="AZ908"/>
      <c r="BA908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1">
        <f t="shared" si="43"/>
        <v>0</v>
      </c>
      <c r="U909" s="94">
        <f t="shared" si="42"/>
        <v>-3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2"/>
      <c r="AD909" s="54">
        <v>0.62500000000020095</v>
      </c>
      <c r="AK909" s="306"/>
      <c r="AQ909" s="5"/>
      <c r="AX909"/>
      <c r="AY909"/>
      <c r="AZ909"/>
      <c r="BA909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1">
        <f t="shared" si="43"/>
        <v>0</v>
      </c>
      <c r="U910" s="94">
        <f t="shared" si="42"/>
        <v>-3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2"/>
      <c r="AD910" s="54">
        <v>0.62569444444464595</v>
      </c>
      <c r="AK910" s="306"/>
      <c r="AQ910" s="5"/>
      <c r="AX910"/>
      <c r="AY910"/>
      <c r="AZ910"/>
      <c r="BA910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1">
        <f t="shared" si="43"/>
        <v>0</v>
      </c>
      <c r="U911" s="94">
        <f t="shared" si="42"/>
        <v>-3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2"/>
      <c r="AD911" s="54">
        <v>0.62638888888909094</v>
      </c>
      <c r="AK911" s="306"/>
      <c r="AQ911" s="5"/>
      <c r="AX911"/>
      <c r="AY911"/>
      <c r="AZ911"/>
      <c r="BA911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1">
        <f t="shared" si="43"/>
        <v>0</v>
      </c>
      <c r="U912" s="94">
        <f t="shared" ref="U912:U975" si="46">(T912-B912)-3</f>
        <v>-3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2"/>
      <c r="AD912" s="54">
        <v>0.62708333333353605</v>
      </c>
      <c r="AK912" s="306"/>
      <c r="AQ912" s="5"/>
      <c r="AX912"/>
      <c r="AY912"/>
      <c r="AZ912"/>
      <c r="BA912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1">
        <f t="shared" si="43"/>
        <v>0</v>
      </c>
      <c r="U913" s="94">
        <f t="shared" si="46"/>
        <v>-3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2"/>
      <c r="AD913" s="54">
        <v>0.62777777777798105</v>
      </c>
      <c r="AK913" s="306"/>
      <c r="AQ913" s="5"/>
      <c r="AX913"/>
      <c r="AY913"/>
      <c r="AZ913"/>
      <c r="BA913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1">
        <f t="shared" si="43"/>
        <v>0</v>
      </c>
      <c r="U914" s="94">
        <f t="shared" si="46"/>
        <v>-3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2"/>
      <c r="AD914" s="54">
        <v>0.62847222222242605</v>
      </c>
      <c r="AK914" s="306"/>
      <c r="AQ914" s="5"/>
      <c r="AX914"/>
      <c r="AY914"/>
      <c r="AZ914"/>
      <c r="BA914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1">
        <f t="shared" si="43"/>
        <v>0</v>
      </c>
      <c r="U915" s="94">
        <f t="shared" si="46"/>
        <v>-3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2"/>
      <c r="AD915" s="54">
        <v>0.62916666666687104</v>
      </c>
      <c r="AK915" s="306"/>
      <c r="AQ915" s="5"/>
      <c r="AX915"/>
      <c r="AY915"/>
      <c r="AZ915"/>
      <c r="BA91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1">
        <f t="shared" si="43"/>
        <v>0</v>
      </c>
      <c r="U916" s="94">
        <f t="shared" si="46"/>
        <v>-3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2"/>
      <c r="AD916" s="54">
        <v>0.62986111111131504</v>
      </c>
      <c r="AK916" s="306"/>
      <c r="AQ916" s="5"/>
      <c r="AX916"/>
      <c r="AY916"/>
      <c r="AZ916"/>
      <c r="BA916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1">
        <f t="shared" si="43"/>
        <v>0</v>
      </c>
      <c r="U917" s="94">
        <f t="shared" si="46"/>
        <v>-3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2"/>
      <c r="AD917" s="54">
        <v>0.63055555555576004</v>
      </c>
      <c r="AK917" s="306"/>
      <c r="AQ917" s="5"/>
      <c r="AX917"/>
      <c r="AY917"/>
      <c r="AZ917"/>
      <c r="BA917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1">
        <f t="shared" si="43"/>
        <v>0</v>
      </c>
      <c r="U918" s="94">
        <f t="shared" si="46"/>
        <v>-3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2"/>
      <c r="AD918" s="54">
        <v>0.63125000000020504</v>
      </c>
      <c r="AK918" s="306"/>
      <c r="AQ918" s="5"/>
      <c r="AX918"/>
      <c r="AY918"/>
      <c r="AZ918"/>
      <c r="BA918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1">
        <f t="shared" si="43"/>
        <v>0</v>
      </c>
      <c r="U919" s="94">
        <f t="shared" si="46"/>
        <v>-3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2"/>
      <c r="AD919" s="54">
        <v>0.63194444444465003</v>
      </c>
      <c r="AK919" s="306"/>
      <c r="AQ919" s="5"/>
      <c r="AX919"/>
      <c r="AY919"/>
      <c r="AZ919"/>
      <c r="BA919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1">
        <f t="shared" si="43"/>
        <v>0</v>
      </c>
      <c r="U920" s="94">
        <f t="shared" si="46"/>
        <v>-3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2"/>
      <c r="AD920" s="54">
        <v>0.63263888888909503</v>
      </c>
      <c r="AK920" s="306"/>
      <c r="AQ920" s="5"/>
      <c r="AX920"/>
      <c r="AY920"/>
      <c r="AZ920"/>
      <c r="BA920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1">
        <f t="shared" si="43"/>
        <v>0</v>
      </c>
      <c r="U921" s="94">
        <f t="shared" si="46"/>
        <v>-3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2"/>
      <c r="AD921" s="54">
        <v>0.63333333333354003</v>
      </c>
      <c r="AK921" s="306"/>
      <c r="AQ921" s="5"/>
      <c r="AX921"/>
      <c r="AY921"/>
      <c r="AZ921"/>
      <c r="BA921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1">
        <f t="shared" si="43"/>
        <v>0</v>
      </c>
      <c r="U922" s="94">
        <f t="shared" si="46"/>
        <v>-3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2"/>
      <c r="AD922" s="54">
        <v>0.63402777777798502</v>
      </c>
      <c r="AK922" s="306"/>
      <c r="AQ922" s="5"/>
      <c r="AX922"/>
      <c r="AY922"/>
      <c r="AZ922"/>
      <c r="BA922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1">
        <f t="shared" si="43"/>
        <v>0</v>
      </c>
      <c r="U923" s="94">
        <f t="shared" si="46"/>
        <v>-3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2"/>
      <c r="AD923" s="54">
        <v>0.63472222222243002</v>
      </c>
      <c r="AK923" s="306"/>
      <c r="AQ923" s="5"/>
      <c r="AX923"/>
      <c r="AY923"/>
      <c r="AZ923"/>
      <c r="BA923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1">
        <f t="shared" si="43"/>
        <v>0</v>
      </c>
      <c r="U924" s="94">
        <f t="shared" si="46"/>
        <v>-3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2"/>
      <c r="AD924" s="54">
        <v>0.63541666666687502</v>
      </c>
      <c r="AK924" s="306"/>
      <c r="AQ924" s="5"/>
      <c r="AX924"/>
      <c r="AY924"/>
      <c r="AZ924"/>
      <c r="BA924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1">
        <f t="shared" si="43"/>
        <v>0</v>
      </c>
      <c r="U925" s="94">
        <f t="shared" si="46"/>
        <v>-3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2"/>
      <c r="AD925" s="54">
        <v>0.63611111111132002</v>
      </c>
      <c r="AK925" s="306"/>
      <c r="AQ925" s="5"/>
      <c r="AX925"/>
      <c r="AY925"/>
      <c r="AZ925"/>
      <c r="BA92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1">
        <f t="shared" si="43"/>
        <v>0</v>
      </c>
      <c r="U926" s="94">
        <f t="shared" si="46"/>
        <v>-3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2"/>
      <c r="AD926" s="54">
        <v>0.63680555555576501</v>
      </c>
      <c r="AK926" s="306"/>
      <c r="AQ926" s="5"/>
      <c r="AX926"/>
      <c r="AY926"/>
      <c r="AZ926"/>
      <c r="BA926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1">
        <f t="shared" si="43"/>
        <v>0</v>
      </c>
      <c r="U927" s="94">
        <f t="shared" si="46"/>
        <v>-3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2"/>
      <c r="AD927" s="54">
        <v>0.63750000000021001</v>
      </c>
      <c r="AK927" s="306"/>
      <c r="AQ927" s="5"/>
      <c r="AX927"/>
      <c r="AY927"/>
      <c r="AZ927"/>
      <c r="BA927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1">
        <f t="shared" si="43"/>
        <v>0</v>
      </c>
      <c r="U928" s="94">
        <f t="shared" si="46"/>
        <v>-3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2"/>
      <c r="AD928" s="54">
        <v>0.63819444444465501</v>
      </c>
      <c r="AK928" s="306"/>
      <c r="AQ928" s="5"/>
      <c r="AX928"/>
      <c r="AY928"/>
      <c r="AZ928"/>
      <c r="BA928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1">
        <f t="shared" si="43"/>
        <v>0</v>
      </c>
      <c r="U929" s="94">
        <f t="shared" si="46"/>
        <v>-3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2"/>
      <c r="AD929" s="54">
        <v>0.6388888888891</v>
      </c>
      <c r="AK929" s="306"/>
      <c r="AQ929" s="5"/>
      <c r="AX929"/>
      <c r="AY929"/>
      <c r="AZ929"/>
      <c r="BA929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1">
        <f t="shared" si="43"/>
        <v>0</v>
      </c>
      <c r="U930" s="94">
        <f t="shared" si="46"/>
        <v>-3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2"/>
      <c r="AD930" s="54">
        <v>0.639583333333545</v>
      </c>
      <c r="AK930" s="306"/>
      <c r="AQ930" s="5"/>
      <c r="AX930"/>
      <c r="AY930"/>
      <c r="AZ930"/>
      <c r="BA930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1">
        <f t="shared" si="43"/>
        <v>0</v>
      </c>
      <c r="U931" s="94">
        <f t="shared" si="46"/>
        <v>-3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2"/>
      <c r="AD931" s="54">
        <v>0.64027777777799</v>
      </c>
      <c r="AK931" s="306"/>
      <c r="AQ931" s="5"/>
      <c r="AX931"/>
      <c r="AY931"/>
      <c r="AZ931"/>
      <c r="BA931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1">
        <f t="shared" si="43"/>
        <v>0</v>
      </c>
      <c r="U932" s="94">
        <f t="shared" si="46"/>
        <v>-3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2"/>
      <c r="AD932" s="54">
        <v>0.640972222222435</v>
      </c>
      <c r="AK932" s="306"/>
      <c r="AQ932" s="5"/>
      <c r="AX932"/>
      <c r="AY932"/>
      <c r="AZ932"/>
      <c r="BA932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1">
        <f t="shared" si="43"/>
        <v>0</v>
      </c>
      <c r="U933" s="94">
        <f t="shared" si="46"/>
        <v>-3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2"/>
      <c r="AD933" s="54">
        <v>0.64166666666687999</v>
      </c>
      <c r="AK933" s="306"/>
      <c r="AQ933" s="5"/>
      <c r="AX933"/>
      <c r="AY933"/>
      <c r="AZ933"/>
      <c r="BA933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1">
        <f t="shared" si="43"/>
        <v>0</v>
      </c>
      <c r="U934" s="94">
        <f t="shared" si="46"/>
        <v>-3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2"/>
      <c r="AD934" s="54">
        <v>0.64236111111132499</v>
      </c>
      <c r="AK934" s="306"/>
      <c r="AQ934" s="5"/>
      <c r="AX934"/>
      <c r="AY934"/>
      <c r="AZ934"/>
      <c r="BA934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1">
        <f t="shared" si="43"/>
        <v>0</v>
      </c>
      <c r="U935" s="94">
        <f t="shared" si="46"/>
        <v>-3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2"/>
      <c r="AD935" s="54">
        <v>0.64305555555576999</v>
      </c>
      <c r="AK935" s="306"/>
      <c r="AQ935" s="5"/>
      <c r="AX935"/>
      <c r="AY935"/>
      <c r="AZ935"/>
      <c r="BA93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1">
        <f t="shared" si="43"/>
        <v>0</v>
      </c>
      <c r="U936" s="94">
        <f t="shared" si="46"/>
        <v>-3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2"/>
      <c r="AD936" s="54">
        <v>0.64375000000021498</v>
      </c>
      <c r="AK936" s="306"/>
      <c r="AQ936" s="5"/>
      <c r="AX936"/>
      <c r="AY936"/>
      <c r="AZ936"/>
      <c r="BA936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1">
        <f t="shared" si="43"/>
        <v>0</v>
      </c>
      <c r="U937" s="94">
        <f t="shared" si="46"/>
        <v>-3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2"/>
      <c r="AD937" s="54">
        <v>0.64444444444465998</v>
      </c>
      <c r="AK937" s="306"/>
      <c r="AQ937" s="5"/>
      <c r="AX937"/>
      <c r="AY937"/>
      <c r="AZ937"/>
      <c r="BA937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1">
        <f t="shared" si="43"/>
        <v>0</v>
      </c>
      <c r="U938" s="94">
        <f t="shared" si="46"/>
        <v>-3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2"/>
      <c r="AD938" s="54">
        <v>0.64513888888910498</v>
      </c>
      <c r="AK938" s="306"/>
      <c r="AQ938" s="5"/>
      <c r="AX938"/>
      <c r="AY938"/>
      <c r="AZ938"/>
      <c r="BA938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1">
        <f t="shared" si="43"/>
        <v>0</v>
      </c>
      <c r="U939" s="94">
        <f t="shared" si="46"/>
        <v>-3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2"/>
      <c r="AD939" s="54">
        <v>0.64583333333354997</v>
      </c>
      <c r="AK939" s="306"/>
      <c r="AQ939" s="5"/>
      <c r="AX939"/>
      <c r="AY939"/>
      <c r="AZ939"/>
      <c r="BA939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1">
        <f t="shared" si="43"/>
        <v>0</v>
      </c>
      <c r="U940" s="94">
        <f t="shared" si="46"/>
        <v>-3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2"/>
      <c r="AD940" s="54">
        <v>0.64652777777799497</v>
      </c>
      <c r="AK940" s="306"/>
      <c r="AQ940" s="5"/>
      <c r="AX940"/>
      <c r="AY940"/>
      <c r="AZ940"/>
      <c r="BA940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1">
        <f t="shared" si="43"/>
        <v>0</v>
      </c>
      <c r="U941" s="94">
        <f t="shared" si="46"/>
        <v>-3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2"/>
      <c r="AD941" s="54">
        <v>0.64722222222243997</v>
      </c>
      <c r="AK941" s="306"/>
      <c r="AQ941" s="5"/>
      <c r="AX941"/>
      <c r="AY941"/>
      <c r="AZ941"/>
      <c r="BA941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2"/>
      <c r="AD942" s="54">
        <v>0.64791666666688497</v>
      </c>
      <c r="AK942" s="306"/>
      <c r="AQ942" s="5"/>
      <c r="AX942"/>
      <c r="AY942"/>
      <c r="AZ942"/>
      <c r="BA942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2"/>
      <c r="AD943" s="54">
        <v>0.64861111111132996</v>
      </c>
      <c r="AK943" s="306"/>
      <c r="AQ943" s="5"/>
      <c r="AX943"/>
      <c r="AY943"/>
      <c r="AZ943"/>
      <c r="BA943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2"/>
      <c r="AD944" s="54">
        <v>0.64930555555577496</v>
      </c>
      <c r="AK944" s="306"/>
      <c r="AQ944" s="5"/>
      <c r="AX944"/>
      <c r="AY944"/>
      <c r="AZ944"/>
      <c r="BA944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2"/>
      <c r="AD945" s="54">
        <v>0.65000000000021996</v>
      </c>
      <c r="AK945" s="306"/>
      <c r="AQ945" s="5"/>
      <c r="AX945"/>
      <c r="AY945"/>
      <c r="AZ945"/>
      <c r="BA94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2"/>
      <c r="AD946" s="54">
        <v>0.65069444444466495</v>
      </c>
      <c r="AK946" s="306"/>
      <c r="AQ946" s="5"/>
      <c r="AX946"/>
      <c r="AY946"/>
      <c r="AZ946"/>
      <c r="BA946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2"/>
      <c r="AD947" s="54">
        <v>0.65138888888910995</v>
      </c>
      <c r="AK947" s="306"/>
      <c r="AQ947" s="5"/>
      <c r="AX947"/>
      <c r="AY947"/>
      <c r="AZ947"/>
      <c r="BA947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2"/>
      <c r="AD948" s="54">
        <v>0.65208333333355495</v>
      </c>
      <c r="AK948" s="306"/>
      <c r="AQ948" s="5"/>
      <c r="AX948"/>
      <c r="AY948"/>
      <c r="AZ948"/>
      <c r="BA948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2"/>
      <c r="AD949" s="54">
        <v>0.65277777777799995</v>
      </c>
      <c r="AK949" s="306"/>
      <c r="AQ949" s="5"/>
      <c r="AX949"/>
      <c r="AY949"/>
      <c r="AZ949"/>
      <c r="BA949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2"/>
      <c r="AD950" s="54">
        <v>0.65347222222244505</v>
      </c>
      <c r="AK950" s="306"/>
      <c r="AQ950" s="5"/>
      <c r="AX950"/>
      <c r="AY950"/>
      <c r="AZ950"/>
      <c r="BA950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2"/>
      <c r="AD951" s="54">
        <v>0.65416666666689005</v>
      </c>
      <c r="AK951" s="306"/>
      <c r="AQ951" s="5"/>
      <c r="AX951"/>
      <c r="AY951"/>
      <c r="AZ951"/>
      <c r="BA951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2"/>
      <c r="AD952" s="54">
        <v>0.65486111111133505</v>
      </c>
      <c r="AK952" s="306"/>
      <c r="AQ952" s="5"/>
      <c r="AX952"/>
      <c r="AY952"/>
      <c r="AZ952"/>
      <c r="BA952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2"/>
      <c r="AD953" s="54">
        <v>0.65555555555578005</v>
      </c>
      <c r="AK953" s="306"/>
      <c r="AQ953" s="5"/>
      <c r="AX953"/>
      <c r="AY953"/>
      <c r="AZ953"/>
      <c r="BA953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2"/>
      <c r="AD954" s="54">
        <v>0.65625000000022504</v>
      </c>
      <c r="AK954" s="306"/>
      <c r="AQ954" s="5"/>
      <c r="AX954"/>
      <c r="AY954"/>
      <c r="AZ954"/>
      <c r="BA954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2"/>
      <c r="AD955" s="54">
        <v>0.65694444444467004</v>
      </c>
      <c r="AK955" s="306"/>
      <c r="AQ955" s="5"/>
      <c r="AX955"/>
      <c r="AY955"/>
      <c r="AZ955"/>
      <c r="BA95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2"/>
      <c r="AD956" s="54">
        <v>0.65763888888911504</v>
      </c>
      <c r="AK956" s="306"/>
      <c r="AQ956" s="5"/>
      <c r="AX956"/>
      <c r="AY956"/>
      <c r="AZ956"/>
      <c r="BA956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2"/>
      <c r="AD957" s="54">
        <v>0.65833333333356003</v>
      </c>
      <c r="AK957" s="306"/>
      <c r="AQ957" s="5"/>
      <c r="AX957"/>
      <c r="AY957"/>
      <c r="AZ957"/>
      <c r="BA957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2"/>
      <c r="AD958" s="54">
        <v>0.65902777777800503</v>
      </c>
      <c r="AK958" s="306"/>
      <c r="AQ958" s="5"/>
      <c r="AX958"/>
      <c r="AY958"/>
      <c r="AZ958"/>
      <c r="BA958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2"/>
      <c r="AD959" s="54">
        <v>0.65972222222245003</v>
      </c>
      <c r="AK959" s="306"/>
      <c r="AQ959" s="5"/>
      <c r="AX959"/>
      <c r="AY959"/>
      <c r="AZ959"/>
      <c r="BA959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2"/>
      <c r="AD960" s="54">
        <v>0.66041666666689502</v>
      </c>
      <c r="AK960" s="306"/>
      <c r="AQ960" s="5"/>
      <c r="AX960"/>
      <c r="AY960"/>
      <c r="AZ960"/>
      <c r="BA960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2"/>
      <c r="AD961" s="54">
        <v>0.66111111111134002</v>
      </c>
      <c r="AK961" s="306"/>
      <c r="AQ961" s="5"/>
      <c r="AX961"/>
      <c r="AY961"/>
      <c r="AZ961"/>
      <c r="BA961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2"/>
      <c r="AD962" s="54">
        <v>0.66180555555578502</v>
      </c>
      <c r="AK962" s="306"/>
      <c r="AQ962" s="5"/>
      <c r="AX962"/>
      <c r="AY962"/>
      <c r="AZ962"/>
      <c r="BA962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2"/>
      <c r="AD963" s="54">
        <v>0.66250000000023002</v>
      </c>
      <c r="AK963" s="306"/>
      <c r="AQ963" s="5"/>
      <c r="AX963"/>
      <c r="AY963"/>
      <c r="AZ963"/>
      <c r="BA963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2"/>
      <c r="AD964" s="54">
        <v>0.66319444444467501</v>
      </c>
      <c r="AK964" s="306"/>
      <c r="AQ964" s="5"/>
      <c r="AX964"/>
      <c r="AY964"/>
      <c r="AZ964"/>
      <c r="BA964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2"/>
      <c r="AD965" s="54">
        <v>0.66388888888912001</v>
      </c>
      <c r="AK965" s="306"/>
      <c r="AQ965" s="5"/>
      <c r="AX965"/>
      <c r="AY965"/>
      <c r="AZ965"/>
      <c r="BA96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2"/>
      <c r="AD966" s="54">
        <v>0.66458333333356501</v>
      </c>
      <c r="AK966" s="306"/>
      <c r="AQ966" s="5"/>
      <c r="AX966"/>
      <c r="AY966"/>
      <c r="AZ966"/>
      <c r="BA966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2"/>
      <c r="AD967" s="54">
        <v>0.66527777777801</v>
      </c>
      <c r="AK967" s="306"/>
      <c r="AQ967" s="5"/>
      <c r="AX967"/>
      <c r="AY967"/>
      <c r="AZ967"/>
      <c r="BA967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2"/>
      <c r="AD968" s="54">
        <v>0.665972222222455</v>
      </c>
      <c r="AK968" s="306"/>
      <c r="AQ968" s="5"/>
      <c r="AX968"/>
      <c r="AY968"/>
      <c r="AZ968"/>
      <c r="BA968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2"/>
      <c r="AD969" s="54">
        <v>0.6666666666669</v>
      </c>
      <c r="AK969" s="306"/>
      <c r="AQ969" s="5"/>
      <c r="AX969"/>
      <c r="AY969"/>
      <c r="AZ969"/>
      <c r="BA969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2"/>
      <c r="AD970" s="54">
        <v>0.667361111111345</v>
      </c>
      <c r="AK970" s="306"/>
      <c r="AQ970" s="5"/>
      <c r="AX970"/>
      <c r="AY970"/>
      <c r="AZ970"/>
      <c r="BA970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2"/>
      <c r="AD971" s="54">
        <v>0.66805555555578999</v>
      </c>
      <c r="AK971" s="306"/>
      <c r="AQ971" s="5"/>
      <c r="AX971"/>
      <c r="AY971"/>
      <c r="AZ971"/>
      <c r="BA971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2"/>
      <c r="AD972" s="54">
        <v>0.66875000000023499</v>
      </c>
      <c r="AK972" s="306"/>
      <c r="AQ972" s="5"/>
      <c r="AX972"/>
      <c r="AY972"/>
      <c r="AZ972"/>
      <c r="BA972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2"/>
      <c r="AD973" s="54">
        <v>0.66944444444467999</v>
      </c>
      <c r="AK973" s="306"/>
      <c r="AQ973" s="5"/>
      <c r="AX973"/>
      <c r="AY973"/>
      <c r="AZ973"/>
      <c r="BA973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2"/>
      <c r="AD974" s="54">
        <v>0.67013888888912498</v>
      </c>
      <c r="AK974" s="306"/>
      <c r="AQ974" s="5"/>
      <c r="AX974"/>
      <c r="AY974"/>
      <c r="AZ974"/>
      <c r="BA974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2"/>
      <c r="AD975" s="54">
        <v>0.67083333333356998</v>
      </c>
      <c r="AK975" s="306"/>
      <c r="AQ975" s="5"/>
      <c r="AX975"/>
      <c r="AY975"/>
      <c r="AZ975"/>
      <c r="BA97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2"/>
      <c r="AD976" s="54">
        <v>0.67152777777801498</v>
      </c>
      <c r="AK976" s="306"/>
      <c r="AQ976" s="5"/>
      <c r="AX976"/>
      <c r="AY976"/>
      <c r="AZ976"/>
      <c r="BA976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2"/>
      <c r="AD977" s="54">
        <v>0.67222222222245998</v>
      </c>
      <c r="AK977" s="306"/>
      <c r="AQ977" s="5"/>
      <c r="AX977"/>
      <c r="AY977"/>
      <c r="AZ977"/>
      <c r="BA977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2"/>
      <c r="AD978" s="54">
        <v>0.67291666666690497</v>
      </c>
      <c r="AK978" s="306"/>
      <c r="AQ978" s="5"/>
      <c r="AX978"/>
      <c r="AY978"/>
      <c r="AZ978"/>
      <c r="BA978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2"/>
      <c r="AD979" s="54">
        <v>0.67361111111134997</v>
      </c>
      <c r="AK979" s="306"/>
      <c r="AQ979" s="5"/>
      <c r="AX979"/>
      <c r="AY979"/>
      <c r="AZ979"/>
      <c r="BA979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2"/>
      <c r="AD980" s="54">
        <v>0.67430555555579497</v>
      </c>
      <c r="AK980" s="306"/>
      <c r="AQ980" s="5"/>
      <c r="AX980"/>
      <c r="AY980"/>
      <c r="AZ980"/>
      <c r="BA980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2"/>
      <c r="AD981" s="54">
        <v>0.67500000000023996</v>
      </c>
      <c r="AK981" s="306"/>
      <c r="AQ981" s="5"/>
      <c r="AX981"/>
      <c r="AY981"/>
      <c r="AZ981"/>
      <c r="BA981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2"/>
      <c r="AD982" s="54">
        <v>0.67569444444468496</v>
      </c>
      <c r="AK982" s="306"/>
      <c r="AQ982" s="5"/>
      <c r="AX982"/>
      <c r="AY982"/>
      <c r="AZ982"/>
      <c r="BA982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2"/>
      <c r="AD983" s="54">
        <v>0.67638888888912996</v>
      </c>
      <c r="AK983" s="306"/>
      <c r="AQ983" s="5"/>
      <c r="AX983"/>
      <c r="AY983"/>
      <c r="AZ983"/>
      <c r="BA983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2"/>
      <c r="AD984" s="54">
        <v>0.67708333333357495</v>
      </c>
      <c r="AK984" s="306"/>
      <c r="AQ984" s="5"/>
      <c r="AX984"/>
      <c r="AY984"/>
      <c r="AZ984"/>
      <c r="BA984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2"/>
      <c r="AD985" s="54">
        <v>0.67777777777801995</v>
      </c>
      <c r="AK985" s="306"/>
      <c r="AQ985" s="5"/>
      <c r="AX985"/>
      <c r="AY985"/>
      <c r="AZ985"/>
      <c r="BA98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2"/>
      <c r="AD986" s="54">
        <v>0.67847222222246495</v>
      </c>
      <c r="AK986" s="306"/>
      <c r="AQ986" s="5"/>
      <c r="AX986"/>
      <c r="AY986"/>
      <c r="AZ986"/>
      <c r="BA986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2"/>
      <c r="AD987" s="54">
        <v>0.67916666666690995</v>
      </c>
      <c r="AK987" s="306"/>
      <c r="AQ987" s="5"/>
      <c r="AX987"/>
      <c r="AY987"/>
      <c r="AZ987"/>
      <c r="BA987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2"/>
      <c r="AD988" s="54">
        <v>0.67986111111135505</v>
      </c>
      <c r="AK988" s="306"/>
      <c r="AQ988" s="5"/>
      <c r="AX988"/>
      <c r="AY988"/>
      <c r="AZ988"/>
      <c r="BA988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2"/>
      <c r="AD989" s="54">
        <v>0.68055555555580005</v>
      </c>
      <c r="AK989" s="306"/>
      <c r="AQ989" s="5"/>
      <c r="AX989"/>
      <c r="AY989"/>
      <c r="AZ989"/>
      <c r="BA989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2"/>
      <c r="AD990" s="54">
        <v>0.68125000000024505</v>
      </c>
      <c r="AK990" s="306"/>
      <c r="AQ990" s="5"/>
      <c r="AX990"/>
      <c r="AY990"/>
      <c r="AZ990"/>
      <c r="BA990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2"/>
      <c r="AD991" s="54">
        <v>0.68194444444469005</v>
      </c>
      <c r="AK991" s="306"/>
      <c r="AQ991" s="5"/>
      <c r="AX991"/>
      <c r="AY991"/>
      <c r="AZ991"/>
      <c r="BA991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2"/>
      <c r="AD992" s="54">
        <v>0.68263888888913504</v>
      </c>
      <c r="AK992" s="306"/>
      <c r="AQ992" s="5"/>
      <c r="AX992"/>
      <c r="AY992"/>
      <c r="AZ992"/>
      <c r="BA992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2"/>
      <c r="AD993" s="54">
        <v>0.68333333333358004</v>
      </c>
      <c r="AK993" s="306"/>
      <c r="AQ993" s="5"/>
      <c r="AX993"/>
      <c r="AY993"/>
      <c r="AZ993"/>
      <c r="BA993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2"/>
      <c r="AD994" s="54">
        <v>0.68402777777802504</v>
      </c>
      <c r="AK994" s="306"/>
      <c r="AQ994" s="5"/>
      <c r="AX994"/>
      <c r="AY994"/>
      <c r="AZ994"/>
      <c r="BA994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2"/>
      <c r="AD995" s="54">
        <v>0.68472222222247003</v>
      </c>
      <c r="AK995" s="306"/>
      <c r="AQ995" s="5"/>
      <c r="AX995"/>
      <c r="AY995"/>
      <c r="AZ995"/>
      <c r="BA99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2"/>
      <c r="AD996" s="54">
        <v>0.68541666666691503</v>
      </c>
      <c r="AK996" s="306"/>
      <c r="AQ996" s="5"/>
      <c r="AX996"/>
      <c r="AY996"/>
      <c r="AZ996"/>
      <c r="BA996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2"/>
      <c r="AD997" s="54">
        <v>0.68611111111136003</v>
      </c>
      <c r="AK997" s="306"/>
      <c r="AQ997" s="5"/>
      <c r="AX997"/>
      <c r="AY997"/>
      <c r="AZ997"/>
      <c r="BA997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2"/>
      <c r="AD998" s="54">
        <v>0.68680555555580503</v>
      </c>
      <c r="AK998" s="306"/>
      <c r="AQ998" s="5"/>
      <c r="AX998"/>
      <c r="AY998"/>
      <c r="AZ998"/>
      <c r="BA998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2"/>
      <c r="AD999" s="54">
        <v>0.68750000000025002</v>
      </c>
      <c r="AK999" s="306"/>
      <c r="AQ999" s="5"/>
      <c r="AX999"/>
      <c r="AY999"/>
      <c r="AZ999"/>
      <c r="BA999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2"/>
      <c r="AD1000" s="54">
        <v>0.68819444444469502</v>
      </c>
      <c r="AK1000" s="306"/>
      <c r="AQ1000" s="5"/>
      <c r="AX1000"/>
      <c r="AY1000"/>
      <c r="AZ1000"/>
      <c r="BA1000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2"/>
      <c r="AD1001" s="54">
        <v>0.68888888888914002</v>
      </c>
      <c r="AK1001" s="306"/>
      <c r="AQ1001" s="5"/>
      <c r="AX1001"/>
      <c r="AY1001"/>
      <c r="AZ1001"/>
      <c r="BA1001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2"/>
      <c r="AD1002" s="54">
        <v>0.68958333333358501</v>
      </c>
      <c r="AK1002" s="306"/>
      <c r="AQ1002" s="5"/>
      <c r="AX1002"/>
      <c r="AY1002"/>
      <c r="AZ1002"/>
      <c r="BA1002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2"/>
      <c r="AD1003" s="54">
        <v>0.69027777777803001</v>
      </c>
      <c r="AK1003" s="306"/>
      <c r="AQ1003" s="5"/>
      <c r="AX1003"/>
      <c r="AY1003"/>
      <c r="AZ1003"/>
      <c r="BA1003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2"/>
      <c r="AD1004" s="54">
        <v>0.69097222222247501</v>
      </c>
      <c r="AK1004" s="306"/>
      <c r="AQ1004" s="5"/>
      <c r="AX1004"/>
      <c r="AY1004"/>
      <c r="AZ1004"/>
      <c r="BA1004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2"/>
      <c r="AD1005" s="54">
        <v>0.69166666666692</v>
      </c>
      <c r="AK1005" s="306"/>
      <c r="AQ1005" s="5"/>
      <c r="AX1005"/>
      <c r="AY1005"/>
      <c r="AZ1005"/>
      <c r="BA100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2"/>
      <c r="AD1006" s="54">
        <v>0.692361111111365</v>
      </c>
      <c r="AK1006" s="306"/>
      <c r="AQ1006" s="5"/>
      <c r="AX1006"/>
      <c r="AY1006"/>
      <c r="AZ1006"/>
      <c r="BA1006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2"/>
      <c r="AD1007" s="54">
        <v>0.69305555555581</v>
      </c>
      <c r="AK1007" s="306"/>
      <c r="AQ1007" s="5"/>
      <c r="AX1007"/>
      <c r="AY1007"/>
      <c r="AZ1007"/>
      <c r="BA1007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2"/>
      <c r="AD1008" s="54">
        <v>0.693750000000255</v>
      </c>
      <c r="AK1008" s="306"/>
      <c r="AQ1008" s="5"/>
      <c r="AX1008"/>
      <c r="AY1008"/>
      <c r="AZ1008"/>
      <c r="BA1008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2"/>
      <c r="AD1009" s="54">
        <v>0.69444444444469999</v>
      </c>
      <c r="AK1009" s="306"/>
      <c r="AQ1009" s="5"/>
      <c r="AX1009"/>
      <c r="AY1009"/>
      <c r="AZ1009"/>
      <c r="BA1009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2"/>
      <c r="AD1010" s="54">
        <v>0.69513888888914499</v>
      </c>
      <c r="AK1010" s="306"/>
      <c r="AQ1010" s="5"/>
      <c r="AX1010"/>
      <c r="AY1010"/>
      <c r="AZ1010"/>
      <c r="BA1010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2"/>
      <c r="AD1011" s="54">
        <v>0.69583333333358999</v>
      </c>
      <c r="AK1011" s="306"/>
      <c r="AQ1011" s="5"/>
      <c r="AX1011"/>
      <c r="AY1011"/>
      <c r="AZ1011"/>
      <c r="BA1011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2"/>
      <c r="AD1012" s="54">
        <v>0.69652777777803498</v>
      </c>
      <c r="AK1012" s="306"/>
      <c r="AQ1012" s="5"/>
      <c r="AX1012"/>
      <c r="AY1012"/>
      <c r="AZ1012"/>
      <c r="BA1012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2"/>
      <c r="AD1013" s="54">
        <v>0.69722222222247998</v>
      </c>
      <c r="AK1013" s="306"/>
      <c r="AQ1013" s="5"/>
      <c r="AX1013"/>
      <c r="AY1013"/>
      <c r="AZ1013"/>
      <c r="BA1013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2"/>
      <c r="AD1014" s="54">
        <v>0.69791666666692498</v>
      </c>
      <c r="AK1014" s="306"/>
      <c r="AQ1014" s="5"/>
      <c r="AX1014"/>
      <c r="AY1014"/>
      <c r="AZ1014"/>
      <c r="BA1014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2"/>
      <c r="AD1015" s="54">
        <v>0.69861111111136998</v>
      </c>
      <c r="AK1015" s="306"/>
      <c r="AQ1015" s="5"/>
      <c r="AX1015"/>
      <c r="AY1015"/>
      <c r="AZ1015"/>
      <c r="BA101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2"/>
      <c r="AD1016" s="54">
        <v>0.69930555555581497</v>
      </c>
      <c r="AK1016" s="306"/>
      <c r="AQ1016" s="5"/>
      <c r="AX1016"/>
      <c r="AY1016"/>
      <c r="AZ1016"/>
      <c r="BA1016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2"/>
      <c r="AD1017" s="54">
        <v>0.70000000000025997</v>
      </c>
      <c r="AK1017" s="306"/>
      <c r="AQ1017" s="5"/>
      <c r="AX1017"/>
      <c r="AY1017"/>
      <c r="AZ1017"/>
      <c r="BA1017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2"/>
      <c r="AD1018" s="54">
        <v>0.70069444444470497</v>
      </c>
      <c r="AK1018" s="306"/>
      <c r="AQ1018" s="5"/>
      <c r="AX1018"/>
      <c r="AY1018"/>
      <c r="AZ1018"/>
      <c r="BA1018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2"/>
      <c r="AD1019" s="54">
        <v>0.70138888888914996</v>
      </c>
      <c r="AK1019" s="306"/>
      <c r="AQ1019" s="5"/>
      <c r="AX1019"/>
      <c r="AY1019"/>
      <c r="AZ1019"/>
      <c r="BA1019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2"/>
      <c r="AD1020" s="54">
        <v>0.70208333333359496</v>
      </c>
      <c r="AK1020" s="306"/>
      <c r="AQ1020" s="5"/>
      <c r="AX1020"/>
      <c r="AY1020"/>
      <c r="AZ1020"/>
      <c r="BA1020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2"/>
      <c r="AD1021" s="54">
        <v>0.70277777777803996</v>
      </c>
      <c r="AK1021" s="306"/>
      <c r="AQ1021" s="5"/>
      <c r="AX1021"/>
      <c r="AY1021"/>
      <c r="AZ1021"/>
      <c r="BA1021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2"/>
      <c r="AD1022" s="54">
        <v>0.70347222222248496</v>
      </c>
      <c r="AK1022" s="306"/>
      <c r="AQ1022" s="5"/>
      <c r="AX1022"/>
      <c r="AY1022"/>
      <c r="AZ1022"/>
      <c r="BA1022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2"/>
      <c r="AD1023" s="54">
        <v>0.70416666666692995</v>
      </c>
      <c r="AK1023" s="306"/>
      <c r="AQ1023" s="5"/>
      <c r="AX1023"/>
      <c r="AY1023"/>
      <c r="AZ1023"/>
      <c r="BA1023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2"/>
      <c r="AD1024" s="54">
        <v>0.70486111111137495</v>
      </c>
      <c r="AK1024" s="306"/>
      <c r="AQ1024" s="5"/>
      <c r="AX1024"/>
      <c r="AY1024"/>
      <c r="AZ1024"/>
      <c r="BA1024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2"/>
      <c r="AD1025" s="54">
        <v>0.70555555555581995</v>
      </c>
      <c r="AK1025" s="306"/>
      <c r="AQ1025" s="5"/>
      <c r="AX1025"/>
      <c r="AY1025"/>
      <c r="AZ1025"/>
      <c r="BA102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2"/>
      <c r="AD1026" s="54">
        <v>0.70625000000026505</v>
      </c>
      <c r="AK1026" s="306"/>
      <c r="AQ1026" s="5"/>
      <c r="AX1026"/>
      <c r="AY1026"/>
      <c r="AZ1026"/>
      <c r="BA1026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2"/>
      <c r="AD1027" s="54">
        <v>0.70694444444471005</v>
      </c>
      <c r="AK1027" s="306"/>
      <c r="AQ1027" s="5"/>
      <c r="AX1027"/>
      <c r="AY1027"/>
      <c r="AZ1027"/>
      <c r="BA1027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2"/>
      <c r="AD1028" s="54">
        <v>0.70763888888915505</v>
      </c>
      <c r="AK1028" s="306"/>
      <c r="AQ1028" s="5"/>
      <c r="AX1028"/>
      <c r="AY1028"/>
      <c r="AZ1028"/>
      <c r="BA1028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2"/>
      <c r="AD1029" s="54">
        <v>0.70833333333360005</v>
      </c>
      <c r="AK1029" s="306"/>
      <c r="AQ1029" s="5"/>
      <c r="AX1029"/>
      <c r="AY1029"/>
      <c r="AZ1029"/>
      <c r="BA1029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2"/>
      <c r="AD1030" s="54">
        <v>0.70902777777804504</v>
      </c>
      <c r="AK1030" s="306"/>
      <c r="AQ1030" s="5"/>
      <c r="AX1030"/>
      <c r="AY1030"/>
      <c r="AZ1030"/>
      <c r="BA1030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2"/>
      <c r="AD1031" s="54">
        <v>0.70972222222249004</v>
      </c>
      <c r="AK1031" s="306"/>
      <c r="AQ1031" s="5"/>
      <c r="AX1031"/>
      <c r="AY1031"/>
      <c r="AZ1031"/>
      <c r="BA1031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2"/>
      <c r="AD1032" s="54">
        <v>0.71041666666693504</v>
      </c>
      <c r="AK1032" s="306"/>
      <c r="AQ1032" s="5"/>
      <c r="AX1032"/>
      <c r="AY1032"/>
      <c r="AZ1032"/>
      <c r="BA1032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2"/>
      <c r="AD1033" s="54">
        <v>0.71111111111138003</v>
      </c>
      <c r="AK1033" s="306"/>
      <c r="AQ1033" s="5"/>
      <c r="AX1033"/>
      <c r="AY1033"/>
      <c r="AZ1033"/>
      <c r="BA1033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2"/>
      <c r="AD1034" s="54">
        <v>0.71180555555582503</v>
      </c>
      <c r="AK1034" s="306"/>
      <c r="AQ1034" s="5"/>
      <c r="AX1034"/>
      <c r="AY1034"/>
      <c r="AZ1034"/>
      <c r="BA1034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2"/>
      <c r="AD1035" s="54">
        <v>0.71250000000027003</v>
      </c>
      <c r="AK1035" s="306"/>
      <c r="AQ1035" s="5"/>
      <c r="AX1035"/>
      <c r="AY1035"/>
      <c r="AZ1035"/>
      <c r="BA103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2"/>
      <c r="AD1036" s="54">
        <v>0.71319444444471503</v>
      </c>
      <c r="AK1036" s="306"/>
      <c r="AQ1036" s="5"/>
      <c r="AX1036"/>
      <c r="AY1036"/>
      <c r="AZ1036"/>
      <c r="BA1036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2"/>
      <c r="AD1037" s="54">
        <v>0.71388888888916002</v>
      </c>
      <c r="AK1037" s="306"/>
      <c r="AQ1037" s="5"/>
      <c r="AX1037"/>
      <c r="AY1037"/>
      <c r="AZ1037"/>
      <c r="BA1037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2"/>
      <c r="AD1038" s="54">
        <v>0.71458333333360502</v>
      </c>
      <c r="AK1038" s="306"/>
      <c r="AQ1038" s="5"/>
      <c r="AX1038"/>
      <c r="AY1038"/>
      <c r="AZ1038"/>
      <c r="BA1038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2"/>
      <c r="AD1039" s="54">
        <v>0.71527777777805002</v>
      </c>
      <c r="AK1039" s="306"/>
      <c r="AQ1039" s="5"/>
      <c r="AX1039"/>
      <c r="AY1039"/>
      <c r="AZ1039"/>
      <c r="BA1039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2"/>
      <c r="AD1040" s="54">
        <v>0.71597222222249501</v>
      </c>
      <c r="AK1040" s="306"/>
      <c r="AQ1040" s="5"/>
      <c r="AX1040"/>
      <c r="AY1040"/>
      <c r="AZ1040"/>
      <c r="BA1040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2"/>
      <c r="AD1041" s="54">
        <v>0.71666666666694001</v>
      </c>
      <c r="AK1041" s="306"/>
      <c r="AQ1041" s="5"/>
      <c r="AX1041"/>
      <c r="AY1041"/>
      <c r="AZ1041"/>
      <c r="BA1041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2"/>
      <c r="AD1042" s="54">
        <v>0.71736111111138501</v>
      </c>
      <c r="AK1042" s="306"/>
      <c r="AQ1042" s="5"/>
      <c r="AX1042"/>
      <c r="AY1042"/>
      <c r="AZ1042"/>
      <c r="BA1042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2"/>
      <c r="AD1043" s="54">
        <v>0.71805555555583001</v>
      </c>
      <c r="AK1043" s="306"/>
      <c r="AQ1043" s="5"/>
      <c r="AX1043"/>
      <c r="AY1043"/>
      <c r="AZ1043"/>
      <c r="BA1043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2"/>
      <c r="AD1044" s="54">
        <v>0.718750000000275</v>
      </c>
      <c r="AK1044" s="306"/>
      <c r="AQ1044" s="5"/>
      <c r="AX1044"/>
      <c r="AY1044"/>
      <c r="AZ1044"/>
      <c r="BA1044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2"/>
      <c r="AD1045" s="54">
        <v>0.71944444444472</v>
      </c>
      <c r="AK1045" s="306"/>
      <c r="AQ1045" s="5"/>
      <c r="AX1045"/>
      <c r="AY1045"/>
      <c r="AZ1045"/>
      <c r="BA104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2"/>
      <c r="AD1046" s="54">
        <v>0.720138888889165</v>
      </c>
      <c r="AK1046" s="306"/>
      <c r="AQ1046" s="5"/>
      <c r="AX1046"/>
      <c r="AY1046"/>
      <c r="AZ1046"/>
      <c r="BA1046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2"/>
      <c r="AD1047" s="54">
        <v>0.72083333333360999</v>
      </c>
      <c r="AK1047" s="306"/>
      <c r="AQ1047" s="5"/>
      <c r="AX1047"/>
      <c r="AY1047"/>
      <c r="AZ1047"/>
      <c r="BA1047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2"/>
      <c r="AD1048" s="54">
        <v>0.72152777777805499</v>
      </c>
      <c r="AK1048" s="306"/>
      <c r="AQ1048" s="5"/>
      <c r="AX1048"/>
      <c r="AY1048"/>
      <c r="AZ1048"/>
      <c r="BA1048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2"/>
      <c r="AD1049" s="54">
        <v>0.72222222222249999</v>
      </c>
      <c r="AK1049" s="306"/>
      <c r="AQ1049" s="5"/>
      <c r="AX1049"/>
      <c r="AY1049"/>
      <c r="AZ1049"/>
      <c r="BA1049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2"/>
      <c r="AD1050" s="54">
        <v>0.72291666666694498</v>
      </c>
      <c r="AK1050" s="306"/>
      <c r="AQ1050" s="5"/>
      <c r="AX1050"/>
      <c r="AY1050"/>
      <c r="AZ1050"/>
      <c r="BA1050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2"/>
      <c r="AD1051" s="54">
        <v>0.72361111111138998</v>
      </c>
      <c r="AK1051" s="306"/>
      <c r="AQ1051" s="5"/>
      <c r="AX1051"/>
      <c r="AY1051"/>
      <c r="AZ1051"/>
      <c r="BA1051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2"/>
      <c r="AD1052" s="54">
        <v>0.72430555555583498</v>
      </c>
      <c r="AK1052" s="306"/>
      <c r="AQ1052" s="5"/>
      <c r="AX1052"/>
      <c r="AY1052"/>
      <c r="AZ1052"/>
      <c r="BA1052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2"/>
      <c r="AD1053" s="54">
        <v>0.72500000000027998</v>
      </c>
      <c r="AK1053" s="306"/>
      <c r="AQ1053" s="5"/>
      <c r="AX1053"/>
      <c r="AY1053"/>
      <c r="AZ1053"/>
      <c r="BA1053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2"/>
      <c r="AD1054" s="54">
        <v>0.72569444444472497</v>
      </c>
      <c r="AK1054" s="306"/>
      <c r="AQ1054" s="5"/>
      <c r="AX1054"/>
      <c r="AY1054"/>
      <c r="AZ1054"/>
      <c r="BA1054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2"/>
      <c r="AD1055" s="54">
        <v>0.72638888888916997</v>
      </c>
      <c r="AK1055" s="306"/>
      <c r="AQ1055" s="5"/>
      <c r="AX1055"/>
      <c r="AY1055"/>
      <c r="AZ1055"/>
      <c r="BA105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2"/>
      <c r="AD1056" s="54">
        <v>0.72708333333361497</v>
      </c>
      <c r="AK1056" s="306"/>
      <c r="AQ1056" s="5"/>
      <c r="AX1056"/>
      <c r="AY1056"/>
      <c r="AZ1056"/>
      <c r="BA1056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2"/>
      <c r="AD1057" s="54">
        <v>0.72777777777805996</v>
      </c>
      <c r="AK1057" s="306"/>
      <c r="AQ1057" s="5"/>
      <c r="AX1057"/>
      <c r="AY1057"/>
      <c r="AZ1057"/>
      <c r="BA1057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2"/>
      <c r="AD1058" s="54">
        <v>0.72847222222250496</v>
      </c>
      <c r="AK1058" s="306"/>
      <c r="AQ1058" s="5"/>
      <c r="AX1058"/>
      <c r="AY1058"/>
      <c r="AZ1058"/>
      <c r="BA1058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2"/>
      <c r="AD1059" s="54">
        <v>0.72916666666694996</v>
      </c>
      <c r="AK1059" s="306"/>
      <c r="AQ1059" s="5"/>
      <c r="AX1059"/>
      <c r="AY1059"/>
      <c r="AZ1059"/>
      <c r="BA1059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2"/>
      <c r="AD1060" s="54">
        <v>0.72986111111139496</v>
      </c>
      <c r="AK1060" s="306"/>
      <c r="AQ1060" s="5"/>
      <c r="AX1060"/>
      <c r="AY1060"/>
      <c r="AZ1060"/>
      <c r="BA1060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2"/>
      <c r="AD1061" s="54">
        <v>0.73055555555583995</v>
      </c>
      <c r="AK1061" s="306"/>
      <c r="AQ1061" s="5"/>
      <c r="AX1061"/>
      <c r="AY1061"/>
      <c r="AZ1061"/>
      <c r="BA1061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2"/>
      <c r="AD1062" s="54">
        <v>0.73125000000028495</v>
      </c>
      <c r="AK1062" s="306"/>
      <c r="AQ1062" s="5"/>
      <c r="AX1062"/>
      <c r="AY1062"/>
      <c r="AZ1062"/>
      <c r="BA1062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2"/>
      <c r="AD1063" s="54">
        <v>0.73194444444472995</v>
      </c>
      <c r="AK1063" s="306"/>
      <c r="AQ1063" s="5"/>
      <c r="AX1063"/>
      <c r="AY1063"/>
      <c r="AZ1063"/>
      <c r="BA1063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2"/>
      <c r="AD1064" s="54">
        <v>0.73263888888917506</v>
      </c>
      <c r="AK1064" s="306"/>
      <c r="AQ1064" s="5"/>
      <c r="AX1064"/>
      <c r="AY1064"/>
      <c r="AZ1064"/>
      <c r="BA1064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2"/>
      <c r="AD1065" s="54">
        <v>0.73333333333362005</v>
      </c>
      <c r="AK1065" s="306"/>
      <c r="AQ1065" s="5"/>
      <c r="AX1065"/>
      <c r="AY1065"/>
      <c r="AZ1065"/>
      <c r="BA106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2"/>
      <c r="AD1066" s="54">
        <v>0.73402777777806505</v>
      </c>
      <c r="AK1066" s="306"/>
      <c r="AQ1066" s="5"/>
      <c r="AX1066"/>
      <c r="AY1066"/>
      <c r="AZ1066"/>
      <c r="BA1066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2"/>
      <c r="AD1067" s="54">
        <v>0.73472222222251005</v>
      </c>
      <c r="AK1067" s="306"/>
      <c r="AQ1067" s="5"/>
      <c r="AX1067"/>
      <c r="AY1067"/>
      <c r="AZ1067"/>
      <c r="BA1067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2"/>
      <c r="AD1068" s="54">
        <v>0.73541666666695504</v>
      </c>
      <c r="AK1068" s="306"/>
      <c r="AQ1068" s="5"/>
      <c r="AX1068"/>
      <c r="AY1068"/>
      <c r="AZ1068"/>
      <c r="BA1068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2"/>
      <c r="AD1069" s="54">
        <v>0.73611111111140004</v>
      </c>
      <c r="AK1069" s="306"/>
      <c r="AQ1069" s="5"/>
      <c r="AX1069"/>
      <c r="AY1069"/>
      <c r="AZ1069"/>
      <c r="BA1069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2"/>
      <c r="AD1070" s="54">
        <v>0.73680555555584504</v>
      </c>
      <c r="AK1070" s="306"/>
      <c r="AQ1070" s="5"/>
      <c r="AX1070"/>
      <c r="AY1070"/>
      <c r="AZ1070"/>
      <c r="BA1070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2"/>
      <c r="AD1071" s="54">
        <v>0.73750000000029003</v>
      </c>
      <c r="AK1071" s="306"/>
      <c r="AQ1071" s="5"/>
      <c r="AX1071"/>
      <c r="AY1071"/>
      <c r="AZ1071"/>
      <c r="BA1071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2"/>
      <c r="AD1072" s="54">
        <v>0.73819444444473503</v>
      </c>
      <c r="AK1072" s="306"/>
      <c r="AQ1072" s="5"/>
      <c r="AX1072"/>
      <c r="AY1072"/>
      <c r="AZ1072"/>
      <c r="BA1072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2"/>
      <c r="AD1073" s="54">
        <v>0.73888888888918003</v>
      </c>
      <c r="AK1073" s="306"/>
      <c r="AQ1073" s="5"/>
      <c r="AX1073"/>
      <c r="AY1073"/>
      <c r="AZ1073"/>
      <c r="BA1073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2"/>
      <c r="AD1074" s="54">
        <v>0.73958333333362503</v>
      </c>
      <c r="AK1074" s="306"/>
      <c r="AQ1074" s="5"/>
      <c r="AX1074"/>
      <c r="AY1074"/>
      <c r="AZ1074"/>
      <c r="BA1074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2"/>
      <c r="AD1075" s="54">
        <v>0.74027777777807002</v>
      </c>
      <c r="AK1075" s="306"/>
      <c r="AQ1075" s="5"/>
      <c r="AX1075"/>
      <c r="AY1075"/>
      <c r="AZ1075"/>
      <c r="BA107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2"/>
      <c r="AD1076" s="54">
        <v>0.74097222222251502</v>
      </c>
      <c r="AK1076" s="306"/>
      <c r="AQ1076" s="5"/>
      <c r="AX1076"/>
      <c r="AY1076"/>
      <c r="AZ1076"/>
      <c r="BA1076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2"/>
      <c r="AD1077" s="54">
        <v>0.74166666666696002</v>
      </c>
      <c r="AK1077" s="306"/>
      <c r="AQ1077" s="5"/>
      <c r="AX1077"/>
      <c r="AY1077"/>
      <c r="AZ1077"/>
      <c r="BA1077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2"/>
      <c r="AD1078" s="54">
        <v>0.74236111111140501</v>
      </c>
      <c r="AK1078" s="306"/>
      <c r="AQ1078" s="5"/>
      <c r="AX1078"/>
      <c r="AY1078"/>
      <c r="AZ1078"/>
      <c r="BA1078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2"/>
      <c r="AD1079" s="54">
        <v>0.74305555555585001</v>
      </c>
      <c r="AK1079" s="306"/>
      <c r="AQ1079" s="5"/>
      <c r="AX1079"/>
      <c r="AY1079"/>
      <c r="AZ1079"/>
      <c r="BA1079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2"/>
      <c r="AD1080" s="54">
        <v>0.74375000000029501</v>
      </c>
      <c r="AK1080" s="306"/>
      <c r="AQ1080" s="5"/>
      <c r="AX1080"/>
      <c r="AY1080"/>
      <c r="AZ1080"/>
      <c r="BA1080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2"/>
      <c r="AD1081" s="54">
        <v>0.74444444444474001</v>
      </c>
      <c r="AK1081" s="306"/>
      <c r="AQ1081" s="5"/>
      <c r="AX1081"/>
      <c r="AY1081"/>
      <c r="AZ1081"/>
      <c r="BA1081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2"/>
      <c r="AD1082" s="54">
        <v>0.745138888889185</v>
      </c>
      <c r="AK1082" s="306"/>
      <c r="AQ1082" s="5"/>
      <c r="AX1082"/>
      <c r="AY1082"/>
      <c r="AZ1082"/>
      <c r="BA1082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2"/>
      <c r="AD1083" s="54">
        <v>0.74583333333363</v>
      </c>
      <c r="AK1083" s="306"/>
      <c r="AQ1083" s="5"/>
      <c r="AX1083"/>
      <c r="AY1083"/>
      <c r="AZ1083"/>
      <c r="BA1083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2"/>
      <c r="AD1084" s="54">
        <v>0.746527777778075</v>
      </c>
      <c r="AK1084" s="306"/>
      <c r="AQ1084" s="5"/>
      <c r="AX1084"/>
      <c r="AY1084"/>
      <c r="AZ1084"/>
      <c r="BA1084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2"/>
      <c r="AD1085" s="54">
        <v>0.74722222222251999</v>
      </c>
      <c r="AK1085" s="306"/>
      <c r="AQ1085" s="5"/>
      <c r="AX1085"/>
      <c r="AY1085"/>
      <c r="AZ1085"/>
      <c r="BA108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2"/>
      <c r="AD1086" s="54">
        <v>0.74791666666696499</v>
      </c>
      <c r="AK1086" s="306"/>
      <c r="AQ1086" s="5"/>
      <c r="AX1086"/>
      <c r="AY1086"/>
      <c r="AZ1086"/>
      <c r="BA1086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2"/>
      <c r="AD1087" s="54">
        <v>0.74861111111140999</v>
      </c>
      <c r="AK1087" s="306"/>
      <c r="AQ1087" s="5"/>
      <c r="AX1087"/>
      <c r="AY1087"/>
      <c r="AZ1087"/>
      <c r="BA1087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2"/>
      <c r="AD1088" s="54">
        <v>0.74930555555585499</v>
      </c>
      <c r="AK1088" s="306"/>
      <c r="AQ1088" s="5"/>
      <c r="AX1088"/>
      <c r="AY1088"/>
      <c r="AZ1088"/>
      <c r="BA1088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2"/>
      <c r="AD1089" s="54">
        <v>0.75000000000029998</v>
      </c>
      <c r="AK1089" s="306"/>
      <c r="AQ1089" s="5"/>
      <c r="AX1089"/>
      <c r="AY1089"/>
      <c r="AZ1089"/>
      <c r="BA1089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2"/>
      <c r="AD1090" s="54">
        <v>0.75069444444474498</v>
      </c>
      <c r="AK1090" s="306"/>
      <c r="AQ1090" s="5"/>
      <c r="AX1090"/>
      <c r="AY1090"/>
      <c r="AZ1090"/>
      <c r="BA1090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2"/>
      <c r="AD1091" s="54">
        <v>0.75138888888918998</v>
      </c>
      <c r="AK1091" s="306"/>
      <c r="AQ1091" s="5"/>
      <c r="AX1091"/>
      <c r="AY1091"/>
      <c r="AZ1091"/>
      <c r="BA1091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2"/>
      <c r="AD1092" s="54">
        <v>0.75208333333363497</v>
      </c>
      <c r="AK1092" s="306"/>
      <c r="AQ1092" s="5"/>
      <c r="AX1092"/>
      <c r="AY1092"/>
      <c r="AZ1092"/>
      <c r="BA1092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2"/>
      <c r="AD1093" s="54">
        <v>0.75277777777807997</v>
      </c>
      <c r="AK1093" s="306"/>
      <c r="AQ1093" s="5"/>
      <c r="AX1093"/>
      <c r="AY1093"/>
      <c r="AZ1093"/>
      <c r="BA1093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2"/>
      <c r="AD1094" s="54">
        <v>0.75347222222252497</v>
      </c>
      <c r="AK1094" s="306"/>
      <c r="AQ1094" s="5"/>
      <c r="AX1094"/>
      <c r="AY1094"/>
      <c r="AZ1094"/>
      <c r="BA1094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2"/>
      <c r="AD1095" s="54">
        <v>0.75416666666696996</v>
      </c>
      <c r="AK1095" s="306"/>
      <c r="AQ1095" s="5"/>
      <c r="AX1095"/>
      <c r="AY1095"/>
      <c r="AZ1095"/>
      <c r="BA109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2"/>
      <c r="AD1096" s="54">
        <v>0.75486111111141496</v>
      </c>
      <c r="AK1096" s="306"/>
      <c r="AQ1096" s="5"/>
      <c r="AX1096"/>
      <c r="AY1096"/>
      <c r="AZ1096"/>
      <c r="BA1096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2"/>
      <c r="AD1097" s="54">
        <v>0.75555555555585996</v>
      </c>
      <c r="AK1097" s="306"/>
      <c r="AQ1097" s="5"/>
      <c r="AX1097"/>
      <c r="AY1097"/>
      <c r="AZ1097"/>
      <c r="BA1097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2"/>
      <c r="AD1098" s="54">
        <v>0.75625000000030496</v>
      </c>
      <c r="AK1098" s="306"/>
      <c r="AQ1098" s="5"/>
      <c r="AX1098"/>
      <c r="AY1098"/>
      <c r="AZ1098"/>
      <c r="BA1098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2"/>
      <c r="AD1099" s="54">
        <v>0.75694444444474995</v>
      </c>
      <c r="AK1099" s="306"/>
      <c r="AQ1099" s="5"/>
      <c r="AX1099"/>
      <c r="AY1099"/>
      <c r="AZ1099"/>
      <c r="BA1099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2"/>
      <c r="AD1100" s="54">
        <v>0.75763888888919495</v>
      </c>
      <c r="AK1100" s="306"/>
      <c r="AQ1100" s="5"/>
      <c r="AX1100"/>
      <c r="AY1100"/>
      <c r="AZ1100"/>
      <c r="BA1100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2"/>
      <c r="AD1101" s="54">
        <v>0.75833333333363995</v>
      </c>
      <c r="AK1101" s="306"/>
      <c r="AQ1101" s="5"/>
      <c r="AX1101"/>
      <c r="AY1101"/>
      <c r="AZ1101"/>
      <c r="BA1101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2"/>
      <c r="AD1102" s="54">
        <v>0.75902777777808506</v>
      </c>
      <c r="AK1102" s="306"/>
      <c r="AQ1102" s="5"/>
      <c r="AX1102"/>
      <c r="AY1102"/>
      <c r="AZ1102"/>
      <c r="BA1102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2"/>
      <c r="AD1103" s="54">
        <v>0.75972222222253005</v>
      </c>
      <c r="AK1103" s="306"/>
      <c r="AQ1103" s="5"/>
      <c r="AX1103"/>
      <c r="AY1103"/>
      <c r="AZ1103"/>
      <c r="BA1103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2"/>
      <c r="AD1104" s="54">
        <v>0.76041666666697505</v>
      </c>
      <c r="AK1104" s="306"/>
      <c r="AQ1104" s="5"/>
      <c r="AX1104"/>
      <c r="AY1104"/>
      <c r="AZ1104"/>
      <c r="BA1104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2"/>
      <c r="AD1105" s="54">
        <v>0.76111111111142005</v>
      </c>
      <c r="AK1105" s="306"/>
      <c r="AQ1105" s="5"/>
      <c r="AX1105"/>
      <c r="AY1105"/>
      <c r="AZ1105"/>
      <c r="BA110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2"/>
      <c r="AD1106" s="54">
        <v>0.76180555555586504</v>
      </c>
      <c r="AK1106" s="306"/>
      <c r="AQ1106" s="5"/>
      <c r="AX1106"/>
      <c r="AY1106"/>
      <c r="AZ1106"/>
      <c r="BA1106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2"/>
      <c r="AD1107" s="54">
        <v>0.76250000000031004</v>
      </c>
      <c r="AK1107" s="306"/>
      <c r="AQ1107" s="5"/>
      <c r="AX1107"/>
      <c r="AY1107"/>
      <c r="AZ1107"/>
      <c r="BA1107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2"/>
      <c r="AD1108" s="54">
        <v>0.76319444444475504</v>
      </c>
      <c r="AK1108" s="306"/>
      <c r="AQ1108" s="5"/>
      <c r="AX1108"/>
      <c r="AY1108"/>
      <c r="AZ1108"/>
      <c r="BA1108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2"/>
      <c r="AD1109" s="54">
        <v>0.76388888888920004</v>
      </c>
      <c r="AK1109" s="306"/>
      <c r="AQ1109" s="5"/>
      <c r="AX1109"/>
      <c r="AY1109"/>
      <c r="AZ1109"/>
      <c r="BA1109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2"/>
      <c r="AD1110" s="54">
        <v>0.76458333333364503</v>
      </c>
      <c r="AK1110" s="306"/>
      <c r="AQ1110" s="5"/>
      <c r="AX1110"/>
      <c r="AY1110"/>
      <c r="AZ1110"/>
      <c r="BA1110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2"/>
      <c r="AD1111" s="54">
        <v>0.76527777777809003</v>
      </c>
      <c r="AK1111" s="306"/>
      <c r="AQ1111" s="5"/>
      <c r="AX1111"/>
      <c r="AY1111"/>
      <c r="AZ1111"/>
      <c r="BA1111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2"/>
      <c r="AD1112" s="54">
        <v>0.76597222222253503</v>
      </c>
      <c r="AK1112" s="306"/>
      <c r="AQ1112" s="5"/>
      <c r="AX1112"/>
      <c r="AY1112"/>
      <c r="AZ1112"/>
      <c r="BA1112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2"/>
      <c r="AD1113" s="54">
        <v>0.76666666666698002</v>
      </c>
      <c r="AK1113" s="306"/>
      <c r="AQ1113" s="5"/>
      <c r="AX1113"/>
      <c r="AY1113"/>
      <c r="AZ1113"/>
      <c r="BA1113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2"/>
      <c r="AD1114" s="54">
        <v>0.76736111111142502</v>
      </c>
      <c r="AK1114" s="306"/>
      <c r="AQ1114" s="5"/>
      <c r="AX1114"/>
      <c r="AY1114"/>
      <c r="AZ1114"/>
      <c r="BA1114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2"/>
      <c r="AD1115" s="54">
        <v>0.76805555555587002</v>
      </c>
      <c r="AK1115" s="306"/>
      <c r="AQ1115" s="5"/>
      <c r="AX1115"/>
      <c r="AY1115"/>
      <c r="AZ1115"/>
      <c r="BA111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2"/>
      <c r="AD1116" s="54">
        <v>0.76875000000031501</v>
      </c>
      <c r="AK1116" s="306"/>
      <c r="AQ1116" s="5"/>
      <c r="AX1116"/>
      <c r="AY1116"/>
      <c r="AZ1116"/>
      <c r="BA1116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2"/>
      <c r="AD1117" s="54">
        <v>0.76944444444476001</v>
      </c>
      <c r="AK1117" s="306"/>
      <c r="AQ1117" s="5"/>
      <c r="AX1117"/>
      <c r="AY1117"/>
      <c r="AZ1117"/>
      <c r="BA1117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2"/>
      <c r="AD1118" s="54">
        <v>0.77013888888920501</v>
      </c>
      <c r="AK1118" s="306"/>
      <c r="AQ1118" s="5"/>
      <c r="AX1118"/>
      <c r="AY1118"/>
      <c r="AZ1118"/>
      <c r="BA1118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2"/>
      <c r="AD1119" s="54">
        <v>0.77083333333365001</v>
      </c>
      <c r="AK1119" s="306"/>
      <c r="AQ1119" s="5"/>
      <c r="AX1119"/>
      <c r="AY1119"/>
      <c r="AZ1119"/>
      <c r="BA1119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2"/>
      <c r="AD1120" s="54">
        <v>0.771527777778095</v>
      </c>
      <c r="AK1120" s="306"/>
      <c r="AQ1120" s="5"/>
      <c r="AX1120"/>
      <c r="AY1120"/>
      <c r="AZ1120"/>
      <c r="BA1120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2"/>
      <c r="AD1121" s="54">
        <v>0.77222222222254</v>
      </c>
      <c r="AK1121" s="306"/>
      <c r="AQ1121" s="5"/>
      <c r="AX1121"/>
      <c r="AY1121"/>
      <c r="AZ1121"/>
      <c r="BA1121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2"/>
      <c r="AD1122" s="54">
        <v>0.772916666666985</v>
      </c>
      <c r="AK1122" s="306"/>
      <c r="AQ1122" s="5"/>
      <c r="AX1122"/>
      <c r="AY1122"/>
      <c r="AZ1122"/>
      <c r="BA1122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2"/>
      <c r="AD1123" s="54">
        <v>0.77361111111142999</v>
      </c>
      <c r="AK1123" s="306"/>
      <c r="AQ1123" s="5"/>
      <c r="AX1123"/>
      <c r="AY1123"/>
      <c r="AZ1123"/>
      <c r="BA1123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2"/>
      <c r="AD1124" s="54">
        <v>0.77430555555587499</v>
      </c>
      <c r="AK1124" s="306"/>
      <c r="AQ1124" s="5"/>
      <c r="AX1124"/>
      <c r="AY1124"/>
      <c r="AZ1124"/>
      <c r="BA1124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2"/>
      <c r="AD1125" s="54">
        <v>0.77500000000031999</v>
      </c>
      <c r="AK1125" s="306"/>
      <c r="AQ1125" s="5"/>
      <c r="AX1125"/>
      <c r="AY1125"/>
      <c r="AZ1125"/>
      <c r="BA112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2"/>
      <c r="AD1126" s="54">
        <v>0.77569444444476499</v>
      </c>
      <c r="AK1126" s="306"/>
      <c r="AQ1126" s="5"/>
      <c r="AX1126"/>
      <c r="AY1126"/>
      <c r="AZ1126"/>
      <c r="BA1126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2"/>
      <c r="AD1127" s="54">
        <v>0.77638888888920998</v>
      </c>
      <c r="AK1127" s="306"/>
      <c r="AQ1127" s="5"/>
      <c r="AX1127"/>
      <c r="AY1127"/>
      <c r="AZ1127"/>
      <c r="BA1127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2"/>
      <c r="AD1128" s="54">
        <v>0.77708333333365498</v>
      </c>
      <c r="AK1128" s="306"/>
      <c r="AQ1128" s="5"/>
      <c r="AX1128"/>
      <c r="AY1128"/>
      <c r="AZ1128"/>
      <c r="BA1128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2"/>
      <c r="AD1129" s="54">
        <v>0.77777777777809998</v>
      </c>
      <c r="AK1129" s="306"/>
      <c r="AQ1129" s="5"/>
      <c r="AX1129"/>
      <c r="AY1129"/>
      <c r="AZ1129"/>
      <c r="BA1129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2"/>
      <c r="AD1130" s="54">
        <v>0.77847222222254497</v>
      </c>
      <c r="AK1130" s="306"/>
      <c r="AQ1130" s="5"/>
      <c r="AX1130"/>
      <c r="AY1130"/>
      <c r="AZ1130"/>
      <c r="BA1130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2"/>
      <c r="AD1131" s="54">
        <v>0.77916666666698997</v>
      </c>
      <c r="AK1131" s="306"/>
      <c r="AQ1131" s="5"/>
      <c r="AX1131"/>
      <c r="AY1131"/>
      <c r="AZ1131"/>
      <c r="BA1131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2"/>
      <c r="AD1132" s="54">
        <v>0.77986111111143497</v>
      </c>
      <c r="AK1132" s="306"/>
      <c r="AQ1132" s="5"/>
      <c r="AX1132"/>
      <c r="AY1132"/>
      <c r="AZ1132"/>
      <c r="BA1132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2"/>
      <c r="AD1133" s="54">
        <v>0.78055555555587997</v>
      </c>
      <c r="AK1133" s="306"/>
      <c r="AQ1133" s="5"/>
      <c r="AX1133"/>
      <c r="AY1133"/>
      <c r="AZ1133"/>
      <c r="BA1133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2"/>
      <c r="AD1134" s="54">
        <v>0.78125000000032496</v>
      </c>
      <c r="AK1134" s="306"/>
      <c r="AQ1134" s="5"/>
      <c r="AX1134"/>
      <c r="AY1134"/>
      <c r="AZ1134"/>
      <c r="BA1134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2"/>
      <c r="AD1135" s="54">
        <v>0.78194444444476996</v>
      </c>
      <c r="AK1135" s="306"/>
      <c r="AQ1135" s="5"/>
      <c r="AX1135"/>
      <c r="AY1135"/>
      <c r="AZ1135"/>
      <c r="BA113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2"/>
      <c r="AD1136" s="54">
        <v>0.78263888888921496</v>
      </c>
      <c r="AK1136" s="306"/>
      <c r="AQ1136" s="5"/>
      <c r="AX1136"/>
      <c r="AY1136"/>
      <c r="AZ1136"/>
      <c r="BA1136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2"/>
      <c r="AD1137" s="54">
        <v>0.78333333333365995</v>
      </c>
      <c r="AK1137" s="306"/>
      <c r="AQ1137" s="5"/>
      <c r="AX1137"/>
      <c r="AY1137"/>
      <c r="AZ1137"/>
      <c r="BA1137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2"/>
      <c r="AD1138" s="54">
        <v>0.78402777777810495</v>
      </c>
      <c r="AK1138" s="306"/>
      <c r="AQ1138" s="5"/>
      <c r="AX1138"/>
      <c r="AY1138"/>
      <c r="AZ1138"/>
      <c r="BA1138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2"/>
      <c r="AD1139" s="54">
        <v>0.78472222222254995</v>
      </c>
      <c r="AK1139" s="306"/>
      <c r="AQ1139" s="5"/>
      <c r="AX1139"/>
      <c r="AY1139"/>
      <c r="AZ1139"/>
      <c r="BA1139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2"/>
      <c r="AD1140" s="54">
        <v>0.78541666666699494</v>
      </c>
      <c r="AK1140" s="306"/>
      <c r="AQ1140" s="5"/>
      <c r="AX1140"/>
      <c r="AY1140"/>
      <c r="AZ1140"/>
      <c r="BA1140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2"/>
      <c r="AD1141" s="54">
        <v>0.78611111111144005</v>
      </c>
      <c r="AK1141" s="306"/>
      <c r="AQ1141" s="5"/>
      <c r="AX1141"/>
      <c r="AY1141"/>
      <c r="AZ1141"/>
      <c r="BA1141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2"/>
      <c r="AD1142" s="54">
        <v>0.78680555555588505</v>
      </c>
      <c r="AK1142" s="306"/>
      <c r="AQ1142" s="5"/>
      <c r="AX1142"/>
      <c r="AY1142"/>
      <c r="AZ1142"/>
      <c r="BA1142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2"/>
      <c r="AD1143" s="54">
        <v>0.78750000000033005</v>
      </c>
      <c r="AK1143" s="306"/>
      <c r="AQ1143" s="5"/>
      <c r="AX1143"/>
      <c r="AY1143"/>
      <c r="AZ1143"/>
      <c r="BA1143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2"/>
      <c r="AD1144" s="54">
        <v>0.78819444444477504</v>
      </c>
      <c r="AK1144" s="306"/>
      <c r="AQ1144" s="5"/>
      <c r="AX1144"/>
      <c r="AY1144"/>
      <c r="AZ1144"/>
      <c r="BA1144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2"/>
      <c r="AD1145" s="54">
        <v>0.78888888888922004</v>
      </c>
      <c r="AK1145" s="306"/>
      <c r="AQ1145" s="5"/>
      <c r="AX1145"/>
      <c r="AY1145"/>
      <c r="AZ1145"/>
      <c r="BA114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2"/>
      <c r="AD1146" s="54">
        <v>0.78958333333366504</v>
      </c>
      <c r="AK1146" s="306"/>
      <c r="AQ1146" s="5"/>
      <c r="AX1146"/>
      <c r="AY1146"/>
      <c r="AZ1146"/>
      <c r="BA1146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2"/>
      <c r="AD1147" s="54">
        <v>0.79027777777811004</v>
      </c>
      <c r="AK1147" s="306"/>
      <c r="AQ1147" s="5"/>
      <c r="AX1147"/>
      <c r="AY1147"/>
      <c r="AZ1147"/>
      <c r="BA1147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2"/>
      <c r="AD1148" s="54">
        <v>0.79097222222255503</v>
      </c>
      <c r="AK1148" s="306"/>
      <c r="AQ1148" s="5"/>
      <c r="AX1148"/>
      <c r="AY1148"/>
      <c r="AZ1148"/>
      <c r="BA1148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2"/>
      <c r="AD1149" s="54">
        <v>0.79166666666700003</v>
      </c>
      <c r="AK1149" s="306"/>
      <c r="AQ1149" s="5"/>
      <c r="AX1149"/>
      <c r="AY1149"/>
      <c r="AZ1149"/>
      <c r="BA1149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2"/>
      <c r="AD1150" s="54">
        <v>0.79236111111144503</v>
      </c>
      <c r="AK1150" s="306"/>
      <c r="AQ1150" s="5"/>
      <c r="AX1150"/>
      <c r="AY1150"/>
      <c r="AZ1150"/>
      <c r="BA1150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2"/>
      <c r="AD1151" s="54">
        <v>0.79305555555589002</v>
      </c>
      <c r="AK1151" s="306"/>
      <c r="AQ1151" s="5"/>
      <c r="AX1151"/>
      <c r="AY1151"/>
      <c r="AZ1151"/>
      <c r="BA1151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2"/>
      <c r="AD1152" s="54">
        <v>0.79375000000033502</v>
      </c>
      <c r="AK1152" s="306"/>
      <c r="AQ1152" s="5"/>
      <c r="AX1152"/>
      <c r="AY1152"/>
      <c r="AZ1152"/>
      <c r="BA1152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2"/>
      <c r="AD1153" s="54">
        <v>0.79444444444478002</v>
      </c>
      <c r="AK1153" s="306"/>
      <c r="AQ1153" s="5"/>
      <c r="AX1153"/>
      <c r="AY1153"/>
      <c r="AZ1153"/>
      <c r="BA1153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2"/>
      <c r="AD1154" s="54">
        <v>0.79513888888922502</v>
      </c>
      <c r="AK1154" s="306"/>
      <c r="AQ1154" s="5"/>
      <c r="AX1154"/>
      <c r="AY1154"/>
      <c r="AZ1154"/>
      <c r="BA1154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2"/>
      <c r="AD1155" s="54">
        <v>0.79583333333367001</v>
      </c>
      <c r="AK1155" s="306"/>
      <c r="AQ1155" s="5"/>
      <c r="AX1155"/>
      <c r="AY1155"/>
      <c r="AZ1155"/>
      <c r="BA115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2"/>
      <c r="AD1156" s="54">
        <v>0.79652777777811501</v>
      </c>
      <c r="AK1156" s="306"/>
      <c r="AQ1156" s="5"/>
      <c r="AX1156"/>
      <c r="AY1156"/>
      <c r="AZ1156"/>
      <c r="BA1156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2"/>
      <c r="AD1157" s="54">
        <v>0.79722222222256001</v>
      </c>
      <c r="AK1157" s="306"/>
      <c r="AQ1157" s="5"/>
      <c r="AX1157"/>
      <c r="AY1157"/>
      <c r="AZ1157"/>
      <c r="BA1157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2"/>
      <c r="AD1158" s="54">
        <v>0.797916666667005</v>
      </c>
      <c r="AK1158" s="306"/>
      <c r="AQ1158" s="5"/>
      <c r="AX1158"/>
      <c r="AY1158"/>
      <c r="AZ1158"/>
      <c r="BA1158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2"/>
      <c r="AD1159" s="54">
        <v>0.79861111111145</v>
      </c>
      <c r="AK1159" s="306"/>
      <c r="AQ1159" s="5"/>
      <c r="AX1159"/>
      <c r="AY1159"/>
      <c r="AZ1159"/>
      <c r="BA1159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2"/>
      <c r="AD1160" s="54">
        <v>0.799305555555895</v>
      </c>
      <c r="AK1160" s="306"/>
      <c r="AQ1160" s="5"/>
      <c r="AX1160"/>
      <c r="AY1160"/>
      <c r="AZ1160"/>
      <c r="BA1160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2"/>
      <c r="AD1161" s="54">
        <v>0.80000000000033999</v>
      </c>
      <c r="AK1161" s="306"/>
      <c r="AQ1161" s="5"/>
      <c r="AX1161"/>
      <c r="AY1161"/>
      <c r="AZ1161"/>
      <c r="BA1161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2"/>
      <c r="AD1162" s="54">
        <v>0.80069444444478499</v>
      </c>
      <c r="AK1162" s="306"/>
      <c r="AQ1162" s="5"/>
      <c r="AX1162"/>
      <c r="AY1162"/>
      <c r="AZ1162"/>
      <c r="BA1162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2"/>
      <c r="AD1163" s="54">
        <v>0.80138888888922999</v>
      </c>
      <c r="AK1163" s="306"/>
      <c r="AQ1163" s="5"/>
      <c r="AX1163"/>
      <c r="AY1163"/>
      <c r="AZ1163"/>
      <c r="BA1163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2"/>
      <c r="AD1164" s="54">
        <v>0.80208333333367499</v>
      </c>
      <c r="AK1164" s="306"/>
      <c r="AQ1164" s="5"/>
      <c r="AX1164"/>
      <c r="AY1164"/>
      <c r="AZ1164"/>
      <c r="BA1164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2"/>
      <c r="AD1165" s="54">
        <v>0.80277777777811998</v>
      </c>
      <c r="AK1165" s="306"/>
      <c r="AQ1165" s="5"/>
      <c r="AX1165"/>
      <c r="AY1165"/>
      <c r="AZ1165"/>
      <c r="BA116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2"/>
      <c r="AD1166" s="54">
        <v>0.80347222222256498</v>
      </c>
      <c r="AK1166" s="306"/>
      <c r="AQ1166" s="5"/>
      <c r="AX1166"/>
      <c r="AY1166"/>
      <c r="AZ1166"/>
      <c r="BA1166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2"/>
      <c r="AD1167" s="54">
        <v>0.80416666666700998</v>
      </c>
      <c r="AK1167" s="306"/>
      <c r="AQ1167" s="5"/>
      <c r="AX1167"/>
      <c r="AY1167"/>
      <c r="AZ1167"/>
      <c r="BA1167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2"/>
      <c r="AD1168" s="54">
        <v>0.80486111111145497</v>
      </c>
      <c r="AK1168" s="306"/>
      <c r="AQ1168" s="5"/>
      <c r="AX1168"/>
      <c r="AY1168"/>
      <c r="AZ1168"/>
      <c r="BA1168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2"/>
      <c r="AD1169" s="54">
        <v>0.80555555555589997</v>
      </c>
      <c r="AK1169" s="306"/>
      <c r="AQ1169" s="5"/>
      <c r="AX1169"/>
      <c r="AY1169"/>
      <c r="AZ1169"/>
      <c r="BA1169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2"/>
      <c r="AD1170" s="54">
        <v>0.80625000000034497</v>
      </c>
      <c r="AK1170" s="306"/>
      <c r="AQ1170" s="5"/>
      <c r="AX1170"/>
      <c r="AY1170"/>
      <c r="AZ1170"/>
      <c r="BA1170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2"/>
      <c r="AD1171" s="54">
        <v>0.80694444444478997</v>
      </c>
      <c r="AK1171" s="306"/>
      <c r="AQ1171" s="5"/>
      <c r="AX1171"/>
      <c r="AY1171"/>
      <c r="AZ1171"/>
      <c r="BA1171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2"/>
      <c r="AD1172" s="54">
        <v>0.80763888888923496</v>
      </c>
      <c r="AK1172" s="306"/>
      <c r="AQ1172" s="5"/>
      <c r="AX1172"/>
      <c r="AY1172"/>
      <c r="AZ1172"/>
      <c r="BA1172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2"/>
      <c r="AD1173" s="54">
        <v>0.80833333333367996</v>
      </c>
      <c r="AK1173" s="306"/>
      <c r="AQ1173" s="5"/>
      <c r="AX1173"/>
      <c r="AY1173"/>
      <c r="AZ1173"/>
      <c r="BA1173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2"/>
      <c r="AD1174" s="54">
        <v>0.80902777777812496</v>
      </c>
      <c r="AK1174" s="306"/>
      <c r="AQ1174" s="5"/>
      <c r="AX1174"/>
      <c r="AY1174"/>
      <c r="AZ1174"/>
      <c r="BA1174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2"/>
      <c r="AD1175" s="54">
        <v>0.80972222222256995</v>
      </c>
      <c r="AK1175" s="306"/>
      <c r="AQ1175" s="5"/>
      <c r="AX1175"/>
      <c r="AY1175"/>
      <c r="AZ1175"/>
      <c r="BA117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2"/>
      <c r="AD1176" s="54">
        <v>0.81041666666701495</v>
      </c>
      <c r="AK1176" s="306"/>
      <c r="AQ1176" s="5"/>
      <c r="AX1176"/>
      <c r="AY1176"/>
      <c r="AZ1176"/>
      <c r="BA1176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2"/>
      <c r="AD1177" s="54">
        <v>0.81111111111145995</v>
      </c>
      <c r="AK1177" s="306"/>
      <c r="AQ1177" s="5"/>
      <c r="AX1177"/>
      <c r="AY1177"/>
      <c r="AZ1177"/>
      <c r="BA1177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2"/>
      <c r="AC1178" s="372"/>
      <c r="AD1178" s="54">
        <v>0.81180555555590495</v>
      </c>
      <c r="AK1178" s="306"/>
      <c r="AQ1178" s="5"/>
      <c r="AX1178"/>
      <c r="AY1178"/>
      <c r="AZ1178"/>
      <c r="BA1178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2"/>
      <c r="AC1179" s="372"/>
      <c r="AD1179" s="54">
        <v>0.81250000000035005</v>
      </c>
      <c r="AK1179" s="306"/>
      <c r="AQ1179" s="5"/>
      <c r="AX1179"/>
      <c r="AY1179"/>
      <c r="AZ1179"/>
      <c r="BA1179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2"/>
      <c r="AD1180" s="54">
        <v>0.81319444444479505</v>
      </c>
      <c r="AK1180" s="306"/>
      <c r="AQ1180" s="5"/>
      <c r="AX1180"/>
      <c r="AY1180"/>
      <c r="AZ1180"/>
      <c r="BA1180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2"/>
      <c r="AD1181" s="54">
        <v>0.81388888888924005</v>
      </c>
      <c r="AK1181" s="306"/>
      <c r="AQ1181" s="5"/>
      <c r="AX1181"/>
      <c r="AY1181"/>
      <c r="AZ1181"/>
      <c r="BA1181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2"/>
      <c r="AD1182" s="54">
        <v>0.81458333333368504</v>
      </c>
      <c r="AK1182" s="306"/>
      <c r="AQ1182" s="5"/>
      <c r="AX1182"/>
      <c r="AY1182"/>
      <c r="AZ1182"/>
      <c r="BA1182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2"/>
      <c r="AD1183" s="54">
        <v>0.81527777777813004</v>
      </c>
      <c r="AK1183" s="306"/>
      <c r="AQ1183" s="5"/>
      <c r="AX1183"/>
      <c r="AY1183"/>
      <c r="AZ1183"/>
      <c r="BA1183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2"/>
      <c r="AD1184" s="54">
        <v>0.81597222222257504</v>
      </c>
      <c r="AK1184" s="306"/>
      <c r="AQ1184" s="5"/>
      <c r="AX1184"/>
      <c r="AY1184"/>
      <c r="AZ1184"/>
      <c r="BA1184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2"/>
      <c r="AD1185" s="54">
        <v>0.81666666666702004</v>
      </c>
      <c r="AK1185" s="306"/>
      <c r="AQ1185" s="5"/>
      <c r="AX1185"/>
      <c r="AY1185"/>
      <c r="AZ1185"/>
      <c r="BA118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2"/>
      <c r="AD1186" s="54">
        <v>0.81736111111146503</v>
      </c>
      <c r="AK1186" s="306"/>
      <c r="AQ1186" s="5"/>
      <c r="AX1186"/>
      <c r="AY1186"/>
      <c r="AZ1186"/>
      <c r="BA1186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2"/>
      <c r="AD1187" s="54">
        <v>0.81805555555591003</v>
      </c>
      <c r="AK1187" s="306"/>
      <c r="AQ1187" s="5"/>
      <c r="AX1187"/>
      <c r="AY1187"/>
      <c r="AZ1187"/>
      <c r="BA1187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2"/>
      <c r="AD1188" s="54">
        <v>0.81875000000035503</v>
      </c>
      <c r="AK1188" s="306"/>
      <c r="AQ1188" s="5"/>
      <c r="AX1188"/>
      <c r="AY1188"/>
      <c r="AZ1188"/>
      <c r="BA1188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2"/>
      <c r="AD1189" s="54">
        <v>0.81944444444480002</v>
      </c>
      <c r="AK1189" s="306"/>
      <c r="AQ1189" s="5"/>
      <c r="AX1189"/>
      <c r="AY1189"/>
      <c r="AZ1189"/>
      <c r="BA1189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2"/>
      <c r="AD1190" s="54">
        <v>0.82013888888924502</v>
      </c>
      <c r="AK1190" s="306"/>
      <c r="AQ1190" s="5"/>
      <c r="AX1190"/>
      <c r="AY1190"/>
      <c r="AZ1190"/>
      <c r="BA1190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2"/>
      <c r="AD1191" s="54">
        <v>0.82083333333369002</v>
      </c>
      <c r="AK1191" s="306"/>
      <c r="AQ1191" s="5"/>
      <c r="AX1191"/>
      <c r="AY1191"/>
      <c r="AZ1191"/>
      <c r="BA1191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2"/>
      <c r="AD1192" s="54">
        <v>0.82152777777813502</v>
      </c>
      <c r="AK1192" s="306"/>
      <c r="AQ1192" s="5"/>
      <c r="AX1192"/>
      <c r="AY1192"/>
      <c r="AZ1192"/>
      <c r="BA1192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2"/>
      <c r="AD1193" s="54">
        <v>0.82222222222258001</v>
      </c>
      <c r="AK1193" s="306"/>
      <c r="AQ1193" s="5"/>
      <c r="AX1193"/>
      <c r="AY1193"/>
      <c r="AZ1193"/>
      <c r="BA1193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2"/>
      <c r="AD1194" s="54">
        <v>0.82291666666702501</v>
      </c>
      <c r="AK1194" s="306"/>
      <c r="AQ1194" s="5"/>
      <c r="AX1194"/>
      <c r="AY1194"/>
      <c r="AZ1194"/>
      <c r="BA1194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2"/>
      <c r="AD1195" s="54">
        <v>0.82361111111147001</v>
      </c>
      <c r="AK1195" s="306"/>
      <c r="AQ1195" s="5"/>
      <c r="AX1195"/>
      <c r="AY1195"/>
      <c r="AZ1195"/>
      <c r="BA119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2"/>
      <c r="AD1196" s="54">
        <v>0.824305555555915</v>
      </c>
      <c r="AK1196" s="306"/>
      <c r="AQ1196" s="5"/>
      <c r="AX1196"/>
      <c r="AY1196"/>
      <c r="AZ1196"/>
      <c r="BA1196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2"/>
      <c r="AD1197" s="54">
        <v>0.82500000000036</v>
      </c>
      <c r="AK1197" s="306"/>
      <c r="AQ1197" s="5"/>
      <c r="AX1197"/>
      <c r="AY1197"/>
      <c r="AZ1197"/>
      <c r="BA1197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2"/>
      <c r="AD1198" s="54">
        <v>0.825694444444805</v>
      </c>
      <c r="AK1198" s="306"/>
      <c r="AQ1198" s="5"/>
      <c r="AX1198"/>
      <c r="AY1198"/>
      <c r="AZ1198"/>
      <c r="BA1198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2"/>
      <c r="AD1199" s="54">
        <v>0.82638888888925</v>
      </c>
      <c r="AK1199" s="306"/>
      <c r="AQ1199" s="5"/>
      <c r="AX1199"/>
      <c r="AY1199"/>
      <c r="AZ1199"/>
      <c r="BA1199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2"/>
      <c r="AD1200" s="54">
        <v>0.82708333333369499</v>
      </c>
      <c r="AK1200" s="306"/>
      <c r="AQ1200" s="5"/>
      <c r="AX1200"/>
      <c r="AY1200"/>
      <c r="AZ1200"/>
      <c r="BA1200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2"/>
      <c r="AD1201" s="54">
        <v>0.82777777777813999</v>
      </c>
      <c r="AK1201" s="306"/>
      <c r="AQ1201" s="5"/>
      <c r="AX1201"/>
      <c r="AY1201"/>
      <c r="AZ1201"/>
      <c r="BA1201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2"/>
      <c r="AD1202" s="54">
        <v>0.82847222222258499</v>
      </c>
      <c r="AK1202" s="306"/>
      <c r="AQ1202" s="5"/>
      <c r="AX1202"/>
      <c r="AY1202"/>
      <c r="AZ1202"/>
      <c r="BA1202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2"/>
      <c r="AD1203" s="54">
        <v>0.82916666666702998</v>
      </c>
      <c r="AK1203" s="306"/>
      <c r="AQ1203" s="5"/>
      <c r="AX1203"/>
      <c r="AY1203"/>
      <c r="AZ1203"/>
      <c r="BA1203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2"/>
      <c r="AD1204" s="54">
        <v>0.82986111111147498</v>
      </c>
      <c r="AK1204" s="306"/>
      <c r="AQ1204" s="5"/>
      <c r="AX1204"/>
      <c r="AY1204"/>
      <c r="AZ1204"/>
      <c r="BA1204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2"/>
      <c r="AD1205" s="54">
        <v>0.83055555555591998</v>
      </c>
      <c r="AK1205" s="306"/>
      <c r="AQ1205" s="5"/>
      <c r="AX1205"/>
      <c r="AY1205"/>
      <c r="AZ1205"/>
      <c r="BA120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2"/>
      <c r="AD1206" s="54">
        <v>0.83125000000036497</v>
      </c>
      <c r="AK1206" s="306"/>
      <c r="AQ1206" s="5"/>
      <c r="AX1206"/>
      <c r="AY1206"/>
      <c r="AZ1206"/>
      <c r="BA1206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2"/>
      <c r="AD1207" s="54">
        <v>0.83194444444480997</v>
      </c>
      <c r="AK1207" s="306"/>
      <c r="AQ1207" s="5"/>
      <c r="AX1207"/>
      <c r="AY1207"/>
      <c r="AZ1207"/>
      <c r="BA1207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2"/>
      <c r="AD1208" s="54">
        <v>0.83263888888925497</v>
      </c>
      <c r="AK1208" s="306"/>
      <c r="AQ1208" s="5"/>
      <c r="AX1208"/>
      <c r="AY1208"/>
      <c r="AZ1208"/>
      <c r="BA1208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2"/>
      <c r="AD1209" s="54">
        <v>0.83333333333369997</v>
      </c>
      <c r="AK1209" s="306"/>
      <c r="AQ1209" s="5"/>
      <c r="AX1209"/>
      <c r="AY1209"/>
      <c r="AZ1209"/>
      <c r="BA1209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2"/>
      <c r="AD1210" s="54">
        <v>0.83402777777814496</v>
      </c>
      <c r="AK1210" s="306"/>
      <c r="AQ1210" s="5"/>
      <c r="AX1210"/>
      <c r="AY1210"/>
      <c r="AZ1210"/>
      <c r="BA1210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2"/>
      <c r="AD1211" s="54">
        <v>0.83472222222258996</v>
      </c>
      <c r="AK1211" s="306"/>
      <c r="AQ1211" s="5"/>
      <c r="AX1211"/>
      <c r="AY1211"/>
      <c r="AZ1211"/>
      <c r="BA1211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2"/>
      <c r="AD1212" s="54">
        <v>0.83541666666703496</v>
      </c>
      <c r="AK1212" s="306"/>
      <c r="AQ1212" s="5"/>
      <c r="AX1212"/>
      <c r="AY1212"/>
      <c r="AZ1212"/>
      <c r="BA1212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2"/>
      <c r="AD1213" s="54">
        <v>0.83611111111147995</v>
      </c>
      <c r="AK1213" s="306"/>
      <c r="AQ1213" s="5"/>
      <c r="AX1213"/>
      <c r="AY1213"/>
      <c r="AZ1213"/>
      <c r="BA1213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2"/>
      <c r="AD1214" s="54">
        <v>0.83680555555592495</v>
      </c>
      <c r="AK1214" s="306"/>
      <c r="AQ1214" s="5"/>
      <c r="AX1214"/>
      <c r="AY1214"/>
      <c r="AZ1214"/>
      <c r="BA1214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2"/>
      <c r="AD1215" s="54">
        <v>0.83750000000036995</v>
      </c>
      <c r="AK1215" s="306"/>
      <c r="AQ1215" s="5"/>
      <c r="AX1215"/>
      <c r="AY1215"/>
      <c r="AZ1215"/>
      <c r="BA121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2"/>
      <c r="AD1216" s="54">
        <v>0.83819444444481495</v>
      </c>
      <c r="AK1216" s="306"/>
      <c r="AQ1216" s="5"/>
      <c r="AX1216"/>
      <c r="AY1216"/>
      <c r="AZ1216"/>
      <c r="BA1216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2"/>
      <c r="AD1217" s="54">
        <v>0.83888888888926005</v>
      </c>
      <c r="AK1217" s="306"/>
      <c r="AQ1217" s="5"/>
      <c r="AX1217"/>
      <c r="AY1217"/>
      <c r="AZ1217"/>
      <c r="BA1217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2"/>
      <c r="AD1218" s="54">
        <v>0.83958333333370505</v>
      </c>
      <c r="AK1218" s="306"/>
      <c r="AQ1218" s="5"/>
      <c r="AX1218"/>
      <c r="AY1218"/>
      <c r="AZ1218"/>
      <c r="BA1218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2"/>
      <c r="AD1219" s="54">
        <v>0.84027777777815005</v>
      </c>
      <c r="AK1219" s="306"/>
      <c r="AQ1219" s="5"/>
      <c r="AX1219"/>
      <c r="AY1219"/>
      <c r="AZ1219"/>
      <c r="BA1219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2"/>
      <c r="AD1220" s="54">
        <v>0.84097222222259504</v>
      </c>
      <c r="AK1220" s="306"/>
      <c r="AQ1220" s="5"/>
      <c r="AX1220"/>
      <c r="AY1220"/>
      <c r="AZ1220"/>
      <c r="BA1220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2"/>
      <c r="AD1221" s="54">
        <v>0.84166666666704004</v>
      </c>
      <c r="AK1221" s="306"/>
      <c r="AQ1221" s="5"/>
      <c r="AX1221"/>
      <c r="AY1221"/>
      <c r="AZ1221"/>
      <c r="BA1221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2"/>
      <c r="AD1222" s="54">
        <v>0.84236111111148504</v>
      </c>
      <c r="AK1222" s="306"/>
      <c r="AQ1222" s="5"/>
      <c r="AX1222"/>
      <c r="AY1222"/>
      <c r="AZ1222"/>
      <c r="BA1222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2"/>
      <c r="AD1223" s="54">
        <v>0.84305555555593004</v>
      </c>
      <c r="AK1223" s="306"/>
      <c r="AQ1223" s="5"/>
      <c r="AX1223"/>
      <c r="AY1223"/>
      <c r="AZ1223"/>
      <c r="BA1223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2"/>
      <c r="AD1224" s="54">
        <v>0.84375000000037503</v>
      </c>
      <c r="AK1224" s="306"/>
      <c r="AQ1224" s="5"/>
      <c r="AX1224"/>
      <c r="AY1224"/>
      <c r="AZ1224"/>
      <c r="BA1224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2"/>
      <c r="AD1225" s="54">
        <v>0.84444444444482003</v>
      </c>
      <c r="AK1225" s="306"/>
      <c r="AQ1225" s="5"/>
      <c r="AX1225"/>
      <c r="AY1225"/>
      <c r="AZ1225"/>
      <c r="BA122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2"/>
      <c r="AD1226" s="54">
        <v>0.84513888888926503</v>
      </c>
      <c r="AK1226" s="306"/>
      <c r="AQ1226" s="5"/>
      <c r="AX1226"/>
      <c r="AY1226"/>
      <c r="AZ1226"/>
      <c r="BA1226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2"/>
      <c r="AD1227" s="54">
        <v>0.84583333333371002</v>
      </c>
      <c r="AK1227" s="306"/>
      <c r="AQ1227" s="5"/>
      <c r="AX1227"/>
      <c r="AY1227"/>
      <c r="AZ1227"/>
      <c r="BA1227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2"/>
      <c r="AD1228" s="54">
        <v>0.84652777777815502</v>
      </c>
      <c r="AK1228" s="306"/>
      <c r="AQ1228" s="5"/>
      <c r="AX1228"/>
      <c r="AY1228"/>
      <c r="AZ1228"/>
      <c r="BA1228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2"/>
      <c r="AD1229" s="54">
        <v>0.84722222222260002</v>
      </c>
      <c r="AK1229" s="306"/>
      <c r="AQ1229" s="5"/>
      <c r="AX1229"/>
      <c r="AY1229"/>
      <c r="AZ1229"/>
      <c r="BA1229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2"/>
      <c r="AD1230" s="54">
        <v>0.84791666666704502</v>
      </c>
      <c r="AK1230" s="306"/>
      <c r="AQ1230" s="5"/>
      <c r="AX1230"/>
      <c r="AY1230"/>
      <c r="AZ1230"/>
      <c r="BA1230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2"/>
      <c r="AD1231" s="54">
        <v>0.84861111111149001</v>
      </c>
      <c r="AK1231" s="306"/>
      <c r="AQ1231" s="5"/>
      <c r="AX1231"/>
      <c r="AY1231"/>
      <c r="AZ1231"/>
      <c r="BA1231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2"/>
      <c r="AD1232" s="54">
        <v>0.84930555555593501</v>
      </c>
      <c r="AK1232" s="306"/>
      <c r="AQ1232" s="5"/>
      <c r="AX1232"/>
      <c r="AY1232"/>
      <c r="AZ1232"/>
      <c r="BA1232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2"/>
      <c r="AD1233" s="54">
        <v>0.85000000000038001</v>
      </c>
      <c r="AK1233" s="306"/>
      <c r="AQ1233" s="5"/>
      <c r="AX1233"/>
      <c r="AY1233"/>
      <c r="AZ1233"/>
      <c r="BA1233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2"/>
      <c r="AD1234" s="54">
        <v>0.850694444444825</v>
      </c>
      <c r="AK1234" s="306"/>
      <c r="AQ1234" s="5"/>
      <c r="AX1234"/>
      <c r="AY1234"/>
      <c r="AZ1234"/>
      <c r="BA1234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2"/>
      <c r="AD1235" s="54">
        <v>0.85138888888927</v>
      </c>
      <c r="AK1235" s="306"/>
      <c r="AQ1235" s="5"/>
      <c r="AX1235"/>
      <c r="AY1235"/>
      <c r="AZ1235"/>
      <c r="BA123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2"/>
      <c r="AD1236" s="54">
        <v>0.852083333333715</v>
      </c>
      <c r="AK1236" s="306"/>
      <c r="AQ1236" s="5"/>
      <c r="AX1236"/>
      <c r="AY1236"/>
      <c r="AZ1236"/>
      <c r="BA1236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2"/>
      <c r="AD1237" s="54">
        <v>0.85277777777816</v>
      </c>
      <c r="AK1237" s="306"/>
      <c r="AQ1237" s="5"/>
      <c r="AX1237"/>
      <c r="AY1237"/>
      <c r="AZ1237"/>
      <c r="BA1237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2"/>
      <c r="AD1238" s="54">
        <v>0.85347222222260499</v>
      </c>
      <c r="AK1238" s="306"/>
      <c r="AQ1238" s="5"/>
      <c r="AX1238"/>
      <c r="AY1238"/>
      <c r="AZ1238"/>
      <c r="BA1238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2"/>
      <c r="AD1239" s="54">
        <v>0.85416666666704999</v>
      </c>
      <c r="AK1239" s="306"/>
      <c r="AQ1239" s="5"/>
      <c r="AX1239"/>
      <c r="AY1239"/>
      <c r="AZ1239"/>
      <c r="BA1239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2"/>
      <c r="AD1240" s="54">
        <v>0.85486111111149499</v>
      </c>
      <c r="AK1240" s="306"/>
      <c r="AQ1240" s="5"/>
      <c r="AX1240"/>
      <c r="AY1240"/>
      <c r="AZ1240"/>
      <c r="BA1240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2"/>
      <c r="AD1241" s="54">
        <v>0.85555555555593998</v>
      </c>
      <c r="AK1241" s="306"/>
      <c r="AQ1241" s="5"/>
      <c r="AX1241"/>
      <c r="AY1241"/>
      <c r="AZ1241"/>
      <c r="BA1241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2"/>
      <c r="AD1242" s="54">
        <v>0.85625000000038498</v>
      </c>
      <c r="AK1242" s="306"/>
      <c r="AQ1242" s="5"/>
      <c r="AX1242"/>
      <c r="AY1242"/>
      <c r="AZ1242"/>
      <c r="BA1242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2"/>
      <c r="AD1243" s="54">
        <v>0.85694444444482998</v>
      </c>
      <c r="AK1243" s="306"/>
      <c r="AQ1243" s="5"/>
      <c r="AX1243"/>
      <c r="AY1243"/>
      <c r="AZ1243"/>
      <c r="BA1243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2"/>
      <c r="AD1244" s="54">
        <v>0.85763888888927498</v>
      </c>
      <c r="AK1244" s="306"/>
      <c r="AQ1244" s="5"/>
      <c r="AX1244"/>
      <c r="AY1244"/>
      <c r="AZ1244"/>
      <c r="BA1244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2"/>
      <c r="AD1245" s="54">
        <v>0.85833333333371997</v>
      </c>
      <c r="AK1245" s="306"/>
      <c r="AQ1245" s="5"/>
      <c r="AX1245"/>
      <c r="AY1245"/>
      <c r="AZ1245"/>
      <c r="BA124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2"/>
      <c r="AD1246" s="54">
        <v>0.85902777777816497</v>
      </c>
      <c r="AK1246" s="306"/>
      <c r="AQ1246" s="5"/>
      <c r="AX1246"/>
      <c r="AY1246"/>
      <c r="AZ1246"/>
      <c r="BA1246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2"/>
      <c r="AD1247" s="54">
        <v>0.85972222222260997</v>
      </c>
      <c r="AK1247" s="306"/>
      <c r="AQ1247" s="5"/>
      <c r="AX1247"/>
      <c r="AY1247"/>
      <c r="AZ1247"/>
      <c r="BA1247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2"/>
      <c r="AD1248" s="54">
        <v>0.86041666666705496</v>
      </c>
      <c r="AK1248" s="306"/>
      <c r="AQ1248" s="5"/>
      <c r="AX1248"/>
      <c r="AY1248"/>
      <c r="AZ1248"/>
      <c r="BA1248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2"/>
      <c r="AD1249" s="54">
        <v>0.86111111111149996</v>
      </c>
      <c r="AK1249" s="306"/>
      <c r="AQ1249" s="5"/>
      <c r="AX1249"/>
      <c r="AY1249"/>
      <c r="AZ1249"/>
      <c r="BA1249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2"/>
      <c r="AD1250" s="54">
        <v>0.86180555555594496</v>
      </c>
      <c r="AK1250" s="306"/>
      <c r="AQ1250" s="5"/>
      <c r="AX1250"/>
      <c r="AY1250"/>
      <c r="AZ1250"/>
      <c r="BA1250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2"/>
      <c r="AD1251" s="54">
        <v>0.86250000000038995</v>
      </c>
      <c r="AK1251" s="306"/>
      <c r="AQ1251" s="5"/>
      <c r="AX1251"/>
      <c r="AY1251"/>
      <c r="AZ1251"/>
      <c r="BA1251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2"/>
      <c r="AD1252" s="54">
        <v>0.86319444444483495</v>
      </c>
      <c r="AK1252" s="306"/>
      <c r="AQ1252" s="5"/>
      <c r="AX1252"/>
      <c r="AY1252"/>
      <c r="AZ1252"/>
      <c r="BA1252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2"/>
      <c r="AD1253" s="54">
        <v>0.86388888888927995</v>
      </c>
      <c r="AK1253" s="306"/>
      <c r="AQ1253" s="5"/>
      <c r="AX1253"/>
      <c r="AY1253"/>
      <c r="AZ1253"/>
      <c r="BA1253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2"/>
      <c r="AD1254" s="54">
        <v>0.86458333333372495</v>
      </c>
      <c r="AK1254" s="306"/>
      <c r="AQ1254" s="5"/>
      <c r="AX1254"/>
      <c r="AY1254"/>
      <c r="AZ1254"/>
      <c r="BA1254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2"/>
      <c r="AD1255" s="54">
        <v>0.86527777777817005</v>
      </c>
      <c r="AK1255" s="306"/>
      <c r="AQ1255" s="5"/>
      <c r="AX1255"/>
      <c r="AY1255"/>
      <c r="AZ1255"/>
      <c r="BA125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2"/>
      <c r="AD1256" s="54">
        <v>0.86597222222261505</v>
      </c>
      <c r="AK1256" s="306"/>
      <c r="AQ1256" s="5"/>
      <c r="AX1256"/>
      <c r="AY1256"/>
      <c r="AZ1256"/>
      <c r="BA1256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2"/>
      <c r="AD1257" s="54">
        <v>0.86666666666706005</v>
      </c>
      <c r="AK1257" s="306"/>
      <c r="AQ1257" s="5"/>
      <c r="AX1257"/>
      <c r="AY1257"/>
      <c r="AZ1257"/>
      <c r="BA1257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2"/>
      <c r="AD1258" s="54">
        <v>0.86736111111150505</v>
      </c>
      <c r="AK1258" s="306"/>
      <c r="AQ1258" s="5"/>
      <c r="AX1258"/>
      <c r="AY1258"/>
      <c r="AZ1258"/>
      <c r="BA1258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2"/>
      <c r="AD1259" s="54">
        <v>0.86805555555595004</v>
      </c>
      <c r="AK1259" s="306"/>
      <c r="AQ1259" s="5"/>
      <c r="AX1259"/>
      <c r="AY1259"/>
      <c r="AZ1259"/>
      <c r="BA1259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2"/>
      <c r="AD1260" s="54">
        <v>0.86875000000039404</v>
      </c>
      <c r="AK1260" s="306"/>
      <c r="AQ1260" s="5"/>
      <c r="AX1260"/>
      <c r="AY1260"/>
      <c r="AZ1260"/>
      <c r="BA1260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2"/>
      <c r="AD1261" s="54">
        <v>0.86944444444483904</v>
      </c>
      <c r="AK1261" s="306"/>
      <c r="AQ1261" s="5"/>
      <c r="AX1261"/>
      <c r="AY1261"/>
      <c r="AZ1261"/>
      <c r="BA1261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2"/>
      <c r="AD1262" s="54">
        <v>0.87013888888928403</v>
      </c>
      <c r="AK1262" s="306"/>
      <c r="AQ1262" s="5"/>
      <c r="AX1262"/>
      <c r="AY1262"/>
      <c r="AZ1262"/>
      <c r="BA1262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2"/>
      <c r="AD1263" s="54">
        <v>0.87083333333372903</v>
      </c>
      <c r="AK1263" s="306"/>
      <c r="AQ1263" s="5"/>
      <c r="AX1263"/>
      <c r="AY1263"/>
      <c r="AZ1263"/>
      <c r="BA1263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2"/>
      <c r="AD1264" s="54">
        <v>0.87152777777817403</v>
      </c>
      <c r="AK1264" s="306"/>
      <c r="AQ1264" s="5"/>
      <c r="AX1264"/>
      <c r="AY1264"/>
      <c r="AZ1264"/>
      <c r="BA1264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2"/>
      <c r="AD1265" s="54">
        <v>0.87222222222261903</v>
      </c>
      <c r="AK1265" s="306"/>
      <c r="AQ1265" s="5"/>
      <c r="AX1265"/>
      <c r="AY1265"/>
      <c r="AZ1265"/>
      <c r="BA126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2"/>
      <c r="AD1266" s="54">
        <v>0.87291666666706402</v>
      </c>
      <c r="AK1266" s="306"/>
      <c r="AQ1266" s="5"/>
      <c r="AX1266"/>
      <c r="AY1266"/>
      <c r="AZ1266"/>
      <c r="BA1266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2"/>
      <c r="AD1267" s="54">
        <v>0.87361111111150902</v>
      </c>
      <c r="AK1267" s="306"/>
      <c r="AQ1267" s="5"/>
      <c r="AX1267"/>
      <c r="AY1267"/>
      <c r="AZ1267"/>
      <c r="BA1267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2"/>
      <c r="AD1268" s="54">
        <v>0.87430555555595402</v>
      </c>
      <c r="AK1268" s="306"/>
      <c r="AQ1268" s="5"/>
      <c r="AX1268"/>
      <c r="AY1268"/>
      <c r="AZ1268"/>
      <c r="BA1268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2"/>
      <c r="AD1269" s="54">
        <v>0.87500000000039901</v>
      </c>
      <c r="AK1269" s="306"/>
      <c r="AQ1269" s="5"/>
      <c r="AX1269"/>
      <c r="AY1269"/>
      <c r="AZ1269"/>
      <c r="BA1269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2"/>
      <c r="AD1270" s="54">
        <v>0.87569444444484401</v>
      </c>
      <c r="AK1270" s="306"/>
      <c r="AQ1270" s="5"/>
      <c r="AX1270"/>
      <c r="AY1270"/>
      <c r="AZ1270"/>
      <c r="BA1270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2"/>
      <c r="AD1271" s="54">
        <v>0.87638888888928901</v>
      </c>
      <c r="AK1271" s="306"/>
      <c r="AQ1271" s="5"/>
      <c r="AX1271"/>
      <c r="AY1271"/>
      <c r="AZ1271"/>
      <c r="BA1271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2"/>
      <c r="AD1272" s="54">
        <v>0.87708333333373401</v>
      </c>
      <c r="AK1272" s="306"/>
      <c r="AQ1272" s="5"/>
      <c r="AX1272"/>
      <c r="AY1272"/>
      <c r="AZ1272"/>
      <c r="BA1272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2"/>
      <c r="AD1273" s="54">
        <v>0.877777777778179</v>
      </c>
      <c r="AK1273" s="306"/>
      <c r="AQ1273" s="5"/>
      <c r="AX1273"/>
      <c r="AY1273"/>
      <c r="AZ1273"/>
      <c r="BA1273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2"/>
      <c r="AD1274" s="54">
        <v>0.878472222222624</v>
      </c>
      <c r="AK1274" s="306"/>
      <c r="AQ1274" s="5"/>
      <c r="AX1274"/>
      <c r="AY1274"/>
      <c r="AZ1274"/>
      <c r="BA1274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2"/>
      <c r="AD1275" s="54">
        <v>0.879166666667069</v>
      </c>
      <c r="AK1275" s="306"/>
      <c r="AQ1275" s="5"/>
      <c r="AX1275"/>
      <c r="AY1275"/>
      <c r="AZ1275"/>
      <c r="BA127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2"/>
      <c r="AD1276" s="54">
        <v>0.87986111111151399</v>
      </c>
      <c r="AK1276" s="306"/>
      <c r="AQ1276" s="5"/>
      <c r="AX1276"/>
      <c r="AY1276"/>
      <c r="AZ1276"/>
      <c r="BA1276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2"/>
      <c r="AD1277" s="54">
        <v>0.88055555555595899</v>
      </c>
      <c r="AK1277" s="306"/>
      <c r="AQ1277" s="5"/>
      <c r="AX1277"/>
      <c r="AY1277"/>
      <c r="AZ1277"/>
      <c r="BA1277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2"/>
      <c r="AD1278" s="54">
        <v>0.88125000000040399</v>
      </c>
      <c r="AK1278" s="306"/>
      <c r="AQ1278" s="5"/>
      <c r="AX1278"/>
      <c r="AY1278"/>
      <c r="AZ1278"/>
      <c r="BA1278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2"/>
      <c r="AD1279" s="54">
        <v>0.88194444444484899</v>
      </c>
      <c r="AK1279" s="306"/>
      <c r="AQ1279" s="5"/>
      <c r="AX1279"/>
      <c r="AY1279"/>
      <c r="AZ1279"/>
      <c r="BA1279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2"/>
      <c r="AD1280" s="54">
        <v>0.88263888888929398</v>
      </c>
      <c r="AK1280" s="306"/>
      <c r="AQ1280" s="5"/>
      <c r="AX1280"/>
      <c r="AY1280"/>
      <c r="AZ1280"/>
      <c r="BA1280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2"/>
      <c r="AD1281" s="54">
        <v>0.88333333333373898</v>
      </c>
      <c r="AK1281" s="306"/>
      <c r="AQ1281" s="5"/>
      <c r="AX1281"/>
      <c r="AY1281"/>
      <c r="AZ1281"/>
      <c r="BA1281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2"/>
      <c r="AD1282" s="54">
        <v>0.88402777777818398</v>
      </c>
      <c r="AK1282" s="306"/>
      <c r="AQ1282" s="5"/>
      <c r="AX1282"/>
      <c r="AY1282"/>
      <c r="AZ1282"/>
      <c r="BA1282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2"/>
      <c r="AD1283" s="54">
        <v>0.88472222222262897</v>
      </c>
      <c r="AK1283" s="306"/>
      <c r="AQ1283" s="5"/>
      <c r="AX1283"/>
      <c r="AY1283"/>
      <c r="AZ1283"/>
      <c r="BA1283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2"/>
      <c r="AD1284" s="54">
        <v>0.88541666666707397</v>
      </c>
      <c r="AK1284" s="306"/>
      <c r="AQ1284" s="5"/>
      <c r="AX1284"/>
      <c r="AY1284"/>
      <c r="AZ1284"/>
      <c r="BA1284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2"/>
      <c r="AD1285" s="54">
        <v>0.88611111111151897</v>
      </c>
      <c r="AK1285" s="306"/>
      <c r="AQ1285" s="5"/>
      <c r="AX1285"/>
      <c r="AY1285"/>
      <c r="AZ1285"/>
      <c r="BA128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2"/>
      <c r="AD1286" s="54">
        <v>0.88680555555596396</v>
      </c>
      <c r="AK1286" s="306"/>
      <c r="AQ1286" s="5"/>
      <c r="AX1286"/>
      <c r="AY1286"/>
      <c r="AZ1286"/>
      <c r="BA1286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2"/>
      <c r="AD1287" s="54">
        <v>0.88750000000040896</v>
      </c>
      <c r="AK1287" s="306"/>
      <c r="AQ1287" s="5"/>
      <c r="AX1287"/>
      <c r="AY1287"/>
      <c r="AZ1287"/>
      <c r="BA1287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2"/>
      <c r="AD1288" s="54">
        <v>0.88819444444485396</v>
      </c>
      <c r="AK1288" s="306"/>
      <c r="AQ1288" s="5"/>
      <c r="AX1288"/>
      <c r="AY1288"/>
      <c r="AZ1288"/>
      <c r="BA1288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2"/>
      <c r="AD1289" s="54">
        <v>0.88888888888929896</v>
      </c>
      <c r="AK1289" s="306"/>
      <c r="AQ1289" s="5"/>
      <c r="AX1289"/>
      <c r="AY1289"/>
      <c r="AZ1289"/>
      <c r="BA1289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2"/>
      <c r="AD1290" s="54">
        <v>0.88958333333374395</v>
      </c>
      <c r="AK1290" s="306"/>
      <c r="AQ1290" s="5"/>
      <c r="AX1290"/>
      <c r="AY1290"/>
      <c r="AZ1290"/>
      <c r="BA1290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2"/>
      <c r="AD1291" s="54">
        <v>0.89027777777818895</v>
      </c>
      <c r="AK1291" s="306"/>
      <c r="AQ1291" s="5"/>
      <c r="AX1291"/>
      <c r="AY1291"/>
      <c r="AZ1291"/>
      <c r="BA1291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2"/>
      <c r="AD1292" s="54">
        <v>0.89097222222263395</v>
      </c>
      <c r="AK1292" s="306"/>
      <c r="AQ1292" s="5"/>
      <c r="AX1292"/>
      <c r="AY1292"/>
      <c r="AZ1292"/>
      <c r="BA1292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2"/>
      <c r="AD1293" s="54">
        <v>0.89166666666707906</v>
      </c>
      <c r="AK1293" s="306"/>
      <c r="AQ1293" s="5"/>
      <c r="AX1293"/>
      <c r="AY1293"/>
      <c r="AZ1293"/>
      <c r="BA1293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2"/>
      <c r="AD1294" s="54">
        <v>0.89236111111152405</v>
      </c>
      <c r="AK1294" s="306"/>
      <c r="AQ1294" s="5"/>
      <c r="AX1294"/>
      <c r="AY1294"/>
      <c r="AZ1294"/>
      <c r="BA1294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2"/>
      <c r="AD1295" s="54">
        <v>0.89305555555596905</v>
      </c>
      <c r="AK1295" s="306"/>
      <c r="AQ1295" s="5"/>
      <c r="AX1295"/>
      <c r="AY1295"/>
      <c r="AZ1295"/>
      <c r="BA129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2"/>
      <c r="AD1296" s="54">
        <v>0.89375000000041405</v>
      </c>
      <c r="AK1296" s="306"/>
      <c r="AQ1296" s="5"/>
      <c r="AX1296"/>
      <c r="AY1296"/>
      <c r="AZ1296"/>
      <c r="BA1296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2"/>
      <c r="AD1297" s="54">
        <v>0.89444444444485904</v>
      </c>
      <c r="AK1297" s="306"/>
      <c r="AQ1297" s="5"/>
      <c r="AX1297"/>
      <c r="AY1297"/>
      <c r="AZ1297"/>
      <c r="BA1297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2"/>
      <c r="AD1298" s="54">
        <v>0.89513888888930404</v>
      </c>
      <c r="AK1298" s="306"/>
      <c r="AQ1298" s="5"/>
      <c r="AX1298"/>
      <c r="AY1298"/>
      <c r="AZ1298"/>
      <c r="BA1298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2"/>
      <c r="AD1299" s="54">
        <v>0.89583333333374904</v>
      </c>
      <c r="AK1299" s="306"/>
      <c r="AQ1299" s="5"/>
      <c r="AX1299"/>
      <c r="AY1299"/>
      <c r="AZ1299"/>
      <c r="BA1299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2"/>
      <c r="AD1300" s="54">
        <v>0.89652777777819403</v>
      </c>
      <c r="AK1300" s="306"/>
      <c r="AQ1300" s="5"/>
      <c r="AX1300"/>
      <c r="AY1300"/>
      <c r="AZ1300"/>
      <c r="BA1300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2"/>
      <c r="AD1301" s="54">
        <v>0.89722222222263903</v>
      </c>
      <c r="AK1301" s="306"/>
      <c r="AQ1301" s="5"/>
      <c r="AX1301"/>
      <c r="AY1301"/>
      <c r="AZ1301"/>
      <c r="BA1301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2"/>
      <c r="AD1302" s="54">
        <v>0.89791666666708403</v>
      </c>
      <c r="AK1302" s="306"/>
      <c r="AQ1302" s="5"/>
      <c r="AX1302"/>
      <c r="AY1302"/>
      <c r="AZ1302"/>
      <c r="BA1302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2"/>
      <c r="AD1303" s="54">
        <v>0.89861111111152903</v>
      </c>
      <c r="AK1303" s="306"/>
      <c r="AQ1303" s="5"/>
      <c r="AX1303"/>
      <c r="AY1303"/>
      <c r="AZ1303"/>
      <c r="BA1303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2"/>
      <c r="AD1304" s="54">
        <v>0.89930555555597402</v>
      </c>
      <c r="AK1304" s="306"/>
      <c r="AQ1304" s="5"/>
      <c r="AX1304"/>
      <c r="AY1304"/>
      <c r="AZ1304"/>
      <c r="BA1304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2"/>
      <c r="AD1305" s="54">
        <v>0.90000000000041902</v>
      </c>
      <c r="AK1305" s="306"/>
      <c r="AQ1305" s="5"/>
      <c r="AX1305"/>
      <c r="AY1305"/>
      <c r="AZ1305"/>
      <c r="BA130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2"/>
      <c r="AD1306" s="54">
        <v>0.90069444444486402</v>
      </c>
      <c r="AK1306" s="306"/>
      <c r="AQ1306" s="5"/>
      <c r="AX1306"/>
      <c r="AY1306"/>
      <c r="AZ1306"/>
      <c r="BA1306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2"/>
      <c r="AD1307" s="54">
        <v>0.90138888888930901</v>
      </c>
      <c r="AK1307" s="306"/>
      <c r="AQ1307" s="5"/>
      <c r="AX1307"/>
      <c r="AY1307"/>
      <c r="AZ1307"/>
      <c r="BA1307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2"/>
      <c r="AD1308" s="54">
        <v>0.90208333333375401</v>
      </c>
      <c r="AK1308" s="306"/>
      <c r="AQ1308" s="5"/>
      <c r="AX1308"/>
      <c r="AY1308"/>
      <c r="AZ1308"/>
      <c r="BA1308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2"/>
      <c r="AD1309" s="54">
        <v>0.90277777777819901</v>
      </c>
      <c r="AK1309" s="306"/>
      <c r="AQ1309" s="5"/>
      <c r="AX1309"/>
      <c r="AY1309"/>
      <c r="AZ1309"/>
      <c r="BA1309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2"/>
      <c r="AD1310" s="54">
        <v>0.90347222222264401</v>
      </c>
      <c r="AK1310" s="306"/>
      <c r="AQ1310" s="5"/>
      <c r="AX1310"/>
      <c r="AY1310"/>
      <c r="AZ1310"/>
      <c r="BA1310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2"/>
      <c r="AD1311" s="54">
        <v>0.904166666667089</v>
      </c>
      <c r="AK1311" s="306"/>
      <c r="AQ1311" s="5"/>
      <c r="AX1311"/>
      <c r="AY1311"/>
      <c r="AZ1311"/>
      <c r="BA1311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2"/>
      <c r="AD1312" s="54">
        <v>0.904861111111534</v>
      </c>
      <c r="AK1312" s="306"/>
      <c r="AQ1312" s="5"/>
      <c r="AX1312"/>
      <c r="AY1312"/>
      <c r="AZ1312"/>
      <c r="BA1312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2"/>
      <c r="AD1313" s="54">
        <v>0.905555555555979</v>
      </c>
      <c r="AK1313" s="306"/>
      <c r="AQ1313" s="5"/>
      <c r="AX1313"/>
      <c r="AY1313"/>
      <c r="AZ1313"/>
      <c r="BA1313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2"/>
      <c r="AD1314" s="54">
        <v>0.90625000000042399</v>
      </c>
      <c r="AK1314" s="306"/>
      <c r="AQ1314" s="5"/>
      <c r="AX1314"/>
      <c r="AY1314"/>
      <c r="AZ1314"/>
      <c r="BA1314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2"/>
      <c r="AD1315" s="54">
        <v>0.90694444444486899</v>
      </c>
      <c r="AK1315" s="306"/>
      <c r="AQ1315" s="5"/>
      <c r="AX1315"/>
      <c r="AY1315"/>
      <c r="AZ1315"/>
      <c r="BA131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2"/>
      <c r="AD1316" s="54">
        <v>0.90763888888931399</v>
      </c>
      <c r="AK1316" s="306"/>
      <c r="AQ1316" s="5"/>
      <c r="AX1316"/>
      <c r="AY1316"/>
      <c r="AZ1316"/>
      <c r="BA1316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2"/>
      <c r="AD1317" s="54">
        <v>0.90833333333375899</v>
      </c>
      <c r="AK1317" s="306"/>
      <c r="AQ1317" s="5"/>
      <c r="AX1317"/>
      <c r="AY1317"/>
      <c r="AZ1317"/>
      <c r="BA1317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2"/>
      <c r="AD1318" s="54">
        <v>0.90902777777820398</v>
      </c>
      <c r="AK1318" s="306"/>
      <c r="AQ1318" s="5"/>
      <c r="AX1318"/>
      <c r="AY1318"/>
      <c r="AZ1318"/>
      <c r="BA1318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2"/>
      <c r="AD1319" s="54">
        <v>0.90972222222264898</v>
      </c>
      <c r="AK1319" s="306"/>
      <c r="AQ1319" s="5"/>
      <c r="AX1319"/>
      <c r="AY1319"/>
      <c r="AZ1319"/>
      <c r="BA1319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2"/>
      <c r="AD1320" s="54">
        <v>0.91041666666709398</v>
      </c>
      <c r="AK1320" s="306"/>
      <c r="AQ1320" s="5"/>
      <c r="AX1320"/>
      <c r="AY1320"/>
      <c r="AZ1320"/>
      <c r="BA1320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2"/>
      <c r="AD1321" s="54">
        <v>0.91111111111153897</v>
      </c>
      <c r="AK1321" s="306"/>
      <c r="AQ1321" s="5"/>
      <c r="AX1321"/>
      <c r="AY1321"/>
      <c r="AZ1321"/>
      <c r="BA1321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2"/>
      <c r="AD1322" s="54">
        <v>0.91180555555598397</v>
      </c>
      <c r="AK1322" s="306"/>
      <c r="AQ1322" s="5"/>
      <c r="AX1322"/>
      <c r="AY1322"/>
      <c r="AZ1322"/>
      <c r="BA1322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2"/>
      <c r="AD1323" s="54">
        <v>0.91250000000042897</v>
      </c>
      <c r="AK1323" s="306"/>
      <c r="AQ1323" s="5"/>
      <c r="AX1323"/>
      <c r="AY1323"/>
      <c r="AZ1323"/>
      <c r="BA1323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2"/>
      <c r="AD1324" s="54">
        <v>0.91319444444487397</v>
      </c>
      <c r="AK1324" s="306"/>
      <c r="AQ1324" s="5"/>
      <c r="AX1324"/>
      <c r="AY1324"/>
      <c r="AZ1324"/>
      <c r="BA1324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2"/>
      <c r="AD1325" s="54">
        <v>0.91388888888931896</v>
      </c>
      <c r="AK1325" s="306"/>
      <c r="AQ1325" s="5"/>
      <c r="AX1325"/>
      <c r="AY1325"/>
      <c r="AZ1325"/>
      <c r="BA132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2"/>
      <c r="AD1326" s="54">
        <v>0.91458333333376396</v>
      </c>
      <c r="AK1326" s="306"/>
      <c r="AQ1326" s="5"/>
      <c r="AX1326"/>
      <c r="AY1326"/>
      <c r="AZ1326"/>
      <c r="BA1326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2"/>
      <c r="AD1327" s="54">
        <v>0.91527777777820896</v>
      </c>
      <c r="AK1327" s="306"/>
      <c r="AQ1327" s="5"/>
      <c r="AX1327"/>
      <c r="AY1327"/>
      <c r="AZ1327"/>
      <c r="BA1327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2"/>
      <c r="AD1328" s="54">
        <v>0.91597222222265395</v>
      </c>
      <c r="AK1328" s="306"/>
      <c r="AQ1328" s="5"/>
      <c r="AX1328"/>
      <c r="AY1328"/>
      <c r="AZ1328"/>
      <c r="BA1328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2"/>
      <c r="AD1329" s="54">
        <v>0.91666666666709895</v>
      </c>
      <c r="AK1329" s="306"/>
      <c r="AQ1329" s="5"/>
      <c r="AX1329"/>
      <c r="AY1329"/>
      <c r="AZ1329"/>
      <c r="BA1329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2"/>
      <c r="AD1330" s="54">
        <v>0.91736111111154395</v>
      </c>
      <c r="AK1330" s="306"/>
      <c r="AQ1330" s="5"/>
      <c r="AX1330"/>
      <c r="AY1330"/>
      <c r="AZ1330"/>
      <c r="BA1330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2"/>
      <c r="AD1331" s="54">
        <v>0.91805555555598894</v>
      </c>
      <c r="AK1331" s="306"/>
      <c r="AQ1331" s="5"/>
      <c r="AX1331"/>
      <c r="AY1331"/>
      <c r="AZ1331"/>
      <c r="BA1331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2"/>
      <c r="AD1332" s="54">
        <v>0.91875000000043405</v>
      </c>
      <c r="AK1332" s="306"/>
      <c r="AQ1332" s="5"/>
      <c r="AX1332"/>
      <c r="AY1332"/>
      <c r="AZ1332"/>
      <c r="BA1332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2"/>
      <c r="AD1333" s="54">
        <v>0.91944444444487905</v>
      </c>
      <c r="AK1333" s="306"/>
      <c r="AQ1333" s="5"/>
      <c r="AX1333"/>
      <c r="AY1333"/>
      <c r="AZ1333"/>
      <c r="BA1333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2"/>
      <c r="AD1334" s="54">
        <v>0.92013888888932405</v>
      </c>
      <c r="AK1334" s="306"/>
      <c r="AQ1334" s="5"/>
      <c r="AX1334"/>
      <c r="AY1334"/>
      <c r="AZ1334"/>
      <c r="BA1334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2"/>
      <c r="AD1335" s="54">
        <v>0.92083333333376904</v>
      </c>
      <c r="AK1335" s="306"/>
      <c r="AQ1335" s="5"/>
      <c r="AX1335"/>
      <c r="AY1335"/>
      <c r="AZ1335"/>
      <c r="BA133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2"/>
      <c r="AD1336" s="54">
        <v>0.92152777777821404</v>
      </c>
      <c r="AK1336" s="306"/>
      <c r="AQ1336" s="5"/>
      <c r="AX1336"/>
      <c r="AY1336"/>
      <c r="AZ1336"/>
      <c r="BA1336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2"/>
      <c r="AD1337" s="54">
        <v>0.92222222222265904</v>
      </c>
      <c r="AK1337" s="306"/>
      <c r="AQ1337" s="5"/>
      <c r="AX1337"/>
      <c r="AY1337"/>
      <c r="AZ1337"/>
      <c r="BA1337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2"/>
      <c r="AD1338" s="54">
        <v>0.92291666666710404</v>
      </c>
      <c r="AK1338" s="306"/>
      <c r="AQ1338" s="5"/>
      <c r="AX1338"/>
      <c r="AY1338"/>
      <c r="AZ1338"/>
      <c r="BA1338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2"/>
      <c r="AD1339" s="54">
        <v>0.92361111111154903</v>
      </c>
      <c r="AK1339" s="306"/>
      <c r="AQ1339" s="5"/>
      <c r="AX1339"/>
      <c r="AY1339"/>
      <c r="AZ1339"/>
      <c r="BA1339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2"/>
      <c r="AD1340" s="54">
        <v>0.92430555555599403</v>
      </c>
      <c r="AK1340" s="306"/>
      <c r="AQ1340" s="5"/>
      <c r="AX1340"/>
      <c r="AY1340"/>
      <c r="AZ1340"/>
      <c r="BA1340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2"/>
      <c r="AD1341" s="54">
        <v>0.92500000000043903</v>
      </c>
      <c r="AK1341" s="306"/>
      <c r="AQ1341" s="5"/>
      <c r="AX1341"/>
      <c r="AY1341"/>
      <c r="AZ1341"/>
      <c r="BA1341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2"/>
      <c r="AD1342" s="54">
        <v>0.92569444444488402</v>
      </c>
      <c r="AK1342" s="306"/>
      <c r="AQ1342" s="5"/>
      <c r="AX1342"/>
      <c r="AY1342"/>
      <c r="AZ1342"/>
      <c r="BA1342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2"/>
      <c r="AD1343" s="54">
        <v>0.92638888888932902</v>
      </c>
      <c r="AK1343" s="306"/>
      <c r="AQ1343" s="5"/>
      <c r="AX1343"/>
      <c r="AY1343"/>
      <c r="AZ1343"/>
      <c r="BA1343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2"/>
      <c r="AD1344" s="54">
        <v>0.92708333333377402</v>
      </c>
      <c r="AK1344" s="306"/>
      <c r="AQ1344" s="5"/>
      <c r="AX1344"/>
      <c r="AY1344"/>
      <c r="AZ1344"/>
      <c r="BA1344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2"/>
      <c r="AD1345" s="54">
        <v>0.92777777777821901</v>
      </c>
      <c r="AK1345" s="306"/>
      <c r="AQ1345" s="5"/>
      <c r="AX1345"/>
      <c r="AY1345"/>
      <c r="AZ1345"/>
      <c r="BA134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2"/>
      <c r="AD1346" s="54">
        <v>0.92847222222266401</v>
      </c>
      <c r="AK1346" s="306"/>
      <c r="AQ1346" s="5"/>
      <c r="AX1346"/>
      <c r="AY1346"/>
      <c r="AZ1346"/>
      <c r="BA1346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2"/>
      <c r="AD1347" s="54">
        <v>0.92916666666710901</v>
      </c>
      <c r="AK1347" s="306"/>
      <c r="AQ1347" s="5"/>
      <c r="AX1347"/>
      <c r="AY1347"/>
      <c r="AZ1347"/>
      <c r="BA1347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2"/>
      <c r="AD1348" s="54">
        <v>0.92986111111155401</v>
      </c>
      <c r="AK1348" s="306"/>
      <c r="AQ1348" s="5"/>
      <c r="AX1348"/>
      <c r="AY1348"/>
      <c r="AZ1348"/>
      <c r="BA1348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2"/>
      <c r="AD1349" s="54">
        <v>0.930555555555999</v>
      </c>
      <c r="AK1349" s="306"/>
      <c r="AQ1349" s="5"/>
      <c r="AX1349"/>
      <c r="AY1349"/>
      <c r="AZ1349"/>
      <c r="BA1349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2"/>
      <c r="AD1350" s="54">
        <v>0.931250000000444</v>
      </c>
      <c r="AK1350" s="306"/>
      <c r="AQ1350" s="5"/>
      <c r="AX1350"/>
      <c r="AY1350"/>
      <c r="AZ1350"/>
      <c r="BA1350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2"/>
      <c r="AD1351" s="54">
        <v>0.931944444444889</v>
      </c>
      <c r="AK1351" s="306"/>
      <c r="AQ1351" s="5"/>
      <c r="AX1351"/>
      <c r="AY1351"/>
      <c r="AZ1351"/>
      <c r="BA1351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2"/>
      <c r="AD1352" s="54">
        <v>0.93263888888933399</v>
      </c>
      <c r="AK1352" s="306"/>
      <c r="AQ1352" s="5"/>
      <c r="AX1352"/>
      <c r="AY1352"/>
      <c r="AZ1352"/>
      <c r="BA1352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2"/>
      <c r="AD1353" s="54">
        <v>0.93333333333377899</v>
      </c>
      <c r="AK1353" s="306"/>
      <c r="AQ1353" s="5"/>
      <c r="AX1353"/>
      <c r="AY1353"/>
      <c r="AZ1353"/>
      <c r="BA1353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2"/>
      <c r="AD1354" s="54">
        <v>0.93402777777822399</v>
      </c>
      <c r="AK1354" s="306"/>
      <c r="AQ1354" s="5"/>
      <c r="AX1354"/>
      <c r="AY1354"/>
      <c r="AZ1354"/>
      <c r="BA1354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2"/>
      <c r="AD1355" s="54">
        <v>0.93472222222266899</v>
      </c>
      <c r="AK1355" s="306"/>
      <c r="AQ1355" s="5"/>
      <c r="AX1355"/>
      <c r="AY1355"/>
      <c r="AZ1355"/>
      <c r="BA135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2"/>
      <c r="AD1356" s="54">
        <v>0.93541666666711398</v>
      </c>
      <c r="AK1356" s="306"/>
      <c r="AQ1356" s="5"/>
      <c r="AX1356"/>
      <c r="AY1356"/>
      <c r="AZ1356"/>
      <c r="BA1356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2"/>
      <c r="AD1357" s="54">
        <v>0.93611111111155898</v>
      </c>
      <c r="AK1357" s="306"/>
      <c r="AQ1357" s="5"/>
      <c r="AX1357"/>
      <c r="AY1357"/>
      <c r="AZ1357"/>
      <c r="BA1357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2"/>
      <c r="AD1358" s="54">
        <v>0.93680555555600398</v>
      </c>
      <c r="AK1358" s="306"/>
      <c r="AQ1358" s="5"/>
      <c r="AX1358"/>
      <c r="AY1358"/>
      <c r="AZ1358"/>
      <c r="BA1358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2"/>
      <c r="AD1359" s="54">
        <v>0.93750000000044897</v>
      </c>
      <c r="AK1359" s="306"/>
      <c r="AQ1359" s="5"/>
      <c r="AX1359"/>
      <c r="AY1359"/>
      <c r="AZ1359"/>
      <c r="BA1359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2"/>
      <c r="AD1360" s="54">
        <v>0.93819444444489397</v>
      </c>
      <c r="AK1360" s="306"/>
      <c r="AQ1360" s="5"/>
      <c r="AX1360"/>
      <c r="AY1360"/>
      <c r="AZ1360"/>
      <c r="BA1360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2"/>
      <c r="AD1361" s="54">
        <v>0.93888888888933897</v>
      </c>
      <c r="AK1361" s="306"/>
      <c r="AQ1361" s="5"/>
      <c r="AX1361"/>
      <c r="AY1361"/>
      <c r="AZ1361"/>
      <c r="BA1361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2"/>
      <c r="AD1362" s="54">
        <v>0.93958333333378397</v>
      </c>
      <c r="AK1362" s="306"/>
      <c r="AQ1362" s="5"/>
      <c r="AX1362"/>
      <c r="AY1362"/>
      <c r="AZ1362"/>
      <c r="BA1362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2"/>
      <c r="AD1363" s="54">
        <v>0.94027777777822896</v>
      </c>
      <c r="AK1363" s="306"/>
      <c r="AQ1363" s="5"/>
      <c r="AX1363"/>
      <c r="AY1363"/>
      <c r="AZ1363"/>
      <c r="BA1363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2"/>
      <c r="AD1364" s="54">
        <v>0.94097222222267396</v>
      </c>
      <c r="AK1364" s="306"/>
      <c r="AQ1364" s="5"/>
      <c r="AX1364"/>
      <c r="AY1364"/>
      <c r="AZ1364"/>
      <c r="BA1364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2"/>
      <c r="AD1365" s="54">
        <v>0.94166666666711896</v>
      </c>
      <c r="AK1365" s="306"/>
      <c r="AQ1365" s="5"/>
      <c r="AX1365"/>
      <c r="AY1365"/>
      <c r="AZ1365"/>
      <c r="BA136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2"/>
      <c r="AD1366" s="54">
        <v>0.94236111111156395</v>
      </c>
      <c r="AK1366" s="306"/>
      <c r="AQ1366" s="5"/>
      <c r="AX1366"/>
      <c r="AY1366"/>
      <c r="AZ1366"/>
      <c r="BA1366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2"/>
      <c r="AD1367" s="54">
        <v>0.94305555555600895</v>
      </c>
      <c r="AK1367" s="306"/>
      <c r="AQ1367" s="5"/>
      <c r="AX1367"/>
      <c r="AY1367"/>
      <c r="AZ1367"/>
      <c r="BA1367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2"/>
      <c r="AD1368" s="54">
        <v>0.94375000000045395</v>
      </c>
      <c r="AK1368" s="306"/>
      <c r="AQ1368" s="5"/>
      <c r="AX1368"/>
      <c r="AY1368"/>
      <c r="AZ1368"/>
      <c r="BA1368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2"/>
      <c r="AD1369" s="54">
        <v>0.94444444444489895</v>
      </c>
      <c r="AK1369" s="306"/>
      <c r="AQ1369" s="5"/>
      <c r="AX1369"/>
      <c r="AY1369"/>
      <c r="AZ1369"/>
      <c r="BA1369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2"/>
      <c r="AD1370" s="54">
        <v>0.94513888888934405</v>
      </c>
      <c r="AK1370" s="306"/>
      <c r="AQ1370" s="5"/>
      <c r="AX1370"/>
      <c r="AY1370"/>
      <c r="AZ1370"/>
      <c r="BA1370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2"/>
      <c r="AD1371" s="54">
        <v>0.94583333333378905</v>
      </c>
      <c r="AK1371" s="306"/>
      <c r="AQ1371" s="5"/>
      <c r="AX1371"/>
      <c r="AY1371"/>
      <c r="AZ1371"/>
      <c r="BA1371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2"/>
      <c r="AD1372" s="54">
        <v>0.94652777777823405</v>
      </c>
      <c r="AK1372" s="306"/>
      <c r="AQ1372" s="5"/>
      <c r="AX1372"/>
      <c r="AY1372"/>
      <c r="AZ1372"/>
      <c r="BA1372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2"/>
      <c r="AD1373" s="54">
        <v>0.94722222222267904</v>
      </c>
      <c r="AK1373" s="306"/>
      <c r="AQ1373" s="5"/>
      <c r="AX1373"/>
      <c r="AY1373"/>
      <c r="AZ1373"/>
      <c r="BA1373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2"/>
      <c r="AD1374" s="54">
        <v>0.94791666666712404</v>
      </c>
      <c r="AK1374" s="306"/>
      <c r="AQ1374" s="5"/>
      <c r="AX1374"/>
      <c r="AY1374"/>
      <c r="AZ1374"/>
      <c r="BA1374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2"/>
      <c r="AD1375" s="54">
        <v>0.94861111111156904</v>
      </c>
      <c r="AK1375" s="306"/>
      <c r="AQ1375" s="5"/>
      <c r="AX1375"/>
      <c r="AY1375"/>
      <c r="AZ1375"/>
      <c r="BA137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2"/>
      <c r="AD1376" s="54">
        <v>0.94930555555601404</v>
      </c>
      <c r="AK1376" s="306"/>
      <c r="AQ1376" s="5"/>
      <c r="AX1376"/>
      <c r="AY1376"/>
      <c r="AZ1376"/>
      <c r="BA1376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2"/>
      <c r="AD1377" s="54">
        <v>0.95000000000045903</v>
      </c>
      <c r="AK1377" s="306"/>
      <c r="AQ1377" s="5"/>
      <c r="AX1377"/>
      <c r="AY1377"/>
      <c r="AZ1377"/>
      <c r="BA1377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2"/>
      <c r="AD1378" s="54">
        <v>0.95069444444490403</v>
      </c>
      <c r="AK1378" s="306"/>
      <c r="AQ1378" s="5"/>
      <c r="AX1378"/>
      <c r="AY1378"/>
      <c r="AZ1378"/>
      <c r="BA1378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2"/>
      <c r="AD1379" s="54">
        <v>0.95138888888934903</v>
      </c>
      <c r="AK1379" s="306"/>
      <c r="AQ1379" s="5"/>
      <c r="AX1379"/>
      <c r="AY1379"/>
      <c r="AZ1379"/>
      <c r="BA1379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2"/>
      <c r="AD1380" s="54">
        <v>0.95208333333379402</v>
      </c>
      <c r="AK1380" s="306"/>
      <c r="AQ1380" s="5"/>
      <c r="AX1380"/>
      <c r="AY1380"/>
      <c r="AZ1380"/>
      <c r="BA1380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2"/>
      <c r="AD1381" s="54">
        <v>0.95277777777823902</v>
      </c>
      <c r="AK1381" s="306"/>
      <c r="AQ1381" s="5"/>
      <c r="AX1381"/>
      <c r="AY1381"/>
      <c r="AZ1381"/>
      <c r="BA1381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2"/>
      <c r="AD1382" s="54">
        <v>0.95347222222268402</v>
      </c>
      <c r="AK1382" s="306"/>
      <c r="AQ1382" s="5"/>
      <c r="AX1382"/>
      <c r="AY1382"/>
      <c r="AZ1382"/>
      <c r="BA1382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2"/>
      <c r="AD1383" s="54">
        <v>0.95416666666712902</v>
      </c>
      <c r="AK1383" s="306"/>
      <c r="AQ1383" s="5"/>
      <c r="AX1383"/>
      <c r="AY1383"/>
      <c r="AZ1383"/>
      <c r="BA1383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2"/>
      <c r="AD1384" s="54">
        <v>0.95486111111157401</v>
      </c>
      <c r="AK1384" s="306"/>
      <c r="AQ1384" s="5"/>
      <c r="AX1384"/>
      <c r="AY1384"/>
      <c r="AZ1384"/>
      <c r="BA1384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2"/>
      <c r="AD1385" s="54">
        <v>0.95555555555601901</v>
      </c>
      <c r="AK1385" s="306"/>
      <c r="AQ1385" s="5"/>
      <c r="AX1385"/>
      <c r="AY1385"/>
      <c r="AZ1385"/>
      <c r="BA138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2"/>
      <c r="AD1386" s="54">
        <v>0.95625000000046401</v>
      </c>
      <c r="AK1386" s="306"/>
      <c r="AQ1386" s="5"/>
      <c r="AX1386"/>
      <c r="AY1386"/>
      <c r="AZ1386"/>
      <c r="BA1386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2"/>
      <c r="AD1387" s="54">
        <v>0.956944444444909</v>
      </c>
      <c r="AK1387" s="306"/>
      <c r="AQ1387" s="5"/>
      <c r="AX1387"/>
      <c r="AY1387"/>
      <c r="AZ1387"/>
      <c r="BA1387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2"/>
      <c r="AD1388" s="54">
        <v>0.957638888889354</v>
      </c>
      <c r="AK1388" s="306"/>
      <c r="AQ1388" s="5"/>
      <c r="AX1388"/>
      <c r="AY1388"/>
      <c r="AZ1388"/>
      <c r="BA1388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2"/>
      <c r="AD1389" s="54">
        <v>0.958333333333799</v>
      </c>
      <c r="AK1389" s="306"/>
      <c r="AQ1389" s="5"/>
      <c r="AX1389"/>
      <c r="AY1389"/>
      <c r="AZ1389"/>
      <c r="BA1389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2"/>
      <c r="AD1390" s="54">
        <v>0.95902777777824399</v>
      </c>
      <c r="AK1390" s="306"/>
      <c r="AQ1390" s="5"/>
      <c r="AX1390"/>
      <c r="AY1390"/>
      <c r="AZ1390"/>
      <c r="BA1390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2"/>
      <c r="AD1391" s="54">
        <v>0.95972222222268899</v>
      </c>
      <c r="AK1391" s="306"/>
      <c r="AQ1391" s="5"/>
      <c r="AX1391"/>
      <c r="AY1391"/>
      <c r="AZ1391"/>
      <c r="BA1391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2"/>
      <c r="AD1392" s="54">
        <v>0.96041666666713399</v>
      </c>
      <c r="AK1392" s="306"/>
      <c r="AQ1392" s="5"/>
      <c r="AX1392"/>
      <c r="AY1392"/>
      <c r="AZ1392"/>
      <c r="BA1392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2"/>
      <c r="AD1393" s="54">
        <v>0.96111111111157899</v>
      </c>
      <c r="AK1393" s="306"/>
      <c r="AQ1393" s="5"/>
      <c r="AX1393"/>
      <c r="AY1393"/>
      <c r="AZ1393"/>
      <c r="BA1393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2"/>
      <c r="AD1394" s="54">
        <v>0.96180555555602398</v>
      </c>
      <c r="AK1394" s="306"/>
      <c r="AQ1394" s="5"/>
      <c r="AX1394"/>
      <c r="AY1394"/>
      <c r="AZ1394"/>
      <c r="BA1394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2"/>
      <c r="AD1395" s="54">
        <v>0.96250000000046898</v>
      </c>
      <c r="AK1395" s="306"/>
      <c r="AQ1395" s="5"/>
      <c r="AX1395"/>
      <c r="AY1395"/>
      <c r="AZ1395"/>
      <c r="BA139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2"/>
      <c r="AD1396" s="54">
        <v>0.96319444444491398</v>
      </c>
      <c r="AK1396" s="306"/>
      <c r="AQ1396" s="5"/>
      <c r="AX1396"/>
      <c r="AY1396"/>
      <c r="AZ1396"/>
      <c r="BA1396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2"/>
      <c r="AD1397" s="54">
        <v>0.96388888888935897</v>
      </c>
      <c r="AK1397" s="306"/>
      <c r="AQ1397" s="5"/>
      <c r="AX1397"/>
      <c r="AY1397"/>
      <c r="AZ1397"/>
      <c r="BA1397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2"/>
      <c r="AD1398" s="54">
        <v>0.96458333333380397</v>
      </c>
      <c r="AK1398" s="306"/>
      <c r="AQ1398" s="5"/>
      <c r="AX1398"/>
      <c r="AY1398"/>
      <c r="AZ1398"/>
      <c r="BA1398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2"/>
      <c r="AD1399" s="54">
        <v>0.96527777777824897</v>
      </c>
      <c r="AK1399" s="306"/>
      <c r="AQ1399" s="5"/>
      <c r="AX1399"/>
      <c r="AY1399"/>
      <c r="AZ1399"/>
      <c r="BA1399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2"/>
      <c r="AD1400" s="54">
        <v>0.96597222222269397</v>
      </c>
      <c r="AK1400" s="306"/>
      <c r="AQ1400" s="5"/>
      <c r="AX1400"/>
      <c r="AY1400"/>
      <c r="AZ1400"/>
      <c r="BA1400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2"/>
      <c r="AD1401" s="54">
        <v>0.96666666666713896</v>
      </c>
      <c r="AK1401" s="306"/>
      <c r="AQ1401" s="5"/>
      <c r="AX1401"/>
      <c r="AY1401"/>
      <c r="AZ1401"/>
      <c r="BA1401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2"/>
      <c r="AD1402" s="54">
        <v>0.96736111111158396</v>
      </c>
      <c r="AK1402" s="306"/>
      <c r="AQ1402" s="5"/>
      <c r="AX1402"/>
      <c r="AY1402"/>
      <c r="AZ1402"/>
      <c r="BA1402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2"/>
      <c r="AD1403" s="54">
        <v>0.96805555555602896</v>
      </c>
      <c r="AK1403" s="306"/>
      <c r="AQ1403" s="5"/>
      <c r="AX1403"/>
      <c r="AY1403"/>
      <c r="AZ1403"/>
      <c r="BA1403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2"/>
      <c r="AD1404" s="54">
        <v>0.96875000000047395</v>
      </c>
      <c r="AK1404" s="306"/>
      <c r="AQ1404" s="5"/>
      <c r="AX1404"/>
      <c r="AY1404"/>
      <c r="AZ1404"/>
      <c r="BA1404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2"/>
      <c r="AD1405" s="54">
        <v>0.96944444444491895</v>
      </c>
      <c r="AK1405" s="306"/>
      <c r="AQ1405" s="5"/>
      <c r="AX1405"/>
      <c r="AY1405"/>
      <c r="AZ1405"/>
      <c r="BA140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2"/>
      <c r="AD1406" s="54">
        <v>0.97013888888936395</v>
      </c>
      <c r="AK1406" s="306"/>
      <c r="AQ1406" s="5"/>
      <c r="AX1406"/>
      <c r="AY1406"/>
      <c r="AZ1406"/>
      <c r="BA1406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2"/>
      <c r="AD1407" s="54">
        <v>0.97083333333380895</v>
      </c>
      <c r="AK1407" s="306"/>
      <c r="AQ1407" s="5"/>
      <c r="AX1407"/>
      <c r="AY1407"/>
      <c r="AZ1407"/>
      <c r="BA1407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2"/>
      <c r="AD1408" s="54">
        <v>0.97152777777825405</v>
      </c>
      <c r="AK1408" s="306"/>
      <c r="AQ1408" s="5"/>
      <c r="AX1408"/>
      <c r="AY1408"/>
      <c r="AZ1408"/>
      <c r="BA1408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2"/>
      <c r="AD1409" s="54">
        <v>0.97222222222269905</v>
      </c>
      <c r="AK1409" s="306"/>
      <c r="AQ1409" s="5"/>
      <c r="AX1409"/>
      <c r="AY1409"/>
      <c r="AZ1409"/>
      <c r="BA1409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2"/>
      <c r="AD1410" s="54">
        <v>0.97291666666714405</v>
      </c>
      <c r="AK1410" s="306"/>
      <c r="AQ1410" s="5"/>
      <c r="AX1410"/>
      <c r="AY1410"/>
      <c r="AZ1410"/>
      <c r="BA1410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2"/>
      <c r="AD1411" s="54">
        <v>0.97361111111158904</v>
      </c>
      <c r="AK1411" s="306"/>
      <c r="AQ1411" s="5"/>
      <c r="AX1411"/>
      <c r="AY1411"/>
      <c r="AZ1411"/>
      <c r="BA1411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2"/>
      <c r="AD1412" s="54">
        <v>0.97430555555603404</v>
      </c>
      <c r="AK1412" s="306"/>
      <c r="AQ1412" s="5"/>
      <c r="AX1412"/>
      <c r="AY1412"/>
      <c r="AZ1412"/>
      <c r="BA1412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2"/>
      <c r="AD1413" s="54">
        <v>0.97500000000047904</v>
      </c>
      <c r="AK1413" s="306"/>
      <c r="AQ1413" s="5"/>
      <c r="AX1413"/>
      <c r="AY1413"/>
      <c r="AZ1413"/>
      <c r="BA1413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2"/>
      <c r="AD1414" s="54">
        <v>0.97569444444492404</v>
      </c>
      <c r="AK1414" s="306"/>
      <c r="AQ1414" s="5"/>
      <c r="AX1414"/>
      <c r="AY1414"/>
      <c r="AZ1414"/>
      <c r="BA1414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2"/>
      <c r="AD1415" s="54">
        <v>0.97638888888936903</v>
      </c>
      <c r="AK1415" s="306"/>
      <c r="AQ1415" s="5"/>
      <c r="AX1415"/>
      <c r="AY1415"/>
      <c r="AZ1415"/>
      <c r="BA141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2"/>
      <c r="AD1416" s="54">
        <v>0.97708333333381403</v>
      </c>
      <c r="AK1416" s="306"/>
      <c r="AQ1416" s="5"/>
      <c r="AX1416"/>
      <c r="AY1416"/>
      <c r="AZ1416"/>
      <c r="BA1416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2"/>
      <c r="AD1417" s="54">
        <v>0.97777777777825903</v>
      </c>
      <c r="AK1417" s="306"/>
      <c r="AQ1417" s="5"/>
      <c r="AX1417"/>
      <c r="AY1417"/>
      <c r="AZ1417"/>
      <c r="BA1417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2"/>
      <c r="AD1418" s="54">
        <v>0.97847222222270402</v>
      </c>
      <c r="AK1418" s="306"/>
      <c r="AQ1418" s="5"/>
      <c r="AX1418"/>
      <c r="AY1418"/>
      <c r="AZ1418"/>
      <c r="BA1418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2"/>
      <c r="AD1419" s="54">
        <v>0.97916666666714902</v>
      </c>
      <c r="AK1419" s="306"/>
      <c r="AQ1419" s="5"/>
      <c r="AX1419"/>
      <c r="AY1419"/>
      <c r="AZ1419"/>
      <c r="BA1419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2"/>
      <c r="AD1420" s="54">
        <v>0.97986111111159402</v>
      </c>
      <c r="AK1420" s="306"/>
      <c r="AQ1420" s="5"/>
      <c r="AX1420"/>
      <c r="AY1420"/>
      <c r="AZ1420"/>
      <c r="BA1420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2"/>
      <c r="AD1421" s="54">
        <v>0.98055555555603902</v>
      </c>
      <c r="AK1421" s="306"/>
      <c r="AQ1421" s="5"/>
      <c r="AX1421"/>
      <c r="AY1421"/>
      <c r="AZ1421"/>
      <c r="BA1421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2"/>
      <c r="AD1422" s="54">
        <v>0.98125000000048401</v>
      </c>
      <c r="AK1422" s="306"/>
      <c r="AQ1422" s="5"/>
      <c r="AX1422"/>
      <c r="AY1422"/>
      <c r="AZ1422"/>
      <c r="BA1422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2"/>
      <c r="AD1423" s="54">
        <v>0.98194444444492901</v>
      </c>
      <c r="AK1423" s="306"/>
      <c r="AQ1423" s="5"/>
      <c r="AX1423"/>
      <c r="AY1423"/>
      <c r="AZ1423"/>
      <c r="BA1423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2"/>
      <c r="AD1424" s="54">
        <v>0.98263888888937401</v>
      </c>
      <c r="AK1424" s="306"/>
      <c r="AQ1424" s="5"/>
      <c r="AX1424"/>
      <c r="AY1424"/>
      <c r="AZ1424"/>
      <c r="BA1424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2"/>
      <c r="AD1425" s="54">
        <v>0.983333333333819</v>
      </c>
      <c r="AK1425" s="306"/>
      <c r="AQ1425" s="5"/>
      <c r="AX1425"/>
      <c r="AY1425"/>
      <c r="AZ1425"/>
      <c r="BA142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2"/>
      <c r="AD1426" s="54">
        <v>0.984027777778264</v>
      </c>
      <c r="AK1426" s="306"/>
      <c r="AQ1426" s="5"/>
      <c r="AX1426"/>
      <c r="AY1426"/>
      <c r="AZ1426"/>
      <c r="BA1426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2"/>
      <c r="AD1427" s="54">
        <v>0.984722222222709</v>
      </c>
      <c r="AK1427" s="306"/>
      <c r="AQ1427" s="5"/>
      <c r="AX1427"/>
      <c r="AY1427"/>
      <c r="AZ1427"/>
      <c r="BA1427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2"/>
      <c r="AD1428" s="54">
        <v>0.985416666667154</v>
      </c>
      <c r="AK1428" s="306"/>
      <c r="AQ1428" s="5"/>
      <c r="AX1428"/>
      <c r="AY1428"/>
      <c r="AZ1428"/>
      <c r="BA1428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2"/>
      <c r="AD1429" s="54">
        <v>0.98611111111159899</v>
      </c>
      <c r="AK1429" s="306"/>
      <c r="AQ1429" s="5"/>
      <c r="AX1429"/>
      <c r="AY1429"/>
      <c r="AZ1429"/>
      <c r="BA1429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2"/>
      <c r="AD1430" s="54">
        <v>0.98680555555604399</v>
      </c>
      <c r="AK1430" s="306"/>
      <c r="AQ1430" s="5"/>
      <c r="AX1430"/>
      <c r="AY1430"/>
      <c r="AZ1430"/>
      <c r="BA1430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2"/>
      <c r="AD1431" s="54">
        <v>0.98750000000048899</v>
      </c>
      <c r="AK1431" s="306"/>
      <c r="AQ1431" s="5"/>
      <c r="AX1431"/>
      <c r="AY1431"/>
      <c r="AZ1431"/>
      <c r="BA1431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2"/>
      <c r="AD1432" s="54">
        <v>0.98819444444493398</v>
      </c>
      <c r="AK1432" s="306"/>
      <c r="AQ1432" s="5"/>
      <c r="AX1432"/>
      <c r="AY1432"/>
      <c r="AZ1432"/>
      <c r="BA1432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2"/>
      <c r="AD1433" s="54">
        <v>0.98888888888937898</v>
      </c>
      <c r="AK1433" s="306"/>
      <c r="AQ1433" s="5"/>
      <c r="AX1433"/>
      <c r="AY1433"/>
      <c r="AZ1433"/>
      <c r="BA1433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2"/>
      <c r="AD1434" s="54">
        <v>0.98958333333382398</v>
      </c>
      <c r="AK1434" s="306"/>
      <c r="AQ1434" s="5"/>
      <c r="AX1434"/>
      <c r="AY1434"/>
      <c r="AZ1434"/>
      <c r="BA1434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2"/>
      <c r="AD1435" s="54">
        <v>0.99027777777826897</v>
      </c>
      <c r="AK1435" s="306"/>
      <c r="AQ1435" s="5"/>
      <c r="AX1435"/>
      <c r="AY1435"/>
      <c r="AZ1435"/>
      <c r="BA143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2"/>
      <c r="AD1436" s="54">
        <v>0.99097222222271397</v>
      </c>
      <c r="AK1436" s="306"/>
      <c r="AQ1436" s="5"/>
      <c r="AX1436"/>
      <c r="AY1436"/>
      <c r="AZ1436"/>
      <c r="BA1436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2"/>
      <c r="AD1437" s="54">
        <v>0.99166666666715897</v>
      </c>
      <c r="AK1437" s="306"/>
      <c r="AQ1437" s="5"/>
      <c r="AX1437"/>
      <c r="AY1437"/>
      <c r="AZ1437"/>
      <c r="BA1437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2"/>
      <c r="AD1438" s="54">
        <v>0.99236111111160397</v>
      </c>
      <c r="AK1438" s="306"/>
      <c r="AQ1438" s="5"/>
      <c r="AX1438"/>
      <c r="AY1438"/>
      <c r="AZ1438"/>
      <c r="BA1438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2"/>
      <c r="AD1439" s="54">
        <v>0.99305555555604896</v>
      </c>
      <c r="AK1439" s="306"/>
      <c r="AQ1439" s="5"/>
      <c r="AX1439"/>
      <c r="AY1439"/>
      <c r="AZ1439"/>
      <c r="BA1439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2"/>
      <c r="AD1440" s="54">
        <v>0.99375000000049396</v>
      </c>
      <c r="AK1440" s="306"/>
      <c r="AQ1440" s="5"/>
      <c r="AX1440"/>
      <c r="AY1440"/>
      <c r="AZ1440"/>
      <c r="BA1440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2"/>
      <c r="AD1441" s="54">
        <v>0.99444444444493896</v>
      </c>
      <c r="AK1441" s="306"/>
      <c r="AQ1441" s="5"/>
      <c r="AX1441"/>
      <c r="AY1441"/>
      <c r="AZ1441"/>
      <c r="BA1441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2"/>
      <c r="AD1442" s="54">
        <v>0.99513888888938395</v>
      </c>
      <c r="AK1442" s="306"/>
      <c r="AQ1442" s="5"/>
      <c r="AX1442"/>
      <c r="AY1442"/>
      <c r="AZ1442"/>
      <c r="BA1442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2"/>
      <c r="AD1443" s="54">
        <v>0.99583333333382895</v>
      </c>
      <c r="AK1443" s="306"/>
      <c r="AQ1443" s="5"/>
      <c r="AX1443"/>
      <c r="AY1443"/>
      <c r="AZ1443"/>
      <c r="BA1443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2"/>
      <c r="AD1444" s="54">
        <v>0.99652777777827395</v>
      </c>
      <c r="AK1444" s="306"/>
      <c r="AQ1444" s="5"/>
      <c r="AX1444"/>
      <c r="AY1444"/>
      <c r="AZ1444"/>
      <c r="BA1444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2"/>
      <c r="AD1445" s="54">
        <v>0.99722222222271895</v>
      </c>
      <c r="AK1445" s="306"/>
      <c r="AQ1445" s="5"/>
      <c r="AX1445"/>
      <c r="AY1445"/>
      <c r="AZ1445"/>
      <c r="BA144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2"/>
      <c r="AD1446" s="54">
        <v>0.99791666666716405</v>
      </c>
      <c r="AK1446" s="306"/>
      <c r="AQ1446" s="5"/>
      <c r="AX1446"/>
      <c r="AY1446"/>
      <c r="AZ1446"/>
      <c r="BA1446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2"/>
      <c r="AD1447" s="54">
        <v>0.99861111111160905</v>
      </c>
      <c r="AK1447" s="306"/>
      <c r="AQ1447" s="5"/>
      <c r="AX1447"/>
      <c r="AY1447"/>
      <c r="AZ1447"/>
      <c r="BA1447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3"/>
      <c r="Z1448" s="5"/>
      <c r="AA1448"/>
      <c r="AB1448" s="372"/>
      <c r="AD1448" s="54">
        <v>0.99930555555605405</v>
      </c>
      <c r="AK1448" s="306"/>
      <c r="AQ1448" s="5"/>
      <c r="AX1448"/>
      <c r="AY1448"/>
      <c r="AZ1448"/>
      <c r="BA1448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T13" sqref="T1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12.2</v>
      </c>
      <c r="M1" s="302"/>
      <c r="N1" s="381" t="s">
        <v>178</v>
      </c>
      <c r="O1" s="302"/>
      <c r="P1" s="10"/>
      <c r="Q1" s="10"/>
      <c r="R1" s="304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160</v>
      </c>
      <c r="AK1" s="8"/>
      <c r="AL1" s="292">
        <f>$AJ$5+Relevés!$W$5</f>
        <v>58.959999999999994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5"/>
      <c r="BC2" s="8"/>
      <c r="BM2" s="53"/>
      <c r="BR2" s="53"/>
    </row>
    <row r="3" spans="1:71" ht="15.75" thickBot="1" x14ac:dyDescent="0.3">
      <c r="A3" s="258"/>
      <c r="B3" s="67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15.5</v>
      </c>
      <c r="AD3" s="381"/>
      <c r="AE3" s="8"/>
      <c r="AF3" s="112"/>
      <c r="AG3" s="709" t="str">
        <f>$C$5</f>
        <v>Décembre_2024</v>
      </c>
      <c r="AH3" s="710"/>
      <c r="AI3" s="285"/>
      <c r="AJ3" s="721" t="s">
        <v>17</v>
      </c>
      <c r="AK3" s="722"/>
      <c r="AL3" s="723"/>
      <c r="AM3" s="311"/>
      <c r="AN3" s="718" t="s">
        <v>40</v>
      </c>
      <c r="AO3" s="719"/>
      <c r="AP3" s="719"/>
      <c r="AQ3" s="719"/>
      <c r="AR3" s="720"/>
      <c r="AS3" s="311"/>
      <c r="AT3" s="286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6"/>
      <c r="BC3" s="8"/>
      <c r="BE3" s="53" t="s">
        <v>53</v>
      </c>
      <c r="BF3" s="88" t="s">
        <v>50</v>
      </c>
      <c r="BM3" s="53"/>
      <c r="BR3" t="s">
        <v>229</v>
      </c>
      <c r="BS3" s="289" t="s">
        <v>236</v>
      </c>
    </row>
    <row r="4" spans="1:71" ht="9" customHeight="1" thickTop="1" x14ac:dyDescent="0.25">
      <c r="A4" s="258"/>
      <c r="B4" s="654"/>
      <c r="C4" s="278"/>
      <c r="D4" s="16"/>
      <c r="E4" s="109"/>
      <c r="F4" s="110"/>
      <c r="G4" s="15"/>
      <c r="H4" s="111"/>
      <c r="I4" s="15"/>
      <c r="J4" s="293"/>
      <c r="K4" s="15"/>
      <c r="L4" s="110"/>
      <c r="M4" s="15"/>
      <c r="N4" s="111"/>
      <c r="O4" s="15"/>
      <c r="P4" s="293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7"/>
      <c r="BC4" s="8"/>
      <c r="BE4" s="36"/>
      <c r="BF4" s="36"/>
      <c r="BM4" s="53"/>
      <c r="BR4"/>
    </row>
    <row r="5" spans="1:71" x14ac:dyDescent="0.25">
      <c r="A5" s="258"/>
      <c r="B5" s="654"/>
      <c r="C5" s="279" t="s">
        <v>242</v>
      </c>
      <c r="D5" s="280"/>
      <c r="E5" s="113"/>
      <c r="F5" s="245" t="s">
        <v>38</v>
      </c>
      <c r="G5" s="246"/>
      <c r="H5" s="247" t="s">
        <v>46</v>
      </c>
      <c r="I5" s="246"/>
      <c r="J5" s="371" t="s">
        <v>44</v>
      </c>
      <c r="K5" s="17"/>
      <c r="L5" s="352">
        <f>BI81</f>
        <v>-4.5999999999999996</v>
      </c>
      <c r="M5" s="354"/>
      <c r="N5" s="353" t="str">
        <f>VLOOKUP($BI$81,$BI$83:$BJ$94,2,0)</f>
        <v>Janvier</v>
      </c>
      <c r="O5" s="349"/>
      <c r="P5" s="246" t="s">
        <v>44</v>
      </c>
      <c r="Q5" s="318"/>
      <c r="R5" s="356">
        <f>BK81</f>
        <v>37.5</v>
      </c>
      <c r="S5" s="357"/>
      <c r="T5" s="358" t="str">
        <f>VLOOKUP($BK$81,$BK$83:$BL$94,2,0)</f>
        <v>Août</v>
      </c>
      <c r="U5" s="14"/>
      <c r="V5" s="8"/>
      <c r="W5" s="112"/>
      <c r="X5" s="711" t="str">
        <f>C5</f>
        <v>Décembre_2024</v>
      </c>
      <c r="Y5" s="712"/>
      <c r="Z5" s="17"/>
      <c r="AA5" s="713">
        <f ca="1">NOW()</f>
        <v>45657.554405092589</v>
      </c>
      <c r="AB5" s="714"/>
      <c r="AC5" s="715"/>
      <c r="AD5" s="19"/>
      <c r="AE5" s="8"/>
      <c r="AF5" s="114"/>
      <c r="AG5" s="724" t="s">
        <v>38</v>
      </c>
      <c r="AH5" s="725"/>
      <c r="AI5" s="287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8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4"/>
      <c r="C6" s="134"/>
      <c r="D6" s="281"/>
      <c r="E6" s="17"/>
      <c r="F6" s="122"/>
      <c r="G6" s="20"/>
      <c r="H6" s="123"/>
      <c r="I6" s="20"/>
      <c r="J6" s="294"/>
      <c r="K6" s="20"/>
      <c r="L6" s="351"/>
      <c r="M6" s="17"/>
      <c r="N6" s="123"/>
      <c r="O6" s="20"/>
      <c r="P6" s="294"/>
      <c r="Q6" s="20"/>
      <c r="R6" s="355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4"/>
      <c r="AX6" s="134"/>
      <c r="AY6" s="115"/>
      <c r="AZ6" s="17"/>
      <c r="BA6" s="160"/>
      <c r="BB6" s="667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4"/>
      <c r="C7" s="724" t="s">
        <v>39</v>
      </c>
      <c r="D7" s="725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5"/>
      <c r="K7" s="17"/>
      <c r="L7" s="267">
        <f>MIN($L$11:$L$72)</f>
        <v>-1.7</v>
      </c>
      <c r="M7" s="268"/>
      <c r="N7" s="269">
        <f>VLOOKUP($L$7,$L$11:$Y$72,14,0)</f>
        <v>45639</v>
      </c>
      <c r="O7" s="268"/>
      <c r="P7" s="295"/>
      <c r="Q7" s="268"/>
      <c r="R7" s="270">
        <f>MAX(R$11:R72)</f>
        <v>16.5</v>
      </c>
      <c r="S7" s="268"/>
      <c r="T7" s="271">
        <f>VLOOKUP($R$7,$R$11:$Y$72,8,0)</f>
        <v>45627</v>
      </c>
      <c r="U7" s="14"/>
      <c r="V7" s="8"/>
      <c r="W7" s="114"/>
      <c r="X7" s="726" t="s">
        <v>116</v>
      </c>
      <c r="Y7" s="727"/>
      <c r="Z7" s="17"/>
      <c r="AA7" s="316" t="s">
        <v>100</v>
      </c>
      <c r="AB7" s="17"/>
      <c r="AC7" s="317" t="s">
        <v>101</v>
      </c>
      <c r="AD7" s="14"/>
      <c r="AE7" s="8"/>
      <c r="AF7" s="114"/>
      <c r="AG7" s="716">
        <f ca="1">TODAY()</f>
        <v>45657</v>
      </c>
      <c r="AH7" s="717"/>
      <c r="AI7" s="17"/>
      <c r="AJ7" s="161">
        <f>VLOOKUP($AJ$9,$AJ$11:$AY$72,16,0)</f>
        <v>45645</v>
      </c>
      <c r="AK7" s="17"/>
      <c r="AL7" s="312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6">
        <f ca="1">TODAY()</f>
        <v>45657</v>
      </c>
      <c r="AY7" s="717"/>
      <c r="AZ7" s="17"/>
      <c r="BA7" s="162">
        <f>VLOOKUP($BA$9,$BA$11:$BE$72,5,0)</f>
        <v>45641</v>
      </c>
      <c r="BB7" s="667"/>
      <c r="BC7" s="8"/>
      <c r="BE7" s="53" t="s">
        <v>130</v>
      </c>
      <c r="BF7" s="289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4"/>
      <c r="C8" s="134"/>
      <c r="D8" s="137"/>
      <c r="E8" s="124"/>
      <c r="F8" s="124"/>
      <c r="G8" s="17"/>
      <c r="H8" s="126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7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4"/>
      <c r="C9" s="728"/>
      <c r="D9" s="729"/>
      <c r="E9" s="127"/>
      <c r="F9" s="204" t="s">
        <v>16</v>
      </c>
      <c r="G9" s="17"/>
      <c r="H9" s="128" t="e">
        <f>VLOOKUP($F$7,$F$11:$T$72,3,0)</f>
        <v>#N/A</v>
      </c>
      <c r="I9" s="17"/>
      <c r="J9" s="297" t="s">
        <v>87</v>
      </c>
      <c r="K9" s="17"/>
      <c r="L9" s="274" t="s">
        <v>1</v>
      </c>
      <c r="M9" s="268"/>
      <c r="N9" s="275">
        <f>VLOOKUP($L$7,$L$11:$N$72,3,0)</f>
        <v>0.234027777777778</v>
      </c>
      <c r="O9" s="268"/>
      <c r="P9" s="297" t="s">
        <v>87</v>
      </c>
      <c r="Q9" s="268"/>
      <c r="R9" s="276" t="s">
        <v>3</v>
      </c>
      <c r="S9" s="268"/>
      <c r="T9" s="275">
        <f>VLOOKUP($R$7,$R$11:$T$72,3,0)</f>
        <v>0.58958333333333302</v>
      </c>
      <c r="U9" s="14"/>
      <c r="V9" s="8"/>
      <c r="W9" s="114"/>
      <c r="X9" s="347">
        <f>BM81</f>
        <v>95.4</v>
      </c>
      <c r="Y9" s="347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3">
        <f>$BO$79+Relevés!W5</f>
        <v>1084.46</v>
      </c>
      <c r="AH9" s="314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5">
        <f>$BR$79+$BA$5</f>
        <v>8.9798611111111111</v>
      </c>
      <c r="AZ9" s="17"/>
      <c r="BA9" s="166">
        <f>MAX($BA$11:$BA$72)</f>
        <v>0.26111111111111113</v>
      </c>
      <c r="BB9" s="667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4"/>
      <c r="C10" s="63"/>
      <c r="D10" s="64"/>
      <c r="E10" s="117"/>
      <c r="F10" s="117"/>
      <c r="G10" s="117"/>
      <c r="H10" s="117"/>
      <c r="I10" s="117"/>
      <c r="J10" s="298"/>
      <c r="K10" s="64"/>
      <c r="L10" s="117"/>
      <c r="M10" s="117"/>
      <c r="N10" s="117"/>
      <c r="O10" s="117"/>
      <c r="P10" s="298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4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4"/>
      <c r="C11" s="644" t="str">
        <f>PROPER(TEXT(D11,"JJJJ"))</f>
        <v>Dimanche</v>
      </c>
      <c r="D11" s="645">
        <v>45627</v>
      </c>
      <c r="E11" s="660"/>
      <c r="F11" s="650"/>
      <c r="G11" s="651"/>
      <c r="H11" s="652"/>
      <c r="I11" s="651"/>
      <c r="J11" s="657" t="str">
        <f>IF(OR(L$1="",L11=""),"",IF(L11&gt;L$1,"»",IF(L11&lt;L$1,"¼","¹º")))</f>
        <v>¼</v>
      </c>
      <c r="K11" s="82"/>
      <c r="L11" s="659">
        <v>10.5</v>
      </c>
      <c r="M11" s="82"/>
      <c r="N11" s="658">
        <v>3.3333333333333298E-2</v>
      </c>
      <c r="O11" s="82"/>
      <c r="P11" s="657" t="str">
        <f>IF(OR(R$1="",R11=""),"",IF(R11&gt;R$1,"»",IF(R11&lt;R$1,"¼","¹º")))</f>
        <v>¼</v>
      </c>
      <c r="Q11" s="82"/>
      <c r="R11" s="659">
        <v>16.5</v>
      </c>
      <c r="S11" s="82"/>
      <c r="T11" s="658">
        <v>0.58958333333333302</v>
      </c>
      <c r="U11" s="21"/>
      <c r="V11" s="653"/>
      <c r="W11" s="66"/>
      <c r="X11" s="644" t="str">
        <f>$C11</f>
        <v>Dimanche</v>
      </c>
      <c r="Y11" s="645">
        <f>$D11</f>
        <v>45627</v>
      </c>
      <c r="Z11" s="64"/>
      <c r="AA11" s="661">
        <v>14.8</v>
      </c>
      <c r="AB11" s="64"/>
      <c r="AC11" s="658">
        <v>2.0833333333333298E-3</v>
      </c>
      <c r="AD11" s="21"/>
      <c r="AE11" s="653"/>
      <c r="AF11" s="66"/>
      <c r="AG11" s="644" t="str">
        <f>$C11</f>
        <v>Dimanche</v>
      </c>
      <c r="AH11" s="645">
        <f>$D11</f>
        <v>45627</v>
      </c>
      <c r="AI11" s="64"/>
      <c r="AJ11" s="662">
        <v>0</v>
      </c>
      <c r="AK11" s="64"/>
      <c r="AL11" s="658">
        <v>0</v>
      </c>
      <c r="AM11" s="64"/>
      <c r="AN11" s="658">
        <v>0</v>
      </c>
      <c r="AO11" s="64"/>
      <c r="AP11" s="658">
        <v>0</v>
      </c>
      <c r="AQ11" s="64"/>
      <c r="AR11" s="658">
        <v>0</v>
      </c>
      <c r="AS11" s="64"/>
      <c r="AT11" s="658">
        <v>0</v>
      </c>
      <c r="AU11" s="664"/>
      <c r="AV11" s="8"/>
      <c r="AW11" s="66"/>
      <c r="AX11" s="644" t="str">
        <f>$C11</f>
        <v>Dimanche</v>
      </c>
      <c r="AY11" s="645">
        <f>$D11</f>
        <v>45627</v>
      </c>
      <c r="AZ11" s="64"/>
      <c r="BA11" s="658">
        <v>0</v>
      </c>
      <c r="BB11" s="664"/>
      <c r="BC11" s="653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4"/>
      <c r="C12" s="654"/>
      <c r="D12" s="654"/>
      <c r="E12" s="654"/>
      <c r="F12" s="654"/>
      <c r="G12" s="654"/>
      <c r="H12" s="654"/>
      <c r="I12" s="654"/>
      <c r="J12" s="655"/>
      <c r="K12" s="654"/>
      <c r="L12" s="654"/>
      <c r="M12" s="654"/>
      <c r="N12" s="654"/>
      <c r="O12" s="654"/>
      <c r="P12" s="655"/>
      <c r="Q12" s="654"/>
      <c r="R12" s="654"/>
      <c r="S12" s="654"/>
      <c r="T12" s="654"/>
      <c r="U12" s="663"/>
      <c r="V12" s="656"/>
      <c r="W12" s="654"/>
      <c r="X12" s="654"/>
      <c r="Y12" s="654"/>
      <c r="Z12" s="654"/>
      <c r="AA12" s="654"/>
      <c r="AB12" s="654"/>
      <c r="AC12" s="654"/>
      <c r="AD12" s="654"/>
      <c r="AE12" s="656"/>
      <c r="AF12" s="654"/>
      <c r="AG12" s="654"/>
      <c r="AH12" s="654"/>
      <c r="AI12" s="654"/>
      <c r="AJ12" s="654"/>
      <c r="AK12" s="654"/>
      <c r="AL12" s="654"/>
      <c r="AM12" s="654"/>
      <c r="AN12" s="654"/>
      <c r="AO12" s="654"/>
      <c r="AP12" s="654"/>
      <c r="AQ12" s="654"/>
      <c r="AR12" s="654"/>
      <c r="AS12" s="654"/>
      <c r="AT12" s="654"/>
      <c r="AU12" s="654"/>
      <c r="AV12" s="688"/>
      <c r="AW12" s="654"/>
      <c r="AX12" s="654"/>
      <c r="AY12" s="654"/>
      <c r="AZ12" s="654"/>
      <c r="BA12" s="654"/>
      <c r="BB12" s="663"/>
      <c r="BC12" s="258"/>
      <c r="BE12" s="684"/>
      <c r="BF12" s="685"/>
    </row>
    <row r="13" spans="1:71" ht="27" customHeight="1" x14ac:dyDescent="0.25">
      <c r="A13" s="258"/>
      <c r="B13" s="654"/>
      <c r="C13" s="644" t="str">
        <f>PROPER(TEXT(D13,"JJJJ"))</f>
        <v>Lundi</v>
      </c>
      <c r="D13" s="645">
        <f>D11+1</f>
        <v>45628</v>
      </c>
      <c r="E13" s="649"/>
      <c r="F13" s="650"/>
      <c r="G13" s="651"/>
      <c r="H13" s="652"/>
      <c r="I13" s="651"/>
      <c r="J13" s="299" t="str">
        <f>IF(OR(L11="",L13=""),"",IF(L13&gt;L11,"»",IF(L13&lt;L11,"¼","¹º")))</f>
        <v>¼</v>
      </c>
      <c r="K13" s="82"/>
      <c r="L13" s="266">
        <v>8.6</v>
      </c>
      <c r="M13" s="82"/>
      <c r="N13" s="145">
        <v>0.999305555555556</v>
      </c>
      <c r="O13" s="82"/>
      <c r="P13" s="299" t="str">
        <f>IF(OR(R11="",R13=""),"",IF(R13&gt;R11,"»",IF(R13&lt;R11,"¼","¹º")))</f>
        <v>¼</v>
      </c>
      <c r="Q13" s="82"/>
      <c r="R13" s="266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4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4"/>
      <c r="BC13" s="653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4"/>
      <c r="C14" s="63"/>
      <c r="D14" s="64"/>
      <c r="E14" s="117"/>
      <c r="F14" s="117"/>
      <c r="G14" s="118"/>
      <c r="H14" s="118"/>
      <c r="I14" s="118"/>
      <c r="J14" s="300"/>
      <c r="K14" s="82"/>
      <c r="L14" s="64"/>
      <c r="M14" s="82"/>
      <c r="N14" s="82"/>
      <c r="O14" s="82"/>
      <c r="P14" s="300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4"/>
      <c r="AV14" s="8"/>
      <c r="AW14" s="66"/>
      <c r="AX14" s="63"/>
      <c r="AY14" s="64"/>
      <c r="AZ14" s="64"/>
      <c r="BA14" s="65"/>
      <c r="BB14" s="664"/>
      <c r="BC14" s="67"/>
      <c r="BD14" s="36"/>
      <c r="BE14" s="68"/>
      <c r="BF14" s="69"/>
    </row>
    <row r="15" spans="1:71" ht="27" customHeight="1" x14ac:dyDescent="0.25">
      <c r="A15" s="258"/>
      <c r="B15" s="654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299" t="str">
        <f>IF(OR(L13="",L15=""),"",IF(L15&gt;L13,"»",IF(L15&lt;L13,"¼","¹º")))</f>
        <v>¼</v>
      </c>
      <c r="K15" s="82"/>
      <c r="L15" s="266">
        <v>4.9000000000000004</v>
      </c>
      <c r="M15" s="82"/>
      <c r="N15" s="145">
        <v>0.99722222222222201</v>
      </c>
      <c r="O15" s="82"/>
      <c r="P15" s="299" t="str">
        <f>IF(OR(R13="",R15=""),"",IF(R15&gt;R13,"»",IF(R15&lt;R13,"¼","¹º")))</f>
        <v>¼</v>
      </c>
      <c r="Q15" s="82"/>
      <c r="R15" s="266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4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4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4"/>
      <c r="C16" s="63"/>
      <c r="D16" s="64"/>
      <c r="E16" s="117"/>
      <c r="F16" s="117"/>
      <c r="G16" s="118"/>
      <c r="H16" s="118"/>
      <c r="I16" s="118"/>
      <c r="J16" s="300"/>
      <c r="K16" s="82"/>
      <c r="L16" s="64"/>
      <c r="M16" s="82"/>
      <c r="N16" s="82"/>
      <c r="O16" s="82"/>
      <c r="P16" s="300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4"/>
      <c r="AV16" s="8"/>
      <c r="AW16" s="66"/>
      <c r="AX16" s="63"/>
      <c r="AY16" s="64"/>
      <c r="AZ16" s="64"/>
      <c r="BA16" s="65"/>
      <c r="BB16" s="664"/>
      <c r="BC16" s="67"/>
      <c r="BD16" s="36"/>
      <c r="BE16" s="80"/>
      <c r="BF16" s="79"/>
    </row>
    <row r="17" spans="1:58" ht="27" customHeight="1" x14ac:dyDescent="0.25">
      <c r="A17" s="258"/>
      <c r="B17" s="654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299" t="str">
        <f>IF(OR(L15="",L17=""),"",IF(L17&gt;L15,"»",IF(L17&lt;L15,"¼","¹º")))</f>
        <v>¼</v>
      </c>
      <c r="K17" s="82"/>
      <c r="L17" s="266">
        <v>1.7</v>
      </c>
      <c r="M17" s="82"/>
      <c r="N17" s="145">
        <v>0.358333333333333</v>
      </c>
      <c r="O17" s="82"/>
      <c r="P17" s="299" t="str">
        <f>IF(OR(R15="",R17=""),"",IF(R17&gt;R15,"»",IF(R17&lt;R15,"¼","¹º")))</f>
        <v>¹º</v>
      </c>
      <c r="Q17" s="82"/>
      <c r="R17" s="266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4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4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4"/>
      <c r="C18" s="63"/>
      <c r="D18" s="64"/>
      <c r="E18" s="117"/>
      <c r="F18" s="117"/>
      <c r="G18" s="118"/>
      <c r="H18" s="118"/>
      <c r="I18" s="118"/>
      <c r="J18" s="300"/>
      <c r="K18" s="82"/>
      <c r="L18" s="64"/>
      <c r="M18" s="82"/>
      <c r="N18" s="82"/>
      <c r="O18" s="82"/>
      <c r="P18" s="300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4"/>
      <c r="AV18" s="8"/>
      <c r="AW18" s="66"/>
      <c r="AX18" s="63"/>
      <c r="AY18" s="64"/>
      <c r="AZ18" s="64"/>
      <c r="BA18" s="65"/>
      <c r="BB18" s="664"/>
      <c r="BC18" s="67"/>
      <c r="BD18" s="36"/>
      <c r="BE18" s="68"/>
      <c r="BF18" s="69"/>
    </row>
    <row r="19" spans="1:58" ht="27" customHeight="1" x14ac:dyDescent="0.25">
      <c r="A19" s="258"/>
      <c r="B19" s="654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299" t="str">
        <f>IF(OR(L17="",L19=""),"",IF(L19&gt;L17,"»",IF(L19&lt;L17,"¼","¹º")))</f>
        <v>»</v>
      </c>
      <c r="K19" s="82"/>
      <c r="L19" s="266">
        <v>9.1</v>
      </c>
      <c r="M19" s="82"/>
      <c r="N19" s="145">
        <v>3.8888888888888903E-2</v>
      </c>
      <c r="O19" s="82"/>
      <c r="P19" s="299" t="str">
        <f>IF(OR(R17="",R19=""),"",IF(R19&gt;R17,"»",IF(R19&lt;R17,"¼","¹º")))</f>
        <v>»</v>
      </c>
      <c r="Q19" s="82"/>
      <c r="R19" s="266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4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4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4"/>
      <c r="C20" s="63"/>
      <c r="D20" s="64"/>
      <c r="E20" s="117"/>
      <c r="F20" s="117"/>
      <c r="G20" s="118"/>
      <c r="H20" s="118"/>
      <c r="I20" s="118"/>
      <c r="J20" s="300"/>
      <c r="K20" s="82"/>
      <c r="L20" s="64"/>
      <c r="M20" s="82"/>
      <c r="N20" s="82"/>
      <c r="O20" s="82"/>
      <c r="P20" s="300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4"/>
      <c r="AV20" s="8"/>
      <c r="AW20" s="66"/>
      <c r="AX20" s="63"/>
      <c r="AY20" s="64"/>
      <c r="AZ20" s="64"/>
      <c r="BA20" s="65"/>
      <c r="BB20" s="664"/>
      <c r="BC20" s="67"/>
      <c r="BD20" s="36"/>
      <c r="BE20" s="68"/>
      <c r="BF20" s="69"/>
    </row>
    <row r="21" spans="1:58" ht="27" customHeight="1" x14ac:dyDescent="0.25">
      <c r="A21" s="258"/>
      <c r="B21" s="654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299" t="str">
        <f>IF(OR(L19="",L21=""),"",IF(L21&gt;L19,"»",IF(L21&lt;L19,"¼","¹º")))</f>
        <v>»</v>
      </c>
      <c r="K21" s="82"/>
      <c r="L21" s="266">
        <v>9.5</v>
      </c>
      <c r="M21" s="82"/>
      <c r="N21" s="145">
        <v>0.30694444444444402</v>
      </c>
      <c r="O21" s="82"/>
      <c r="P21" s="299" t="str">
        <f>IF(OR(R19="",R21=""),"",IF(R21&gt;R19,"»",IF(R21&lt;R19,"¼","¹º")))</f>
        <v>»</v>
      </c>
      <c r="Q21" s="82"/>
      <c r="R21" s="266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4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4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4"/>
      <c r="C22" s="63"/>
      <c r="D22" s="64"/>
      <c r="E22" s="117"/>
      <c r="F22" s="117"/>
      <c r="G22" s="118"/>
      <c r="H22" s="118"/>
      <c r="I22" s="118"/>
      <c r="J22" s="300"/>
      <c r="K22" s="82"/>
      <c r="L22" s="64"/>
      <c r="M22" s="82"/>
      <c r="N22" s="82"/>
      <c r="O22" s="82"/>
      <c r="P22" s="300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4"/>
      <c r="AV22" s="8"/>
      <c r="AW22" s="66"/>
      <c r="AX22" s="63"/>
      <c r="AY22" s="64"/>
      <c r="AZ22" s="64"/>
      <c r="BA22" s="65"/>
      <c r="BB22" s="664"/>
      <c r="BC22" s="67"/>
      <c r="BD22" s="36"/>
      <c r="BE22" s="80"/>
      <c r="BF22" s="79"/>
    </row>
    <row r="23" spans="1:58" ht="27" customHeight="1" x14ac:dyDescent="0.25">
      <c r="A23" s="258"/>
      <c r="B23" s="654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299" t="str">
        <f>IF(OR(L21="",L23=""),"",IF(L23&gt;L21,"»",IF(L23&lt;L21,"¼","¹º")))</f>
        <v>¼</v>
      </c>
      <c r="K23" s="82"/>
      <c r="L23" s="266">
        <v>7.8</v>
      </c>
      <c r="M23" s="82"/>
      <c r="N23" s="145">
        <v>0.73541666666666705</v>
      </c>
      <c r="O23" s="82"/>
      <c r="P23" s="299" t="str">
        <f>IF(OR(R21="",R23=""),"",IF(R23&gt;R21,"»",IF(R23&lt;R21,"¼","¹º")))</f>
        <v>¼</v>
      </c>
      <c r="Q23" s="82"/>
      <c r="R23" s="266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4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4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4"/>
      <c r="C24" s="63"/>
      <c r="D24" s="64"/>
      <c r="E24" s="117"/>
      <c r="F24" s="117"/>
      <c r="G24" s="118"/>
      <c r="H24" s="118"/>
      <c r="I24" s="118"/>
      <c r="J24" s="300"/>
      <c r="K24" s="82"/>
      <c r="L24" s="64"/>
      <c r="M24" s="82"/>
      <c r="N24" s="82"/>
      <c r="O24" s="82"/>
      <c r="P24" s="300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4"/>
      <c r="AV24" s="8"/>
      <c r="AW24" s="66"/>
      <c r="AX24" s="63"/>
      <c r="AY24" s="64"/>
      <c r="AZ24" s="64"/>
      <c r="BA24" s="65"/>
      <c r="BB24" s="664"/>
      <c r="BC24" s="67"/>
      <c r="BD24" s="36"/>
      <c r="BE24" s="80"/>
      <c r="BF24" s="79"/>
    </row>
    <row r="25" spans="1:58" ht="27" customHeight="1" x14ac:dyDescent="0.25">
      <c r="A25" s="258"/>
      <c r="B25" s="654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299" t="str">
        <f>IF(OR(L23="",L25=""),"",IF(L25&gt;L23,"»",IF(L25&lt;L23,"¼","¹º")))</f>
        <v>¼</v>
      </c>
      <c r="K25" s="82"/>
      <c r="L25" s="266">
        <v>7.7</v>
      </c>
      <c r="M25" s="82"/>
      <c r="N25" s="145">
        <v>0.73055555555555596</v>
      </c>
      <c r="O25" s="82"/>
      <c r="P25" s="299" t="str">
        <f>IF(OR(R23="",R25=""),"",IF(R25&gt;R23,"»",IF(R25&lt;R23,"¼","¹º")))</f>
        <v>¼</v>
      </c>
      <c r="Q25" s="82"/>
      <c r="R25" s="266">
        <v>10.3</v>
      </c>
      <c r="S25" s="82"/>
      <c r="T25" s="145">
        <v>0.54791666666666705</v>
      </c>
      <c r="U25" s="676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4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4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4"/>
      <c r="C26" s="654"/>
      <c r="D26" s="654"/>
      <c r="E26" s="654"/>
      <c r="F26" s="654"/>
      <c r="G26" s="654"/>
      <c r="H26" s="654"/>
      <c r="I26" s="654"/>
      <c r="J26" s="655"/>
      <c r="K26" s="654"/>
      <c r="L26" s="654"/>
      <c r="M26" s="654"/>
      <c r="N26" s="654"/>
      <c r="O26" s="654"/>
      <c r="P26" s="655"/>
      <c r="Q26" s="654"/>
      <c r="R26" s="654"/>
      <c r="S26" s="654"/>
      <c r="T26" s="654"/>
      <c r="U26" s="663"/>
      <c r="V26" s="656"/>
      <c r="W26" s="654"/>
      <c r="X26" s="654"/>
      <c r="Y26" s="654"/>
      <c r="Z26" s="654"/>
      <c r="AA26" s="654"/>
      <c r="AB26" s="654"/>
      <c r="AC26" s="654"/>
      <c r="AD26" s="654"/>
      <c r="AE26" s="656"/>
      <c r="AF26" s="654"/>
      <c r="AG26" s="654"/>
      <c r="AH26" s="654"/>
      <c r="AI26" s="654"/>
      <c r="AJ26" s="654"/>
      <c r="AK26" s="654"/>
      <c r="AL26" s="654"/>
      <c r="AM26" s="654"/>
      <c r="AN26" s="654"/>
      <c r="AO26" s="654"/>
      <c r="AP26" s="654"/>
      <c r="AQ26" s="654"/>
      <c r="AR26" s="654"/>
      <c r="AS26" s="654"/>
      <c r="AT26" s="654"/>
      <c r="AU26" s="654"/>
      <c r="AV26" s="688"/>
      <c r="AW26" s="654"/>
      <c r="AX26" s="654"/>
      <c r="AY26" s="654"/>
      <c r="AZ26" s="654"/>
      <c r="BA26" s="654"/>
      <c r="BB26" s="663"/>
      <c r="BC26" s="258"/>
      <c r="BE26" s="684"/>
      <c r="BF26" s="685"/>
    </row>
    <row r="27" spans="1:58" ht="27" customHeight="1" x14ac:dyDescent="0.25">
      <c r="A27" s="258"/>
      <c r="B27" s="654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299" t="str">
        <f>IF(OR(L25="",L27=""),"",IF(L27&gt;L25,"»",IF(L27&lt;L25,"¼","¹º")))</f>
        <v>¼</v>
      </c>
      <c r="K27" s="82"/>
      <c r="L27" s="266">
        <v>3.9</v>
      </c>
      <c r="M27" s="82"/>
      <c r="N27" s="145">
        <v>0.90138888888888902</v>
      </c>
      <c r="O27" s="82"/>
      <c r="P27" s="299" t="str">
        <f>IF(OR(R25="",R27=""),"",IF(R27&gt;R25,"»",IF(R27&lt;R25,"¼","¹º")))</f>
        <v>¼</v>
      </c>
      <c r="Q27" s="82"/>
      <c r="R27" s="266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4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4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4"/>
      <c r="C28" s="63"/>
      <c r="D28" s="64"/>
      <c r="E28" s="117"/>
      <c r="F28" s="118"/>
      <c r="G28" s="118"/>
      <c r="H28" s="118"/>
      <c r="I28" s="118"/>
      <c r="J28" s="300"/>
      <c r="K28" s="82"/>
      <c r="L28" s="82"/>
      <c r="M28" s="82"/>
      <c r="N28" s="82"/>
      <c r="O28" s="82"/>
      <c r="P28" s="300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4"/>
      <c r="AV28" s="8"/>
      <c r="AW28" s="66"/>
      <c r="AX28" s="63"/>
      <c r="AY28" s="64"/>
      <c r="AZ28" s="64"/>
      <c r="BA28" s="65"/>
      <c r="BB28" s="664"/>
      <c r="BC28" s="22"/>
      <c r="BD28" s="36"/>
      <c r="BE28" s="684"/>
      <c r="BF28" s="686"/>
    </row>
    <row r="29" spans="1:58" ht="27" customHeight="1" x14ac:dyDescent="0.25">
      <c r="A29" s="258"/>
      <c r="B29" s="654"/>
      <c r="C29" s="690" t="str">
        <f>PROPER(TEXT(D29,"JJJJ"))</f>
        <v>Mardi</v>
      </c>
      <c r="D29" s="691">
        <f>$D27+1</f>
        <v>45636</v>
      </c>
      <c r="E29" s="117"/>
      <c r="F29" s="129"/>
      <c r="G29" s="118"/>
      <c r="H29" s="130"/>
      <c r="I29" s="118"/>
      <c r="J29" s="299" t="str">
        <f>IF(OR(L27="",L29=""),"",IF(L29&gt;L27,"»",IF(L29&lt;L27,"¼","¹º")))</f>
        <v>¹º</v>
      </c>
      <c r="K29" s="82"/>
      <c r="L29" s="266">
        <v>3.9</v>
      </c>
      <c r="M29" s="82"/>
      <c r="N29" s="145">
        <v>0.74583333333333302</v>
      </c>
      <c r="O29" s="82"/>
      <c r="P29" s="299" t="str">
        <f>IF(OR(R27="",R29=""),"",IF(R29&gt;R27,"»",IF(R29&lt;R27,"¼","¹º")))</f>
        <v>¼</v>
      </c>
      <c r="Q29" s="82"/>
      <c r="R29" s="266">
        <v>6.3</v>
      </c>
      <c r="S29" s="82"/>
      <c r="T29" s="145">
        <v>7.6388888888888895E-2</v>
      </c>
      <c r="U29" s="21"/>
      <c r="V29" s="67"/>
      <c r="W29" s="66"/>
      <c r="X29" s="690" t="str">
        <f>$C29</f>
        <v>Mardi</v>
      </c>
      <c r="Y29" s="691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0" t="str">
        <f>$C29</f>
        <v>Mardi</v>
      </c>
      <c r="AH29" s="691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4"/>
      <c r="AV29" s="8"/>
      <c r="AW29" s="66"/>
      <c r="AX29" s="690" t="str">
        <f>$C29</f>
        <v>Mardi</v>
      </c>
      <c r="AY29" s="691">
        <f>$D29</f>
        <v>45636</v>
      </c>
      <c r="AZ29" s="64"/>
      <c r="BA29" s="145">
        <v>0</v>
      </c>
      <c r="BB29" s="664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4"/>
      <c r="C30" s="63"/>
      <c r="D30" s="64"/>
      <c r="E30" s="117"/>
      <c r="F30" s="117"/>
      <c r="G30" s="118"/>
      <c r="H30" s="118"/>
      <c r="I30" s="118"/>
      <c r="J30" s="300"/>
      <c r="K30" s="82"/>
      <c r="L30" s="64"/>
      <c r="M30" s="82"/>
      <c r="N30" s="82"/>
      <c r="O30" s="82"/>
      <c r="P30" s="300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4"/>
      <c r="AV30" s="8"/>
      <c r="AW30" s="66"/>
      <c r="AX30" s="63"/>
      <c r="AY30" s="64"/>
      <c r="AZ30" s="64"/>
      <c r="BA30" s="65"/>
      <c r="BB30" s="664"/>
      <c r="BC30" s="67"/>
      <c r="BD30" s="36"/>
      <c r="BE30" s="80"/>
      <c r="BF30" s="79"/>
    </row>
    <row r="31" spans="1:58" ht="27" customHeight="1" x14ac:dyDescent="0.25">
      <c r="A31" s="258"/>
      <c r="B31" s="654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299" t="str">
        <f>IF(OR(L29="",L31=""),"",IF(L31&gt;L29,"»",IF(L31&lt;L29,"¼","¹º")))</f>
        <v>¼</v>
      </c>
      <c r="K31" s="82"/>
      <c r="L31" s="266">
        <v>1.2</v>
      </c>
      <c r="M31" s="82"/>
      <c r="N31" s="145">
        <v>0.95625000000000004</v>
      </c>
      <c r="O31" s="82"/>
      <c r="P31" s="299" t="str">
        <f>IF(OR(R29="",R31=""),"",IF(R31&gt;R29,"»",IF(R31&lt;R29,"¼","¹º")))</f>
        <v>»</v>
      </c>
      <c r="Q31" s="82"/>
      <c r="R31" s="266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4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4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4"/>
      <c r="C32" s="63"/>
      <c r="D32" s="64"/>
      <c r="E32" s="117"/>
      <c r="F32" s="117"/>
      <c r="G32" s="118"/>
      <c r="H32" s="118"/>
      <c r="I32" s="118"/>
      <c r="J32" s="300"/>
      <c r="K32" s="82"/>
      <c r="L32" s="64"/>
      <c r="M32" s="82"/>
      <c r="N32" s="82"/>
      <c r="O32" s="82"/>
      <c r="P32" s="300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4"/>
      <c r="AV32" s="8"/>
      <c r="AW32" s="66"/>
      <c r="AX32" s="63"/>
      <c r="AY32" s="64"/>
      <c r="AZ32" s="64"/>
      <c r="BA32" s="65"/>
      <c r="BB32" s="664"/>
      <c r="BC32" s="67"/>
      <c r="BD32" s="36"/>
      <c r="BE32" s="68"/>
      <c r="BF32" s="69"/>
    </row>
    <row r="33" spans="1:58" ht="27" customHeight="1" x14ac:dyDescent="0.25">
      <c r="A33" s="258"/>
      <c r="B33" s="654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299" t="str">
        <f>IF(OR(L31="",L33=""),"",IF(L33&gt;L31,"»",IF(L33&lt;L31,"¼","¹º")))</f>
        <v>¼</v>
      </c>
      <c r="K33" s="82"/>
      <c r="L33" s="266">
        <v>0.3</v>
      </c>
      <c r="M33" s="82"/>
      <c r="N33" s="145">
        <v>0.99722222222222201</v>
      </c>
      <c r="O33" s="82"/>
      <c r="P33" s="299" t="str">
        <f>IF(OR(R31="",R33=""),"",IF(R33&gt;R31,"»",IF(R33&lt;R31,"¼","¹º")))</f>
        <v>¼</v>
      </c>
      <c r="Q33" s="82"/>
      <c r="R33" s="266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4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4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4"/>
      <c r="C34" s="63"/>
      <c r="D34" s="64"/>
      <c r="E34" s="117"/>
      <c r="F34" s="117"/>
      <c r="G34" s="118"/>
      <c r="H34" s="118"/>
      <c r="I34" s="118"/>
      <c r="J34" s="300"/>
      <c r="K34" s="82"/>
      <c r="L34" s="64"/>
      <c r="M34" s="82"/>
      <c r="N34" s="82"/>
      <c r="O34" s="82"/>
      <c r="P34" s="300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4"/>
      <c r="AV34" s="8"/>
      <c r="AW34" s="66"/>
      <c r="AX34" s="63"/>
      <c r="AY34" s="64"/>
      <c r="AZ34" s="64"/>
      <c r="BA34" s="65"/>
      <c r="BB34" s="664"/>
      <c r="BC34" s="67"/>
      <c r="BD34" s="36"/>
      <c r="BE34" s="68"/>
      <c r="BF34" s="69"/>
    </row>
    <row r="35" spans="1:58" ht="27" customHeight="1" x14ac:dyDescent="0.25">
      <c r="A35" s="258"/>
      <c r="B35" s="654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299" t="str">
        <f>IF(OR(L33="",L35=""),"",IF(L35&gt;L33,"»",IF(L35&lt;L33,"¼","¹º")))</f>
        <v>¼</v>
      </c>
      <c r="K35" s="82"/>
      <c r="L35" s="266">
        <v>-1.7</v>
      </c>
      <c r="M35" s="82"/>
      <c r="N35" s="145">
        <v>0.234027777777778</v>
      </c>
      <c r="O35" s="82"/>
      <c r="P35" s="299" t="str">
        <f>IF(OR(R33="",R35=""),"",IF(R35&gt;R33,"»",IF(R35&lt;R33,"¼","¹º")))</f>
        <v>¼</v>
      </c>
      <c r="Q35" s="82"/>
      <c r="R35" s="266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4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4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4"/>
      <c r="C36" s="63"/>
      <c r="D36" s="64"/>
      <c r="E36" s="117"/>
      <c r="F36" s="117"/>
      <c r="G36" s="118"/>
      <c r="H36" s="118"/>
      <c r="I36" s="118"/>
      <c r="J36" s="300"/>
      <c r="K36" s="82"/>
      <c r="L36" s="64"/>
      <c r="M36" s="82"/>
      <c r="N36" s="82"/>
      <c r="O36" s="82"/>
      <c r="P36" s="300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4"/>
      <c r="AV36" s="8"/>
      <c r="AW36" s="66"/>
      <c r="AX36" s="63"/>
      <c r="AY36" s="64"/>
      <c r="AZ36" s="64"/>
      <c r="BA36" s="65"/>
      <c r="BB36" s="664"/>
      <c r="BC36" s="67"/>
      <c r="BD36" s="36"/>
      <c r="BE36" s="80"/>
      <c r="BF36" s="79"/>
    </row>
    <row r="37" spans="1:58" ht="27" customHeight="1" x14ac:dyDescent="0.25">
      <c r="A37" s="258"/>
      <c r="B37" s="654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299" t="str">
        <f>IF(OR(L35="",L37=""),"",IF(L37&gt;L35,"»",IF(L37&lt;L35,"¼","¹º")))</f>
        <v>»</v>
      </c>
      <c r="K37" s="82"/>
      <c r="L37" s="266">
        <v>2.8</v>
      </c>
      <c r="M37" s="82"/>
      <c r="N37" s="145">
        <v>0.24444444444444399</v>
      </c>
      <c r="O37" s="82"/>
      <c r="P37" s="299" t="str">
        <f>IF(OR(R35="",R37=""),"",IF(R37&gt;R35,"»",IF(R37&lt;R35,"¼","¹º")))</f>
        <v>»</v>
      </c>
      <c r="Q37" s="82"/>
      <c r="R37" s="266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4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4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4"/>
      <c r="C38" s="63"/>
      <c r="D38" s="64"/>
      <c r="E38" s="117"/>
      <c r="F38" s="117"/>
      <c r="G38" s="118"/>
      <c r="H38" s="118"/>
      <c r="I38" s="118"/>
      <c r="J38" s="300"/>
      <c r="K38" s="82"/>
      <c r="L38" s="64"/>
      <c r="M38" s="82"/>
      <c r="N38" s="82"/>
      <c r="O38" s="82"/>
      <c r="P38" s="300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4"/>
      <c r="AV38" s="8"/>
      <c r="AW38" s="66"/>
      <c r="AX38" s="63"/>
      <c r="AY38" s="64"/>
      <c r="AZ38" s="64"/>
      <c r="BA38" s="65"/>
      <c r="BB38" s="664"/>
      <c r="BC38" s="67"/>
      <c r="BD38" s="36"/>
      <c r="BE38" s="68"/>
      <c r="BF38" s="69"/>
    </row>
    <row r="39" spans="1:58" ht="27" customHeight="1" x14ac:dyDescent="0.25">
      <c r="A39" s="258"/>
      <c r="B39" s="654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299" t="str">
        <f>IF(OR(L37="",L39=""),"",IF(L39&gt;L37,"»",IF(L39&lt;L37,"¼","¹º")))</f>
        <v>»</v>
      </c>
      <c r="K39" s="82"/>
      <c r="L39" s="266">
        <v>4.8</v>
      </c>
      <c r="M39" s="82"/>
      <c r="N39" s="145">
        <v>0.36180555555555599</v>
      </c>
      <c r="O39" s="82"/>
      <c r="P39" s="299" t="str">
        <f>IF(OR(R37="",R39=""),"",IF(R39&gt;R37,"»",IF(R39&lt;R37,"¼","¹º")))</f>
        <v>»</v>
      </c>
      <c r="Q39" s="82"/>
      <c r="R39" s="266">
        <v>13.3</v>
      </c>
      <c r="S39" s="82"/>
      <c r="T39" s="145">
        <v>0.56527777777777799</v>
      </c>
      <c r="U39" s="676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4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4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4"/>
      <c r="C40" s="654"/>
      <c r="D40" s="654"/>
      <c r="E40" s="654"/>
      <c r="F40" s="654"/>
      <c r="G40" s="654"/>
      <c r="H40" s="654"/>
      <c r="I40" s="654"/>
      <c r="J40" s="655"/>
      <c r="K40" s="654"/>
      <c r="L40" s="654"/>
      <c r="M40" s="654"/>
      <c r="N40" s="654"/>
      <c r="O40" s="654"/>
      <c r="P40" s="655"/>
      <c r="Q40" s="654"/>
      <c r="R40" s="654"/>
      <c r="S40" s="654"/>
      <c r="T40" s="654"/>
      <c r="U40" s="663"/>
      <c r="V40" s="656"/>
      <c r="W40" s="654"/>
      <c r="X40" s="654"/>
      <c r="Y40" s="654"/>
      <c r="Z40" s="654"/>
      <c r="AA40" s="654"/>
      <c r="AB40" s="654"/>
      <c r="AC40" s="654"/>
      <c r="AD40" s="654"/>
      <c r="AE40" s="656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6"/>
      <c r="AW40" s="654"/>
      <c r="AX40" s="654"/>
      <c r="AY40" s="654"/>
      <c r="AZ40" s="654"/>
      <c r="BA40" s="654"/>
      <c r="BB40" s="663"/>
      <c r="BC40" s="258"/>
      <c r="BE40" s="684"/>
      <c r="BF40" s="685"/>
    </row>
    <row r="41" spans="1:58" ht="27" customHeight="1" x14ac:dyDescent="0.25">
      <c r="A41" s="258"/>
      <c r="B41" s="654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299" t="str">
        <f>IF(OR(L39="",L41=""),"",IF(L41&gt;L39,"»",IF(L41&lt;L39,"¼","¹º")))</f>
        <v>¼</v>
      </c>
      <c r="K41" s="82"/>
      <c r="L41" s="266">
        <v>3.8</v>
      </c>
      <c r="M41" s="82"/>
      <c r="N41" s="145">
        <v>0.36319444444444399</v>
      </c>
      <c r="O41" s="82"/>
      <c r="P41" s="299" t="str">
        <f>IF(OR(R39="",R41=""),"",IF(R41&gt;R39,"»",IF(R41&lt;R39,"¼","¹º")))</f>
        <v>¼</v>
      </c>
      <c r="Q41" s="82"/>
      <c r="R41" s="266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4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4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4"/>
      <c r="C42" s="63"/>
      <c r="D42" s="64"/>
      <c r="E42" s="117"/>
      <c r="F42" s="117"/>
      <c r="G42" s="118"/>
      <c r="H42" s="118"/>
      <c r="I42" s="118"/>
      <c r="J42" s="300"/>
      <c r="K42" s="82"/>
      <c r="L42" s="64"/>
      <c r="M42" s="82"/>
      <c r="N42" s="82"/>
      <c r="O42" s="82"/>
      <c r="P42" s="300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4"/>
      <c r="AV42" s="8"/>
      <c r="AW42" s="66"/>
      <c r="AX42" s="63"/>
      <c r="AY42" s="64"/>
      <c r="AZ42" s="64"/>
      <c r="BA42" s="65"/>
      <c r="BB42" s="664"/>
      <c r="BC42" s="67"/>
      <c r="BD42" s="36"/>
      <c r="BE42" s="80"/>
      <c r="BF42" s="79"/>
    </row>
    <row r="43" spans="1:58" ht="27" customHeight="1" x14ac:dyDescent="0.25">
      <c r="A43" s="258"/>
      <c r="B43" s="654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299" t="str">
        <f>IF(OR(L41="",L43=""),"",IF(L43&gt;L41,"»",IF(L43&lt;L41,"¼","¹º")))</f>
        <v>¼</v>
      </c>
      <c r="K43" s="82"/>
      <c r="L43" s="266">
        <v>3.6</v>
      </c>
      <c r="M43" s="82"/>
      <c r="N43" s="145">
        <v>0</v>
      </c>
      <c r="O43" s="82"/>
      <c r="P43" s="299" t="str">
        <f>IF(OR(R41="",R43=""),"",IF(R43&gt;R41,"»",IF(R43&lt;R41,"¼","¹º")))</f>
        <v>¼</v>
      </c>
      <c r="Q43" s="82"/>
      <c r="R43" s="266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4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4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4"/>
      <c r="C44" s="63"/>
      <c r="D44" s="64"/>
      <c r="E44" s="117"/>
      <c r="F44" s="117"/>
      <c r="G44" s="118"/>
      <c r="H44" s="118"/>
      <c r="I44" s="118"/>
      <c r="J44" s="300"/>
      <c r="K44" s="82"/>
      <c r="L44" s="64"/>
      <c r="M44" s="82"/>
      <c r="N44" s="82"/>
      <c r="O44" s="82"/>
      <c r="P44" s="300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4"/>
      <c r="AV44" s="8"/>
      <c r="AW44" s="66"/>
      <c r="AX44" s="63"/>
      <c r="AY44" s="64"/>
      <c r="AZ44" s="64"/>
      <c r="BA44" s="65"/>
      <c r="BB44" s="664"/>
      <c r="BC44" s="67"/>
      <c r="BD44" s="36"/>
      <c r="BE44" s="68"/>
      <c r="BF44" s="69"/>
    </row>
    <row r="45" spans="1:58" ht="27" customHeight="1" x14ac:dyDescent="0.25">
      <c r="A45" s="258"/>
      <c r="B45" s="654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299" t="str">
        <f>IF(OR(L43="",L45=""),"",IF(L45&gt;L43,"»",IF(L45&lt;L43,"¼","¹º")))</f>
        <v>»</v>
      </c>
      <c r="K45" s="82"/>
      <c r="L45" s="266">
        <v>8.6</v>
      </c>
      <c r="M45" s="82"/>
      <c r="N45" s="145">
        <v>3.8194444444444399E-2</v>
      </c>
      <c r="O45" s="82"/>
      <c r="P45" s="299" t="str">
        <f>IF(OR(R43="",R45=""),"",IF(R45&gt;R43,"»",IF(R45&lt;R43,"¼","¹º")))</f>
        <v>»</v>
      </c>
      <c r="Q45" s="82"/>
      <c r="R45" s="266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4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4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4"/>
      <c r="C46" s="63"/>
      <c r="D46" s="64"/>
      <c r="E46" s="117"/>
      <c r="F46" s="117"/>
      <c r="G46" s="118"/>
      <c r="H46" s="118"/>
      <c r="I46" s="118"/>
      <c r="J46" s="300"/>
      <c r="K46" s="82"/>
      <c r="L46" s="64"/>
      <c r="M46" s="82"/>
      <c r="N46" s="82"/>
      <c r="O46" s="82"/>
      <c r="P46" s="300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4"/>
      <c r="AV46" s="8"/>
      <c r="AW46" s="66"/>
      <c r="AX46" s="63"/>
      <c r="AY46" s="64"/>
      <c r="AZ46" s="64"/>
      <c r="BA46" s="65"/>
      <c r="BB46" s="664"/>
      <c r="BC46" s="67"/>
      <c r="BD46" s="36"/>
      <c r="BE46" s="68"/>
      <c r="BF46" s="69"/>
    </row>
    <row r="47" spans="1:58" ht="27" customHeight="1" x14ac:dyDescent="0.25">
      <c r="A47" s="258"/>
      <c r="B47" s="654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299" t="str">
        <f>IF(OR(L45="",L47=""),"",IF(L47&gt;L45,"»",IF(L47&lt;L45,"¼","¹º")))</f>
        <v>¼</v>
      </c>
      <c r="K47" s="82"/>
      <c r="L47" s="266">
        <v>6.5</v>
      </c>
      <c r="M47" s="82"/>
      <c r="N47" s="145">
        <v>0.75902777777777797</v>
      </c>
      <c r="O47" s="82"/>
      <c r="P47" s="299" t="str">
        <f>IF(OR(R45="",R47=""),"",IF(R47&gt;R45,"»",IF(R47&lt;R45,"¼","¹º")))</f>
        <v>»</v>
      </c>
      <c r="Q47" s="82"/>
      <c r="R47" s="266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4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4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4"/>
      <c r="C48" s="63"/>
      <c r="D48" s="64"/>
      <c r="E48" s="117"/>
      <c r="F48" s="117"/>
      <c r="G48" s="118"/>
      <c r="H48" s="118"/>
      <c r="I48" s="118"/>
      <c r="J48" s="300"/>
      <c r="K48" s="82"/>
      <c r="L48" s="64"/>
      <c r="M48" s="82"/>
      <c r="N48" s="82"/>
      <c r="O48" s="82"/>
      <c r="P48" s="300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4"/>
      <c r="AV48" s="8"/>
      <c r="AW48" s="66"/>
      <c r="AX48" s="63"/>
      <c r="AY48" s="64"/>
      <c r="AZ48" s="64"/>
      <c r="BA48" s="65"/>
      <c r="BB48" s="664"/>
      <c r="BC48" s="67"/>
      <c r="BD48" s="36"/>
      <c r="BE48" s="68"/>
      <c r="BF48" s="69"/>
    </row>
    <row r="49" spans="1:70" ht="27" customHeight="1" x14ac:dyDescent="0.25">
      <c r="A49" s="258"/>
      <c r="B49" s="654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299" t="str">
        <f>IF(OR(L47="",L49=""),"",IF(L49&gt;L47,"»",IF(L49&lt;L47,"¼","¹º")))</f>
        <v>¼</v>
      </c>
      <c r="K49" s="82"/>
      <c r="L49" s="266">
        <v>3</v>
      </c>
      <c r="M49" s="82"/>
      <c r="N49" s="145">
        <v>0.28749999999999998</v>
      </c>
      <c r="O49" s="82"/>
      <c r="P49" s="299" t="str">
        <f>IF(OR(R47="",R49=""),"",IF(R49&gt;R47,"»",IF(R49&lt;R47,"¼","¹º")))</f>
        <v>¼</v>
      </c>
      <c r="Q49" s="82"/>
      <c r="R49" s="266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4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4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4"/>
      <c r="C50" s="63"/>
      <c r="D50" s="64"/>
      <c r="E50" s="117"/>
      <c r="F50" s="117"/>
      <c r="G50" s="118"/>
      <c r="H50" s="118"/>
      <c r="I50" s="118"/>
      <c r="J50" s="300"/>
      <c r="K50" s="82"/>
      <c r="L50" s="64"/>
      <c r="M50" s="82"/>
      <c r="N50" s="82"/>
      <c r="O50" s="82"/>
      <c r="P50" s="300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4"/>
      <c r="AV50" s="8"/>
      <c r="AW50" s="66"/>
      <c r="AX50" s="63"/>
      <c r="AY50" s="64"/>
      <c r="AZ50" s="64"/>
      <c r="BA50" s="65"/>
      <c r="BB50" s="664"/>
      <c r="BC50" s="67"/>
      <c r="BD50" s="36"/>
      <c r="BE50" s="80"/>
      <c r="BF50" s="79"/>
    </row>
    <row r="51" spans="1:70" ht="27" customHeight="1" x14ac:dyDescent="0.25">
      <c r="A51" s="258"/>
      <c r="B51" s="654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299" t="str">
        <f>IF(OR(L49="",L51=""),"",IF(L51&gt;L49,"»",IF(L51&lt;L49,"¼","¹º")))</f>
        <v>»</v>
      </c>
      <c r="K51" s="82"/>
      <c r="L51" s="266">
        <v>7.6</v>
      </c>
      <c r="M51" s="82"/>
      <c r="N51" s="145">
        <v>0.28125</v>
      </c>
      <c r="O51" s="82"/>
      <c r="P51" s="299" t="str">
        <f>IF(OR(R49="",R51=""),"",IF(R51&gt;R49,"»",IF(R51&lt;R49,"¼","¹º")))</f>
        <v>¹º</v>
      </c>
      <c r="Q51" s="82"/>
      <c r="R51" s="266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4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4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4"/>
      <c r="C52" s="63"/>
      <c r="D52" s="64"/>
      <c r="E52" s="117"/>
      <c r="F52" s="117"/>
      <c r="G52" s="118"/>
      <c r="H52" s="118"/>
      <c r="I52" s="118"/>
      <c r="J52" s="300"/>
      <c r="K52" s="82"/>
      <c r="L52" s="64"/>
      <c r="M52" s="82"/>
      <c r="N52" s="82"/>
      <c r="O52" s="82"/>
      <c r="P52" s="300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4"/>
      <c r="AV52" s="8"/>
      <c r="AW52" s="66"/>
      <c r="AX52" s="63"/>
      <c r="AY52" s="64"/>
      <c r="AZ52" s="64"/>
      <c r="BA52" s="65"/>
      <c r="BB52" s="664"/>
      <c r="BC52" s="67"/>
      <c r="BD52" s="36"/>
      <c r="BE52" s="68"/>
      <c r="BF52" s="69"/>
    </row>
    <row r="53" spans="1:70" ht="27" customHeight="1" x14ac:dyDescent="0.25">
      <c r="A53" s="258"/>
      <c r="B53" s="654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299" t="str">
        <f>IF(OR(L51="",L53=""),"",IF(L53&gt;L51,"»",IF(L53&lt;L51,"¼","¹º")))</f>
        <v>»</v>
      </c>
      <c r="K53" s="82"/>
      <c r="L53" s="266">
        <v>7.7</v>
      </c>
      <c r="M53" s="82"/>
      <c r="N53" s="145">
        <v>0.82083333333333297</v>
      </c>
      <c r="O53" s="82"/>
      <c r="P53" s="299" t="str">
        <f>IF(OR(R51="",R53=""),"",IF(R53&gt;R51,"»",IF(R53&lt;R51,"¼","¹º")))</f>
        <v>»</v>
      </c>
      <c r="Q53" s="82"/>
      <c r="R53" s="266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4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4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4"/>
      <c r="C54" s="63"/>
      <c r="D54" s="64"/>
      <c r="E54" s="117"/>
      <c r="F54" s="118"/>
      <c r="G54" s="118"/>
      <c r="H54" s="118"/>
      <c r="I54" s="118"/>
      <c r="J54" s="300"/>
      <c r="K54" s="82"/>
      <c r="L54" s="82"/>
      <c r="M54" s="82"/>
      <c r="N54" s="82"/>
      <c r="O54" s="82"/>
      <c r="P54" s="300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4"/>
      <c r="AV54" s="8"/>
      <c r="AW54" s="66"/>
      <c r="AX54" s="63"/>
      <c r="AY54" s="64"/>
      <c r="AZ54" s="64"/>
      <c r="BA54" s="65"/>
      <c r="BB54" s="664"/>
      <c r="BC54" s="22"/>
      <c r="BD54" s="36"/>
      <c r="BE54" s="684"/>
      <c r="BF54" s="686"/>
    </row>
    <row r="55" spans="1:70" ht="27" customHeight="1" x14ac:dyDescent="0.25">
      <c r="A55" s="258"/>
      <c r="B55" s="654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299" t="str">
        <f>IF(OR(L53="",L55=""),"",IF(L55&gt;L53,"»",IF(L55&lt;L53,"¼","¹º")))</f>
        <v>¼</v>
      </c>
      <c r="K55" s="82"/>
      <c r="L55" s="266">
        <v>6</v>
      </c>
      <c r="M55" s="82"/>
      <c r="N55" s="145">
        <v>3.8888888888888903E-2</v>
      </c>
      <c r="O55" s="82"/>
      <c r="P55" s="299" t="str">
        <f>IF(OR(R53="",R55=""),"",IF(R55&gt;R53,"»",IF(R55&lt;R53,"¼","¹º")))</f>
        <v>¼</v>
      </c>
      <c r="Q55" s="82"/>
      <c r="R55" s="266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4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4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4"/>
      <c r="C56" s="63"/>
      <c r="D56" s="64"/>
      <c r="E56" s="117"/>
      <c r="F56" s="117"/>
      <c r="G56" s="118"/>
      <c r="H56" s="118"/>
      <c r="I56" s="118"/>
      <c r="J56" s="300"/>
      <c r="K56" s="82"/>
      <c r="L56" s="64"/>
      <c r="M56" s="82"/>
      <c r="N56" s="82"/>
      <c r="O56" s="82"/>
      <c r="P56" s="300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4"/>
      <c r="AV56" s="8"/>
      <c r="AW56" s="66"/>
      <c r="AX56" s="63"/>
      <c r="AY56" s="64"/>
      <c r="AZ56" s="64"/>
      <c r="BA56" s="65"/>
      <c r="BB56" s="664"/>
      <c r="BC56" s="67"/>
      <c r="BD56" s="36"/>
      <c r="BE56" s="80"/>
      <c r="BF56" s="79"/>
    </row>
    <row r="57" spans="1:70" ht="27" customHeight="1" x14ac:dyDescent="0.25">
      <c r="A57" s="258"/>
      <c r="B57" s="654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299" t="str">
        <f>IF(OR(L55="",L57=""),"",IF(L57&gt;L55,"»",IF(L57&lt;L55,"¼","¹º")))</f>
        <v>»</v>
      </c>
      <c r="K57" s="82"/>
      <c r="L57" s="266">
        <v>10.7</v>
      </c>
      <c r="M57" s="82"/>
      <c r="N57" s="145">
        <v>0.35625000000002799</v>
      </c>
      <c r="O57" s="82"/>
      <c r="P57" s="299" t="str">
        <f>IF(OR(R55="",R57=""),"",IF(R57&gt;R55,"»",IF(R57&lt;R55,"¼","¹º")))</f>
        <v>»</v>
      </c>
      <c r="Q57" s="82"/>
      <c r="R57" s="266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4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4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4"/>
      <c r="C58" s="63"/>
      <c r="D58" s="64"/>
      <c r="E58" s="117"/>
      <c r="F58" s="117"/>
      <c r="G58" s="118"/>
      <c r="H58" s="118"/>
      <c r="I58" s="118"/>
      <c r="J58" s="300"/>
      <c r="K58" s="82"/>
      <c r="L58" s="64"/>
      <c r="M58" s="82"/>
      <c r="N58" s="82"/>
      <c r="O58" s="82"/>
      <c r="P58" s="300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4"/>
      <c r="AV58" s="8"/>
      <c r="AW58" s="66"/>
      <c r="AX58" s="63"/>
      <c r="AY58" s="64"/>
      <c r="AZ58" s="64"/>
      <c r="BA58" s="65"/>
      <c r="BB58" s="664"/>
      <c r="BC58" s="67"/>
      <c r="BD58" s="36"/>
      <c r="BE58" s="80"/>
      <c r="BF58" s="79"/>
    </row>
    <row r="59" spans="1:70" ht="27" customHeight="1" x14ac:dyDescent="0.25">
      <c r="A59" s="258"/>
      <c r="B59" s="654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299" t="str">
        <f>IF(OR(L57="",L59=""),"",IF(L59&gt;L57,"»",IF(L59&lt;L57,"¼","¹º")))</f>
        <v>¼</v>
      </c>
      <c r="K59" s="82"/>
      <c r="L59" s="266">
        <v>8.6</v>
      </c>
      <c r="M59" s="82"/>
      <c r="N59" s="145">
        <v>0.95972222222222203</v>
      </c>
      <c r="O59" s="82"/>
      <c r="P59" s="299" t="str">
        <f>IF(OR(R57="",R59=""),"",IF(R59&gt;R57,"»",IF(R59&lt;R57,"¼","¹º")))</f>
        <v>¼</v>
      </c>
      <c r="Q59" s="82"/>
      <c r="R59" s="266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4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4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4"/>
      <c r="C60" s="63"/>
      <c r="D60" s="64"/>
      <c r="E60" s="117"/>
      <c r="F60" s="117"/>
      <c r="G60" s="118"/>
      <c r="H60" s="118"/>
      <c r="I60" s="118"/>
      <c r="J60" s="300"/>
      <c r="K60" s="82"/>
      <c r="L60" s="64"/>
      <c r="M60" s="82"/>
      <c r="N60" s="82"/>
      <c r="O60" s="82"/>
      <c r="P60" s="300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4"/>
      <c r="AV60" s="8"/>
      <c r="AW60" s="66"/>
      <c r="AX60" s="63"/>
      <c r="AY60" s="64"/>
      <c r="AZ60" s="64"/>
      <c r="BA60" s="65"/>
      <c r="BB60" s="664"/>
      <c r="BC60" s="67"/>
      <c r="BD60" s="36"/>
      <c r="BE60" s="80"/>
      <c r="BF60" s="79"/>
    </row>
    <row r="61" spans="1:70" ht="27" customHeight="1" x14ac:dyDescent="0.25">
      <c r="A61" s="258"/>
      <c r="B61" s="654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299" t="str">
        <f>IF(OR(L59="",L61=""),"",IF(L61&gt;L59,"»",IF(L61&lt;L59,"¼","¹º")))</f>
        <v>¼</v>
      </c>
      <c r="K61" s="82"/>
      <c r="L61" s="266">
        <v>2.4</v>
      </c>
      <c r="M61" s="82"/>
      <c r="N61" s="145">
        <v>0.99652777777777801</v>
      </c>
      <c r="O61" s="82"/>
      <c r="P61" s="299" t="str">
        <f>IF(OR(R59="",R61=""),"",IF(R61&gt;R59,"»",IF(R61&lt;R59,"¼","¹º")))</f>
        <v>¼</v>
      </c>
      <c r="Q61" s="82"/>
      <c r="R61" s="266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4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4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4"/>
      <c r="C62" s="63"/>
      <c r="D62" s="64"/>
      <c r="E62" s="117"/>
      <c r="F62" s="117"/>
      <c r="G62" s="118"/>
      <c r="H62" s="118"/>
      <c r="I62" s="118"/>
      <c r="J62" s="300"/>
      <c r="K62" s="82"/>
      <c r="L62" s="64"/>
      <c r="M62" s="82"/>
      <c r="N62" s="82"/>
      <c r="O62" s="82"/>
      <c r="P62" s="300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4"/>
      <c r="AV62" s="8"/>
      <c r="AW62" s="66"/>
      <c r="AX62" s="63"/>
      <c r="AY62" s="64"/>
      <c r="AZ62" s="64"/>
      <c r="BA62" s="65"/>
      <c r="BB62" s="664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4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299" t="str">
        <f>IF(OR(L61="",L63=""),"",IF(L63&gt;L61,"»",IF(L63&lt;L61,"¼","¹º")))</f>
        <v>¼</v>
      </c>
      <c r="K63" s="82"/>
      <c r="L63" s="266">
        <v>0.8</v>
      </c>
      <c r="M63" s="82"/>
      <c r="N63" s="145">
        <v>0.15416666666666701</v>
      </c>
      <c r="O63" s="82"/>
      <c r="P63" s="299" t="str">
        <f>IF(OR(R61="",R63=""),"",IF(R63&gt;R61,"»",IF(R63&lt;R61,"¼","¹º")))</f>
        <v>¼</v>
      </c>
      <c r="Q63" s="82"/>
      <c r="R63" s="266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4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4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4"/>
      <c r="C64" s="63"/>
      <c r="D64" s="64"/>
      <c r="E64" s="117"/>
      <c r="F64" s="117"/>
      <c r="G64" s="118"/>
      <c r="H64" s="118"/>
      <c r="I64" s="118"/>
      <c r="J64" s="300"/>
      <c r="K64" s="82"/>
      <c r="L64" s="64"/>
      <c r="M64" s="82"/>
      <c r="N64" s="82"/>
      <c r="O64" s="82"/>
      <c r="P64" s="300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4"/>
      <c r="AV64" s="8"/>
      <c r="AW64" s="66"/>
      <c r="AX64" s="63"/>
      <c r="AY64" s="64"/>
      <c r="AZ64" s="64"/>
      <c r="BA64" s="65"/>
      <c r="BB64" s="664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4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299" t="str">
        <f>IF(OR(L59="",L65=""),"",IF(L65&gt;L59,"»",IF(L65&lt;L59,"¼","¹º")))</f>
        <v>¼</v>
      </c>
      <c r="K65" s="82"/>
      <c r="L65" s="266">
        <v>3.6</v>
      </c>
      <c r="M65" s="82"/>
      <c r="N65" s="145">
        <v>6.3888888888888898E-2</v>
      </c>
      <c r="O65" s="82"/>
      <c r="P65" s="299" t="str">
        <f>IF(OR(R59="",R65=""),"",IF(R65&gt;R59,"»",IF(R65&lt;R59,"¼","¹º")))</f>
        <v>¼</v>
      </c>
      <c r="Q65" s="82"/>
      <c r="R65" s="266">
        <v>5</v>
      </c>
      <c r="S65" s="82"/>
      <c r="T65" s="145">
        <v>0.32083333333333303</v>
      </c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>
        <v>19.100000000000001</v>
      </c>
      <c r="AB65" s="64"/>
      <c r="AC65" s="145">
        <v>4.1666666666666699E-2</v>
      </c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>
        <v>0</v>
      </c>
      <c r="AK65" s="64"/>
      <c r="AL65" s="145">
        <v>0</v>
      </c>
      <c r="AM65" s="64"/>
      <c r="AN65" s="145">
        <v>0</v>
      </c>
      <c r="AO65" s="64"/>
      <c r="AP65" s="145">
        <v>0</v>
      </c>
      <c r="AQ65" s="64"/>
      <c r="AR65" s="145">
        <v>0</v>
      </c>
      <c r="AS65" s="64"/>
      <c r="AT65" s="145">
        <v>0</v>
      </c>
      <c r="AU65" s="664"/>
      <c r="AV65" s="8"/>
      <c r="AW65" s="66"/>
      <c r="AX65" s="142" t="str">
        <f>$C65</f>
        <v>Samedi</v>
      </c>
      <c r="AY65" s="143">
        <f>$D65</f>
        <v>45654</v>
      </c>
      <c r="AZ65" s="64"/>
      <c r="BA65" s="145">
        <v>0</v>
      </c>
      <c r="BB65" s="664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4"/>
      <c r="C66" s="63"/>
      <c r="D66" s="64"/>
      <c r="E66" s="117"/>
      <c r="F66" s="117"/>
      <c r="G66" s="118"/>
      <c r="H66" s="118"/>
      <c r="I66" s="118"/>
      <c r="J66" s="300"/>
      <c r="K66" s="82"/>
      <c r="L66" s="64"/>
      <c r="M66" s="82"/>
      <c r="N66" s="82"/>
      <c r="O66" s="82"/>
      <c r="P66" s="300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4"/>
      <c r="AV66" s="8"/>
      <c r="AW66" s="66"/>
      <c r="AX66" s="63"/>
      <c r="AY66" s="64"/>
      <c r="AZ66" s="64"/>
      <c r="BA66" s="65"/>
      <c r="BB66" s="664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4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299" t="str">
        <f>IF(OR(L61="",L67=""),"",IF(L67&gt;L61,"»",IF(L67&lt;L61,"¼","¹º")))</f>
        <v>»</v>
      </c>
      <c r="K67" s="82"/>
      <c r="L67" s="266">
        <v>2.9</v>
      </c>
      <c r="M67" s="82"/>
      <c r="N67" s="145">
        <v>0.86458333333333304</v>
      </c>
      <c r="O67" s="82"/>
      <c r="P67" s="299" t="str">
        <f>IF(OR(R61="",R67=""),"",IF(R67&gt;R61,"»",IF(R67&lt;R61,"¼","¹º")))</f>
        <v>¼</v>
      </c>
      <c r="Q67" s="82"/>
      <c r="R67" s="266">
        <v>7</v>
      </c>
      <c r="S67" s="82"/>
      <c r="T67" s="145">
        <v>0.59375</v>
      </c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>
        <v>13.7</v>
      </c>
      <c r="AB67" s="64"/>
      <c r="AC67" s="145">
        <v>5.5555555555555552E-2</v>
      </c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>
        <v>0</v>
      </c>
      <c r="AK67" s="64"/>
      <c r="AL67" s="145">
        <v>0</v>
      </c>
      <c r="AM67" s="64"/>
      <c r="AN67" s="145">
        <v>0</v>
      </c>
      <c r="AO67" s="64"/>
      <c r="AP67" s="145">
        <v>0</v>
      </c>
      <c r="AQ67" s="64"/>
      <c r="AR67" s="145">
        <v>0</v>
      </c>
      <c r="AS67" s="64"/>
      <c r="AT67" s="145">
        <v>0</v>
      </c>
      <c r="AU67" s="664"/>
      <c r="AV67" s="8"/>
      <c r="AW67" s="66"/>
      <c r="AX67" s="142" t="str">
        <f>$C67</f>
        <v>Dimanche</v>
      </c>
      <c r="AY67" s="143">
        <f>$D67</f>
        <v>45655</v>
      </c>
      <c r="AZ67" s="64"/>
      <c r="BA67" s="145">
        <v>0</v>
      </c>
      <c r="BB67" s="664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4"/>
      <c r="C68" s="63"/>
      <c r="D68" s="64"/>
      <c r="E68" s="117"/>
      <c r="F68" s="118"/>
      <c r="G68" s="118"/>
      <c r="H68" s="118"/>
      <c r="I68" s="118"/>
      <c r="J68" s="300"/>
      <c r="K68" s="82"/>
      <c r="L68" s="82"/>
      <c r="M68" s="82"/>
      <c r="N68" s="82"/>
      <c r="O68" s="82"/>
      <c r="P68" s="300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4"/>
      <c r="AV68" s="8"/>
      <c r="AW68" s="66"/>
      <c r="AX68" s="63"/>
      <c r="AY68" s="64"/>
      <c r="AZ68" s="64"/>
      <c r="BA68" s="65"/>
      <c r="BB68" s="664"/>
      <c r="BC68" s="22"/>
      <c r="BD68" s="36"/>
      <c r="BE68" s="684"/>
      <c r="BF68" s="686"/>
    </row>
    <row r="69" spans="1:70" ht="27" customHeight="1" x14ac:dyDescent="0.25">
      <c r="A69" s="258"/>
      <c r="B69" s="654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299" t="str">
        <f>IF(OR(L67="",L69=""),"",IF(L69&gt;L67,"»",IF(L69&lt;L67,"¼","¹º")))</f>
        <v>»</v>
      </c>
      <c r="K69" s="82"/>
      <c r="L69" s="266">
        <v>3</v>
      </c>
      <c r="M69" s="82"/>
      <c r="N69" s="145">
        <v>0</v>
      </c>
      <c r="O69" s="82"/>
      <c r="P69" s="299" t="str">
        <f>IF(OR(R67="",R69=""),"",IF(R69&gt;R67,"»",IF(R69&lt;R67,"¼","¹º")))</f>
        <v>¼</v>
      </c>
      <c r="Q69" s="82"/>
      <c r="R69" s="266">
        <v>5.9</v>
      </c>
      <c r="S69" s="82"/>
      <c r="T69" s="145">
        <v>0.65763888888888899</v>
      </c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>
        <v>11.2</v>
      </c>
      <c r="AB69" s="64"/>
      <c r="AC69" s="145">
        <v>0.53541666666666698</v>
      </c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>
        <v>0</v>
      </c>
      <c r="AK69" s="64"/>
      <c r="AL69" s="145">
        <v>0</v>
      </c>
      <c r="AM69" s="64"/>
      <c r="AN69" s="145">
        <v>0</v>
      </c>
      <c r="AO69" s="64"/>
      <c r="AP69" s="145">
        <v>0</v>
      </c>
      <c r="AQ69" s="64"/>
      <c r="AR69" s="145">
        <v>0</v>
      </c>
      <c r="AS69" s="64"/>
      <c r="AT69" s="145">
        <v>0</v>
      </c>
      <c r="AU69" s="664"/>
      <c r="AV69" s="8"/>
      <c r="AW69" s="66"/>
      <c r="AX69" s="142" t="str">
        <f>$C69</f>
        <v>Lundi</v>
      </c>
      <c r="AY69" s="143">
        <f>$D69</f>
        <v>45656</v>
      </c>
      <c r="AZ69" s="64"/>
      <c r="BA69" s="145">
        <v>0</v>
      </c>
      <c r="BB69" s="664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4"/>
      <c r="C70" s="63"/>
      <c r="D70" s="64"/>
      <c r="E70" s="117"/>
      <c r="F70" s="117"/>
      <c r="G70" s="118"/>
      <c r="H70" s="118"/>
      <c r="I70" s="118"/>
      <c r="J70" s="300"/>
      <c r="K70" s="82"/>
      <c r="L70" s="64"/>
      <c r="M70" s="82"/>
      <c r="N70" s="82"/>
      <c r="O70" s="82"/>
      <c r="P70" s="300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4"/>
      <c r="AV70" s="8"/>
      <c r="AW70" s="66"/>
      <c r="AX70" s="63"/>
      <c r="AY70" s="64"/>
      <c r="AZ70" s="64"/>
      <c r="BA70" s="65"/>
      <c r="BB70" s="664"/>
      <c r="BC70" s="67"/>
      <c r="BD70" s="36"/>
      <c r="BE70" s="80"/>
      <c r="BF70" s="79"/>
    </row>
    <row r="71" spans="1:70" ht="27" customHeight="1" thickBot="1" x14ac:dyDescent="0.3">
      <c r="A71" s="258"/>
      <c r="B71" s="654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299" t="str">
        <f>IF(OR(L69="",L71=""),"",IF(L71&gt;L69,"»",IF(L71&lt;L69,"¼","¹º")))</f>
        <v/>
      </c>
      <c r="K71" s="82"/>
      <c r="L71" s="266"/>
      <c r="M71" s="82"/>
      <c r="N71" s="145"/>
      <c r="O71" s="82"/>
      <c r="P71" s="299" t="str">
        <f>IF(OR(R69="",R71=""),"",IF(R71&gt;R69,"»",IF(R71&lt;R69,"¼","¹º")))</f>
        <v/>
      </c>
      <c r="Q71" s="82"/>
      <c r="R71" s="266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4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4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4"/>
      <c r="C72" s="116"/>
      <c r="D72" s="117"/>
      <c r="E72" s="117"/>
      <c r="F72" s="119"/>
      <c r="G72" s="117"/>
      <c r="H72" s="120"/>
      <c r="I72" s="117"/>
      <c r="J72" s="300"/>
      <c r="K72" s="64"/>
      <c r="L72" s="119"/>
      <c r="M72" s="117"/>
      <c r="N72" s="120"/>
      <c r="O72" s="117"/>
      <c r="P72" s="300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4"/>
      <c r="AV72" s="8"/>
      <c r="AW72" s="66"/>
      <c r="AX72" s="63"/>
      <c r="AY72" s="64"/>
      <c r="AZ72" s="64"/>
      <c r="BA72" s="65"/>
      <c r="BB72" s="664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19"/>
      <c r="O78"/>
      <c r="P78" s="350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722.97333333333336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3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1"/>
      <c r="K80"/>
      <c r="L80"/>
      <c r="M80"/>
      <c r="N80" s="319"/>
      <c r="O80"/>
      <c r="P80" s="301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1"/>
      <c r="K81"/>
      <c r="L81"/>
      <c r="M81"/>
      <c r="N81"/>
      <c r="O81"/>
      <c r="P81" s="301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3">
        <f>MAX(BM83:BM102)</f>
        <v>95.4</v>
      </c>
      <c r="BN81" s="175" t="s">
        <v>5</v>
      </c>
      <c r="BO81" s="176">
        <f>MAX(BO83:BO105)</f>
        <v>163.6</v>
      </c>
      <c r="BP81" s="452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1"/>
      <c r="K83"/>
      <c r="L83"/>
      <c r="M83"/>
      <c r="N83" t="s">
        <v>83</v>
      </c>
      <c r="O83"/>
      <c r="P83" s="301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1"/>
      <c r="K84"/>
      <c r="L84"/>
      <c r="M84"/>
      <c r="N84"/>
      <c r="O84"/>
      <c r="P84" s="301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1"/>
      <c r="K85"/>
      <c r="L85"/>
      <c r="M85"/>
      <c r="N85"/>
      <c r="O85"/>
      <c r="P85" s="301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4">
        <v>0.72361111111111109</v>
      </c>
      <c r="B1" s="258"/>
      <c r="C1" s="258"/>
      <c r="D1" s="258"/>
      <c r="E1" s="258"/>
      <c r="F1" s="258"/>
      <c r="G1" s="50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152</v>
      </c>
      <c r="W1"/>
      <c r="X1" s="404" t="s">
        <v>149</v>
      </c>
      <c r="Y1" s="488">
        <f>Relevés!$W$5</f>
        <v>0</v>
      </c>
      <c r="Z1" s="52" t="s">
        <v>155</v>
      </c>
      <c r="AC1" s="521"/>
      <c r="AD1" s="617"/>
      <c r="AE1" s="618"/>
      <c r="AF1" s="521"/>
      <c r="AG1" s="616"/>
      <c r="AH1" s="597"/>
      <c r="AI1" s="597"/>
      <c r="AJ1" s="539" t="s">
        <v>195</v>
      </c>
      <c r="AK1" s="539" t="s">
        <v>196</v>
      </c>
      <c r="AL1" s="510"/>
      <c r="AM1" s="598" t="s">
        <v>159</v>
      </c>
      <c r="AN1" s="599" t="s">
        <v>196</v>
      </c>
    </row>
    <row r="2" spans="1:40" ht="15.75" customHeight="1" thickTop="1" x14ac:dyDescent="0.25">
      <c r="A2" s="258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7"/>
      <c r="T2" s="283"/>
      <c r="U2" s="283"/>
      <c r="V2" s="440" t="s">
        <v>44</v>
      </c>
      <c r="W2" s="398"/>
      <c r="X2" s="399" t="s">
        <v>135</v>
      </c>
      <c r="Y2" s="488">
        <f>Décembre_2024!$AL$1</f>
        <v>58.959999999999994</v>
      </c>
      <c r="Z2" t="s">
        <v>181</v>
      </c>
      <c r="AC2" s="521"/>
      <c r="AD2" s="627"/>
      <c r="AE2" s="625"/>
      <c r="AF2" s="626"/>
      <c r="AG2" s="521"/>
      <c r="AJ2" s="578">
        <v>-10000</v>
      </c>
      <c r="AK2" s="579" t="s">
        <v>197</v>
      </c>
      <c r="AL2" s="510"/>
      <c r="AM2" s="600">
        <v>10</v>
      </c>
      <c r="AN2" s="601" t="s">
        <v>198</v>
      </c>
    </row>
    <row r="3" spans="1:40" ht="18.75" x14ac:dyDescent="0.3">
      <c r="A3" s="258"/>
      <c r="B3" s="476"/>
      <c r="C3" s="492" t="s">
        <v>177</v>
      </c>
      <c r="D3" s="472"/>
      <c r="E3" s="469"/>
      <c r="F3" s="471" t="s">
        <v>172</v>
      </c>
      <c r="G3" s="469"/>
      <c r="H3" s="469"/>
      <c r="I3" s="493" t="s">
        <v>170</v>
      </c>
      <c r="J3" s="493"/>
      <c r="K3" s="469"/>
      <c r="L3" s="492" t="s">
        <v>173</v>
      </c>
      <c r="M3" s="478"/>
      <c r="N3" s="471" t="s">
        <v>174</v>
      </c>
      <c r="O3" s="471"/>
      <c r="P3" s="471"/>
      <c r="Q3" s="479"/>
      <c r="R3" s="387"/>
      <c r="T3" s="284"/>
      <c r="U3" s="284"/>
      <c r="V3" s="445">
        <v>160</v>
      </c>
      <c r="W3"/>
      <c r="X3" s="404" t="s">
        <v>146</v>
      </c>
      <c r="Y3" s="488">
        <f>Décembre_2024!$BO$79+$Y$1</f>
        <v>1084.46</v>
      </c>
      <c r="Z3" t="s">
        <v>182</v>
      </c>
      <c r="AB3" s="499"/>
      <c r="AC3" s="522"/>
      <c r="AD3" s="630">
        <f ca="1">NOW()</f>
        <v>45657.554405092589</v>
      </c>
      <c r="AE3" s="629"/>
      <c r="AF3" s="628"/>
      <c r="AG3" s="521"/>
      <c r="AJ3" s="552">
        <v>3</v>
      </c>
      <c r="AK3" s="553" t="s">
        <v>199</v>
      </c>
      <c r="AL3" s="510"/>
      <c r="AM3" s="550">
        <v>20</v>
      </c>
      <c r="AN3" s="551" t="s">
        <v>200</v>
      </c>
    </row>
    <row r="4" spans="1:40" ht="15.75" x14ac:dyDescent="0.25">
      <c r="A4" s="258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7"/>
      <c r="V4" s="495">
        <f>Décembre_2024!$BM$81</f>
        <v>95.4</v>
      </c>
      <c r="AC4" s="521"/>
      <c r="AD4" s="621"/>
      <c r="AE4" s="618"/>
      <c r="AF4" s="623"/>
      <c r="AG4" s="521"/>
      <c r="AJ4" s="554">
        <v>6</v>
      </c>
      <c r="AK4" s="555" t="s">
        <v>201</v>
      </c>
      <c r="AM4" s="558">
        <v>30</v>
      </c>
      <c r="AN4" s="559" t="s">
        <v>202</v>
      </c>
    </row>
    <row r="5" spans="1:40" ht="15" customHeight="1" x14ac:dyDescent="0.25">
      <c r="A5" s="258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7"/>
      <c r="V5" s="445">
        <v>2.5</v>
      </c>
      <c r="X5" s="389" t="s">
        <v>139</v>
      </c>
      <c r="Y5" s="516">
        <f>LOOKUP(9^9,Relevés!$B:$B)</f>
        <v>7.3</v>
      </c>
      <c r="Z5" s="498" t="s">
        <v>179</v>
      </c>
      <c r="AC5" s="521"/>
      <c r="AD5" s="620"/>
      <c r="AE5" s="639"/>
      <c r="AF5" s="622"/>
      <c r="AG5" s="521"/>
      <c r="AJ5" s="556">
        <v>11</v>
      </c>
      <c r="AK5" s="557" t="s">
        <v>203</v>
      </c>
      <c r="AL5" s="510"/>
      <c r="AM5" s="602">
        <v>40</v>
      </c>
      <c r="AN5" s="603" t="s">
        <v>204</v>
      </c>
    </row>
    <row r="6" spans="1:40" ht="15.75" x14ac:dyDescent="0.25">
      <c r="A6" s="258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7"/>
      <c r="S6" s="54"/>
      <c r="T6" s="256"/>
      <c r="V6" s="446">
        <f>V3-V4-V5</f>
        <v>62.099999999999994</v>
      </c>
      <c r="X6" s="465" t="s">
        <v>159</v>
      </c>
      <c r="Y6" s="643">
        <f>LOOKUP(9^9,Relevés!$C:$C)</f>
        <v>81</v>
      </c>
      <c r="Z6" s="498" t="s">
        <v>184</v>
      </c>
      <c r="AC6" s="521"/>
      <c r="AD6" s="620"/>
      <c r="AE6" s="521"/>
      <c r="AF6" s="622"/>
      <c r="AG6" s="521"/>
      <c r="AJ6" s="550">
        <v>16</v>
      </c>
      <c r="AK6" s="551" t="s">
        <v>200</v>
      </c>
      <c r="AL6" s="510"/>
      <c r="AM6" s="604">
        <v>50</v>
      </c>
      <c r="AN6" s="605" t="s">
        <v>205</v>
      </c>
    </row>
    <row r="7" spans="1:40" x14ac:dyDescent="0.25">
      <c r="A7" s="258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7"/>
      <c r="S7" s="54"/>
      <c r="T7" s="256"/>
      <c r="U7" s="256"/>
      <c r="V7" s="256"/>
      <c r="X7" s="466" t="s">
        <v>20</v>
      </c>
      <c r="Y7" s="500">
        <f>LOOKUP(9^9,Relevés!$F:$G)</f>
        <v>4.3</v>
      </c>
      <c r="Z7" s="498" t="s">
        <v>183</v>
      </c>
      <c r="AC7" s="521"/>
      <c r="AD7" s="620"/>
      <c r="AE7" s="521"/>
      <c r="AF7" s="622"/>
      <c r="AG7" s="521"/>
      <c r="AJ7" s="558">
        <v>21</v>
      </c>
      <c r="AK7" s="559" t="s">
        <v>202</v>
      </c>
      <c r="AL7" s="510"/>
      <c r="AM7" s="606">
        <v>60</v>
      </c>
      <c r="AN7" s="607" t="s">
        <v>206</v>
      </c>
    </row>
    <row r="8" spans="1:40" x14ac:dyDescent="0.25">
      <c r="A8" s="258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7"/>
      <c r="T8" s="391"/>
      <c r="U8" s="256"/>
      <c r="V8" s="440" t="s">
        <v>18</v>
      </c>
      <c r="AC8" s="521"/>
      <c r="AD8" s="641" t="s">
        <v>231</v>
      </c>
      <c r="AE8" s="521"/>
      <c r="AF8" s="640" t="s">
        <v>44</v>
      </c>
      <c r="AG8" s="521"/>
      <c r="AJ8" s="560">
        <v>26</v>
      </c>
      <c r="AK8" s="561" t="s">
        <v>207</v>
      </c>
      <c r="AL8" s="510"/>
      <c r="AM8" s="608">
        <v>70</v>
      </c>
      <c r="AN8" s="609" t="s">
        <v>208</v>
      </c>
    </row>
    <row r="9" spans="1:40" ht="15" customHeight="1" x14ac:dyDescent="0.3">
      <c r="A9" s="258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7"/>
      <c r="V9" s="445">
        <v>160</v>
      </c>
      <c r="X9" s="458" t="s">
        <v>138</v>
      </c>
      <c r="Y9" s="460">
        <f>LOOKUP(9^9,Relevés!$D:$D)</f>
        <v>4.2</v>
      </c>
      <c r="Z9" s="459" t="s">
        <v>119</v>
      </c>
      <c r="AC9" s="521"/>
      <c r="AD9" s="637">
        <f>Relevés!$N$5</f>
        <v>9.8000000000000007</v>
      </c>
      <c r="AE9" s="521"/>
      <c r="AF9" s="638">
        <f>$V$4</f>
        <v>95.4</v>
      </c>
      <c r="AG9" s="521"/>
      <c r="AJ9" s="562">
        <v>31</v>
      </c>
      <c r="AK9" s="563" t="s">
        <v>209</v>
      </c>
      <c r="AL9" s="510"/>
      <c r="AM9" s="610">
        <v>80</v>
      </c>
      <c r="AN9" s="611" t="s">
        <v>210</v>
      </c>
    </row>
    <row r="10" spans="1:40" ht="15.75" x14ac:dyDescent="0.25">
      <c r="A10" s="258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7"/>
      <c r="V10" s="496">
        <f>IF(Relevés!$Q$4&gt;Décembre_2024!$AA$9,Relevés!$Q$4,Décembre_2024!$AA$9)</f>
        <v>78.8</v>
      </c>
      <c r="X10" s="458" t="s">
        <v>138</v>
      </c>
      <c r="Y10" s="460">
        <f>243.04*(LN($Y$6)+17.625*$Y$5/(243.04+$Y$5))/(17.625-(LN($Y$6)+17.625*$Y$5/(243.04+$Y$5)))</f>
        <v>93.80947714505551</v>
      </c>
      <c r="Z10" s="459" t="s">
        <v>119</v>
      </c>
      <c r="AA10" t="s">
        <v>180</v>
      </c>
      <c r="AC10" s="521"/>
      <c r="AD10" s="620"/>
      <c r="AE10" s="521"/>
      <c r="AF10" s="622"/>
      <c r="AG10" s="521"/>
      <c r="AJ10" s="580">
        <v>36</v>
      </c>
      <c r="AK10" s="581" t="s">
        <v>211</v>
      </c>
      <c r="AL10" s="510"/>
      <c r="AM10" s="612">
        <v>90</v>
      </c>
      <c r="AN10" s="613" t="s">
        <v>212</v>
      </c>
    </row>
    <row r="11" spans="1:40" ht="15.75" x14ac:dyDescent="0.25">
      <c r="A11" s="258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7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197</v>
      </c>
      <c r="AL11" s="510"/>
      <c r="AM11" s="614">
        <v>100</v>
      </c>
      <c r="AN11" s="615" t="s">
        <v>213</v>
      </c>
    </row>
    <row r="12" spans="1:40" ht="16.5" thickBot="1" x14ac:dyDescent="0.3">
      <c r="A12" s="258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7"/>
      <c r="V12" s="446">
        <f>V9-V10-V11</f>
        <v>78.2</v>
      </c>
      <c r="X12" s="392" t="s">
        <v>141</v>
      </c>
      <c r="Y12" s="467">
        <f>LOOKUP(9^9,Relevés!$E:$E)</f>
        <v>7.3</v>
      </c>
      <c r="Z12" s="52" t="s">
        <v>186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8"/>
      <c r="B13" s="476"/>
      <c r="C13" s="492" t="s">
        <v>171</v>
      </c>
      <c r="D13" s="472"/>
      <c r="E13" s="469"/>
      <c r="F13" s="471" t="s">
        <v>167</v>
      </c>
      <c r="G13" s="469"/>
      <c r="H13" s="469"/>
      <c r="I13" s="469"/>
      <c r="J13" s="469"/>
      <c r="K13" s="469"/>
      <c r="L13" s="469"/>
      <c r="M13" s="469"/>
      <c r="N13" s="469"/>
      <c r="O13" s="472" t="s">
        <v>161</v>
      </c>
      <c r="P13" s="469"/>
      <c r="Q13" s="479"/>
      <c r="R13" s="387"/>
      <c r="X13" s="392" t="s">
        <v>141</v>
      </c>
      <c r="Y13" s="467">
        <f>IF(Y7&lt;5,Y5,(13.12+0.6215*$Y$5)-(11.37*$Y$7^0.16)+(0.3965*$Y$5*$Y$7^0.16))</f>
        <v>7.3</v>
      </c>
      <c r="Z13" t="s">
        <v>180</v>
      </c>
      <c r="AC13" s="521"/>
      <c r="AD13" s="620"/>
      <c r="AE13" s="521"/>
      <c r="AF13" s="622"/>
      <c r="AG13" s="521"/>
      <c r="AJ13" s="539" t="s">
        <v>4</v>
      </c>
      <c r="AK13" s="539" t="s">
        <v>196</v>
      </c>
      <c r="AL13" s="510"/>
      <c r="AM13" s="539" t="s">
        <v>6</v>
      </c>
      <c r="AN13" s="539" t="s">
        <v>196</v>
      </c>
    </row>
    <row r="14" spans="1:40" ht="15.75" customHeight="1" x14ac:dyDescent="0.3">
      <c r="A14" s="258"/>
      <c r="B14" s="476"/>
      <c r="C14" s="469"/>
      <c r="D14" s="469"/>
      <c r="E14" s="469"/>
      <c r="F14" s="677" t="s">
        <v>168</v>
      </c>
      <c r="G14" s="678"/>
      <c r="H14" s="487"/>
      <c r="I14" s="487" t="s">
        <v>176</v>
      </c>
      <c r="J14" s="487"/>
      <c r="K14" s="469"/>
      <c r="L14" s="469"/>
      <c r="M14" s="482" t="s">
        <v>162</v>
      </c>
      <c r="N14" s="482"/>
      <c r="O14" s="469"/>
      <c r="P14" s="469"/>
      <c r="Q14" s="479"/>
      <c r="R14" s="387"/>
      <c r="V14" s="440" t="s">
        <v>15</v>
      </c>
      <c r="X14" s="520" t="s">
        <v>189</v>
      </c>
      <c r="Y14" s="519"/>
      <c r="AC14" s="521"/>
      <c r="AD14" s="641" t="s">
        <v>1</v>
      </c>
      <c r="AE14" s="521"/>
      <c r="AF14" s="640" t="s">
        <v>230</v>
      </c>
      <c r="AG14" s="521"/>
      <c r="AJ14" s="548">
        <v>0</v>
      </c>
      <c r="AK14" s="549" t="s">
        <v>222</v>
      </c>
      <c r="AL14" s="510"/>
      <c r="AM14" s="584">
        <v>0</v>
      </c>
      <c r="AN14" s="585" t="s">
        <v>221</v>
      </c>
    </row>
    <row r="15" spans="1:40" ht="15" customHeight="1" x14ac:dyDescent="0.3">
      <c r="A15" s="258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163</v>
      </c>
      <c r="P15" s="469"/>
      <c r="Q15" s="479"/>
      <c r="R15" s="387"/>
      <c r="V15" s="445">
        <v>160</v>
      </c>
      <c r="X15" s="525" t="s">
        <v>15</v>
      </c>
      <c r="Y15" s="526">
        <v>24</v>
      </c>
      <c r="AC15" s="521"/>
      <c r="AD15" s="637">
        <f>Relevés!$K$5</f>
        <v>3</v>
      </c>
      <c r="AE15" s="521"/>
      <c r="AF15" s="638">
        <f>$V$10</f>
        <v>78.8</v>
      </c>
      <c r="AG15" s="521"/>
      <c r="AJ15" s="550">
        <v>5</v>
      </c>
      <c r="AK15" s="551" t="s">
        <v>200</v>
      </c>
      <c r="AL15" s="510"/>
      <c r="AM15" s="589">
        <v>120</v>
      </c>
      <c r="AN15" s="587" t="s">
        <v>225</v>
      </c>
    </row>
    <row r="16" spans="1:40" ht="13.5" customHeight="1" x14ac:dyDescent="0.25">
      <c r="A16" s="258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7"/>
      <c r="V16" s="497">
        <f>Décembre_2024!$AC$3</f>
        <v>15.5</v>
      </c>
      <c r="X16" s="592" t="s">
        <v>18</v>
      </c>
      <c r="Y16" s="593">
        <v>130</v>
      </c>
      <c r="Z16" s="53"/>
      <c r="AC16" s="521"/>
      <c r="AD16" s="641"/>
      <c r="AE16" s="521"/>
      <c r="AF16" s="622"/>
      <c r="AG16" s="521"/>
      <c r="AJ16" s="552">
        <v>11</v>
      </c>
      <c r="AK16" s="553" t="s">
        <v>199</v>
      </c>
      <c r="AL16" s="510"/>
      <c r="AM16" s="590">
        <v>240</v>
      </c>
      <c r="AN16" s="588" t="s">
        <v>226</v>
      </c>
    </row>
    <row r="17" spans="1:40" ht="13.5" customHeight="1" x14ac:dyDescent="0.25">
      <c r="A17" s="258"/>
      <c r="B17" s="476"/>
      <c r="C17" s="469"/>
      <c r="D17" s="477" t="s">
        <v>164</v>
      </c>
      <c r="E17" s="478"/>
      <c r="F17" s="469"/>
      <c r="G17" s="469"/>
      <c r="H17" s="469"/>
      <c r="I17" s="477" t="s">
        <v>169</v>
      </c>
      <c r="J17" s="477"/>
      <c r="K17" s="469"/>
      <c r="L17" s="469">
        <v>17</v>
      </c>
      <c r="M17" s="511" t="s">
        <v>187</v>
      </c>
      <c r="N17" s="648" t="s">
        <v>188</v>
      </c>
      <c r="O17" s="511"/>
      <c r="P17" s="511" t="s">
        <v>44</v>
      </c>
      <c r="Q17" s="479"/>
      <c r="R17" s="387"/>
      <c r="V17" s="445">
        <v>3</v>
      </c>
      <c r="X17" s="594" t="s">
        <v>44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201</v>
      </c>
      <c r="AL17" s="510"/>
      <c r="AM17" s="591">
        <v>540</v>
      </c>
      <c r="AN17" s="586" t="s">
        <v>227</v>
      </c>
    </row>
    <row r="18" spans="1:40" ht="15.75" x14ac:dyDescent="0.25">
      <c r="A18" s="258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7"/>
      <c r="V18" s="446">
        <f>V15-V16-V17</f>
        <v>141.5</v>
      </c>
      <c r="X18" s="91" t="s">
        <v>190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203</v>
      </c>
      <c r="AL18" s="510"/>
      <c r="AM18" s="595">
        <v>900</v>
      </c>
      <c r="AN18" s="596" t="s">
        <v>207</v>
      </c>
    </row>
    <row r="19" spans="1:40" ht="15.75" x14ac:dyDescent="0.25">
      <c r="A19" s="258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7"/>
      <c r="X19" s="91" t="s">
        <v>4</v>
      </c>
      <c r="Y19" s="500">
        <f>Décembre_2024!AC2</f>
        <v>0</v>
      </c>
      <c r="AA19" s="282"/>
      <c r="AB19" s="282"/>
      <c r="AC19" s="523"/>
      <c r="AD19" s="621"/>
      <c r="AE19" s="618"/>
      <c r="AF19" s="623"/>
      <c r="AG19" s="521"/>
      <c r="AJ19" s="550">
        <v>26</v>
      </c>
      <c r="AK19" s="551" t="s">
        <v>200</v>
      </c>
      <c r="AL19" s="510"/>
    </row>
    <row r="20" spans="1:40" x14ac:dyDescent="0.25">
      <c r="A20" s="258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7"/>
      <c r="V20" s="439" t="s">
        <v>156</v>
      </c>
      <c r="X20" s="91" t="s">
        <v>159</v>
      </c>
      <c r="Y20" s="642">
        <f>$Y$6</f>
        <v>81</v>
      </c>
      <c r="AA20" s="282"/>
      <c r="AB20" s="282"/>
      <c r="AC20" s="523"/>
      <c r="AD20" s="620"/>
      <c r="AE20" s="732" t="s">
        <v>232</v>
      </c>
      <c r="AF20" s="733"/>
      <c r="AG20" s="521"/>
      <c r="AJ20" s="558">
        <v>31</v>
      </c>
      <c r="AK20" s="559" t="s">
        <v>202</v>
      </c>
      <c r="AL20" s="510"/>
    </row>
    <row r="21" spans="1:40" ht="15.75" x14ac:dyDescent="0.25">
      <c r="A21" s="258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7"/>
      <c r="V21" s="437">
        <v>1030</v>
      </c>
      <c r="X21" s="517" t="s">
        <v>6</v>
      </c>
      <c r="Y21" s="518">
        <f>Y22</f>
        <v>0</v>
      </c>
      <c r="AA21" s="282"/>
      <c r="AB21" s="282"/>
      <c r="AC21" s="523"/>
      <c r="AD21" s="620"/>
      <c r="AE21" s="521"/>
      <c r="AF21" s="622"/>
      <c r="AG21" s="524"/>
      <c r="AJ21" s="560">
        <v>36</v>
      </c>
      <c r="AK21" s="561" t="s">
        <v>207</v>
      </c>
      <c r="AL21" s="510"/>
    </row>
    <row r="22" spans="1:40" ht="15.75" x14ac:dyDescent="0.25">
      <c r="A22" s="258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7"/>
      <c r="V22" s="447">
        <f>$Y$22</f>
        <v>0</v>
      </c>
      <c r="X22" s="392" t="s">
        <v>6</v>
      </c>
      <c r="Y22" s="538">
        <f>Relevés!AH4</f>
        <v>0</v>
      </c>
      <c r="Z22" s="498" t="s">
        <v>185</v>
      </c>
      <c r="AA22" s="282"/>
      <c r="AB22" s="282"/>
      <c r="AC22" s="523"/>
      <c r="AD22" s="620"/>
      <c r="AE22" s="521"/>
      <c r="AF22" s="622"/>
      <c r="AG22" s="521"/>
      <c r="AJ22" s="562">
        <v>41</v>
      </c>
      <c r="AK22" s="563" t="s">
        <v>209</v>
      </c>
      <c r="AL22" s="510"/>
    </row>
    <row r="23" spans="1:40" ht="15.75" x14ac:dyDescent="0.25">
      <c r="A23" s="258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7"/>
      <c r="V23" s="437">
        <v>30</v>
      </c>
      <c r="Y23" s="489">
        <f>$Y$22/60/24</f>
        <v>0</v>
      </c>
      <c r="Z23" s="444" t="s">
        <v>154</v>
      </c>
      <c r="AA23" s="282"/>
      <c r="AB23" s="282"/>
      <c r="AC23" s="523"/>
      <c r="AD23" s="620"/>
      <c r="AE23" s="521"/>
      <c r="AF23" s="622"/>
      <c r="AG23" s="521"/>
      <c r="AJ23" s="564">
        <v>46</v>
      </c>
      <c r="AK23" s="565" t="s">
        <v>214</v>
      </c>
      <c r="AL23" s="510"/>
    </row>
    <row r="24" spans="1:40" ht="15.75" customHeight="1" x14ac:dyDescent="0.25">
      <c r="A24" s="258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7"/>
      <c r="V24" s="438">
        <f>$V21-$V22-$V23</f>
        <v>1000</v>
      </c>
      <c r="X24" s="456"/>
      <c r="AB24" s="282"/>
      <c r="AC24" s="523"/>
      <c r="AD24" s="620"/>
      <c r="AE24" s="521"/>
      <c r="AF24" s="622"/>
      <c r="AG24" s="521"/>
      <c r="AJ24" s="566">
        <v>51</v>
      </c>
      <c r="AK24" s="567" t="s">
        <v>215</v>
      </c>
      <c r="AL24" s="510"/>
    </row>
    <row r="25" spans="1:40" x14ac:dyDescent="0.25">
      <c r="A25" s="258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7"/>
      <c r="W25"/>
      <c r="AB25" s="282"/>
      <c r="AC25" s="523"/>
      <c r="AD25" s="620"/>
      <c r="AE25" s="521"/>
      <c r="AF25" s="622"/>
      <c r="AG25" s="521"/>
      <c r="AJ25" s="568">
        <v>56</v>
      </c>
      <c r="AK25" s="540" t="s">
        <v>216</v>
      </c>
      <c r="AL25" s="510"/>
    </row>
    <row r="26" spans="1:40" ht="15" customHeight="1" x14ac:dyDescent="0.25">
      <c r="A26" s="258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7"/>
      <c r="V26" s="448" t="s">
        <v>159</v>
      </c>
      <c r="AB26" s="282"/>
      <c r="AC26" s="523"/>
      <c r="AD26" s="620"/>
      <c r="AE26" s="521"/>
      <c r="AF26" s="622"/>
      <c r="AG26" s="521"/>
      <c r="AJ26" s="569">
        <v>61</v>
      </c>
      <c r="AK26" s="570" t="s">
        <v>213</v>
      </c>
      <c r="AL26" s="510"/>
    </row>
    <row r="27" spans="1:40" ht="15" customHeight="1" x14ac:dyDescent="0.25">
      <c r="A27" s="258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7"/>
      <c r="V27" s="449">
        <v>132</v>
      </c>
      <c r="AB27" s="282"/>
      <c r="AC27" s="523"/>
      <c r="AD27" s="620"/>
      <c r="AE27" s="521"/>
      <c r="AF27" s="622"/>
      <c r="AG27" s="521"/>
      <c r="AJ27" s="545">
        <v>66</v>
      </c>
      <c r="AK27" s="571" t="s">
        <v>223</v>
      </c>
      <c r="AL27" s="510"/>
    </row>
    <row r="28" spans="1:40" ht="15" customHeight="1" x14ac:dyDescent="0.25">
      <c r="A28" s="258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7"/>
      <c r="V28" s="437"/>
      <c r="AB28" s="282"/>
      <c r="AC28" s="523"/>
      <c r="AD28" s="620"/>
      <c r="AE28" s="521"/>
      <c r="AF28" s="622"/>
      <c r="AG28" s="521"/>
      <c r="AJ28" s="541">
        <v>71</v>
      </c>
      <c r="AK28" s="542" t="s">
        <v>217</v>
      </c>
      <c r="AL28" s="510"/>
    </row>
    <row r="29" spans="1:40" ht="15.75" x14ac:dyDescent="0.25">
      <c r="A29" s="258"/>
      <c r="B29" s="476"/>
      <c r="C29" s="477" t="s">
        <v>165</v>
      </c>
      <c r="D29" s="477"/>
      <c r="E29" s="477"/>
      <c r="F29" s="477"/>
      <c r="G29" s="492" t="s">
        <v>175</v>
      </c>
      <c r="H29" s="486" t="s">
        <v>166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7"/>
      <c r="V29" s="450">
        <f>$Y$6</f>
        <v>81</v>
      </c>
      <c r="W29"/>
      <c r="AA29" s="282"/>
      <c r="AB29" s="282"/>
      <c r="AC29" s="523"/>
      <c r="AD29" s="620"/>
      <c r="AE29" s="521"/>
      <c r="AF29" s="622"/>
      <c r="AG29" s="521"/>
      <c r="AJ29" s="572">
        <v>76</v>
      </c>
      <c r="AK29" s="573" t="s">
        <v>218</v>
      </c>
    </row>
    <row r="30" spans="1:40" ht="15.75" x14ac:dyDescent="0.25">
      <c r="A30" s="258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7"/>
      <c r="V30" s="437">
        <v>4</v>
      </c>
      <c r="X30" s="392" t="s">
        <v>140</v>
      </c>
      <c r="Y30" s="490">
        <f>LOOKUP(9^9,Relevés!H:H)</f>
        <v>1029.7</v>
      </c>
      <c r="Z30" t="s">
        <v>143</v>
      </c>
      <c r="AB30" s="282"/>
      <c r="AC30" s="523"/>
      <c r="AD30" s="620"/>
      <c r="AE30" s="521"/>
      <c r="AF30" s="622"/>
      <c r="AG30" s="521"/>
      <c r="AJ30" s="574">
        <v>81</v>
      </c>
      <c r="AK30" s="575" t="s">
        <v>219</v>
      </c>
      <c r="AL30" s="510"/>
    </row>
    <row r="31" spans="1:40" ht="15.75" x14ac:dyDescent="0.25">
      <c r="A31" s="258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7"/>
      <c r="V31" s="438">
        <f>V27-V29-V30</f>
        <v>47</v>
      </c>
      <c r="X31" s="392" t="s">
        <v>140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2"/>
      <c r="AC31" s="523"/>
      <c r="AD31" s="620"/>
      <c r="AE31" s="521"/>
      <c r="AF31" s="622"/>
      <c r="AG31" s="521"/>
      <c r="AJ31" s="546">
        <v>86</v>
      </c>
      <c r="AK31" s="547" t="s">
        <v>224</v>
      </c>
      <c r="AL31" s="510"/>
    </row>
    <row r="32" spans="1:40" ht="15.75" thickBot="1" x14ac:dyDescent="0.3">
      <c r="A32" s="258"/>
      <c r="B32" s="675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7"/>
      <c r="Z32" s="282" t="s">
        <v>145</v>
      </c>
      <c r="AB32" s="282"/>
      <c r="AC32" s="523"/>
      <c r="AD32" s="620"/>
      <c r="AE32" s="521"/>
      <c r="AF32" s="622"/>
      <c r="AG32" s="521"/>
      <c r="AJ32" s="576">
        <v>91</v>
      </c>
      <c r="AK32" s="577" t="s">
        <v>197</v>
      </c>
      <c r="AN32" s="510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8"/>
      <c r="I33" s="468"/>
      <c r="J33" s="468"/>
      <c r="K33" s="468"/>
      <c r="L33" s="258"/>
      <c r="M33" s="258"/>
      <c r="N33" s="258"/>
      <c r="O33" s="258"/>
      <c r="P33" s="258"/>
      <c r="Q33" s="258"/>
      <c r="R33" s="386">
        <f ca="1">DAY(TODAY())</f>
        <v>31</v>
      </c>
      <c r="S33" s="441" t="s">
        <v>21</v>
      </c>
      <c r="T33" s="442">
        <f>T35-T34</f>
        <v>0.36111111111111105</v>
      </c>
      <c r="V33" s="448" t="s">
        <v>59</v>
      </c>
      <c r="W33"/>
      <c r="AB33" s="282"/>
      <c r="AC33" s="523"/>
      <c r="AD33" s="620"/>
      <c r="AE33" s="521"/>
      <c r="AF33" s="622"/>
      <c r="AG33" s="521"/>
      <c r="AJ33" s="543">
        <v>100</v>
      </c>
      <c r="AK33" s="544" t="s">
        <v>220</v>
      </c>
    </row>
    <row r="34" spans="1:37" ht="15.75" x14ac:dyDescent="0.25">
      <c r="A34" s="413">
        <v>0.79166666666666663</v>
      </c>
      <c r="B34" s="730">
        <f ca="1">NOW()</f>
        <v>45657.554405092589</v>
      </c>
      <c r="C34" s="730"/>
      <c r="D34" s="730"/>
      <c r="E34" s="730"/>
      <c r="G34" s="257">
        <v>11</v>
      </c>
      <c r="I34" s="503"/>
      <c r="J34" s="504"/>
      <c r="K34" s="506"/>
      <c r="L34" s="505"/>
      <c r="M34" s="504"/>
      <c r="N34" s="504"/>
      <c r="Q34" s="509"/>
      <c r="S34" s="395" t="s">
        <v>131</v>
      </c>
      <c r="T34" s="435">
        <v>0.36736111111111114</v>
      </c>
      <c r="V34" s="449">
        <v>60</v>
      </c>
      <c r="X34" s="400" t="s">
        <v>108</v>
      </c>
      <c r="Y34" s="401" t="s">
        <v>115</v>
      </c>
      <c r="Z34" s="394"/>
      <c r="AB34" s="282"/>
      <c r="AC34" s="523"/>
      <c r="AD34" s="620"/>
      <c r="AE34" s="639"/>
      <c r="AF34" s="622"/>
      <c r="AG34" s="52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132</v>
      </c>
      <c r="T35" s="436">
        <v>0.72847222222222219</v>
      </c>
      <c r="V35" s="450">
        <f>Relevés!N5</f>
        <v>9.8000000000000007</v>
      </c>
      <c r="X35" s="306" t="s">
        <v>112</v>
      </c>
      <c r="Y35" s="397" t="s">
        <v>114</v>
      </c>
      <c r="Z35" s="282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238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8" t="s">
        <v>111</v>
      </c>
      <c r="Y36" s="402" t="s">
        <v>113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239</v>
      </c>
      <c r="V37" s="438">
        <f>V34-V35-V36</f>
        <v>48.7</v>
      </c>
      <c r="X37" t="s">
        <v>144</v>
      </c>
      <c r="Y37" s="403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228</v>
      </c>
      <c r="AE38" s="633" t="s">
        <v>18</v>
      </c>
      <c r="AF38" s="632" t="s">
        <v>44</v>
      </c>
      <c r="AG38" s="521"/>
    </row>
    <row r="39" spans="1:37" ht="15" customHeight="1" x14ac:dyDescent="0.25">
      <c r="V39" s="448" t="s">
        <v>58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75.433333333333337</v>
      </c>
      <c r="H41" s="528">
        <v>48</v>
      </c>
      <c r="I41" s="533">
        <v>240</v>
      </c>
      <c r="J41" s="503"/>
      <c r="K41" s="532">
        <f>100*(1-($Y$3/M41))</f>
        <v>1.4127272727272655</v>
      </c>
      <c r="L41" s="528">
        <v>50</v>
      </c>
      <c r="M41" s="533">
        <v>1100</v>
      </c>
      <c r="T41" s="510"/>
      <c r="V41" s="450">
        <f>Relevés!$K$5</f>
        <v>3</v>
      </c>
      <c r="AC41" s="521"/>
      <c r="AD41" s="620"/>
      <c r="AE41" s="521"/>
      <c r="AF41" s="622"/>
      <c r="AG41" s="521"/>
    </row>
    <row r="42" spans="1:37" ht="15.75" x14ac:dyDescent="0.25">
      <c r="C42" s="530" t="s">
        <v>194</v>
      </c>
      <c r="D42" s="531">
        <f>20*$C$41/100</f>
        <v>20</v>
      </c>
      <c r="E42" s="536" t="s">
        <v>191</v>
      </c>
      <c r="F42" s="503"/>
      <c r="G42" s="534" t="s">
        <v>194</v>
      </c>
      <c r="H42" s="535">
        <f>20*$G$41/100</f>
        <v>15.086666666666668</v>
      </c>
      <c r="I42" s="537" t="s">
        <v>192</v>
      </c>
      <c r="J42" s="503"/>
      <c r="K42" s="534" t="s">
        <v>194</v>
      </c>
      <c r="L42" s="535">
        <f>20*$K$41/100</f>
        <v>0.2825454545454531</v>
      </c>
      <c r="M42" s="537" t="s">
        <v>193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7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55.5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Décembre_2024!$AL$5</f>
        <v>2.5645833333333332</v>
      </c>
      <c r="AF54" s="636">
        <f>Décembre_2024!$BP$79</f>
        <v>33.965277777777779</v>
      </c>
      <c r="AG54" s="521"/>
    </row>
    <row r="55" spans="29:33" ht="15.75" thickBot="1" x14ac:dyDescent="0.3">
      <c r="AC55" s="521"/>
      <c r="AD55" s="669"/>
      <c r="AE55" s="617"/>
      <c r="AF55" s="670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0"/>
      <c r="B1" s="646" t="s">
        <v>233</v>
      </c>
      <c r="C1" s="261"/>
      <c r="D1" s="396">
        <f ca="1">NOW()</f>
        <v>45657.554405092589</v>
      </c>
      <c r="E1" s="410"/>
      <c r="F1" s="646" t="s">
        <v>234</v>
      </c>
      <c r="G1" s="679"/>
      <c r="H1" s="258"/>
    </row>
    <row r="2" spans="1:8" ht="17.25" customHeight="1" x14ac:dyDescent="0.3">
      <c r="A2" s="262"/>
      <c r="B2" s="408"/>
      <c r="C2" s="409"/>
      <c r="D2" s="396"/>
      <c r="E2" s="411"/>
      <c r="F2" s="408"/>
      <c r="G2" s="264"/>
      <c r="H2" s="258"/>
    </row>
    <row r="3" spans="1:8" ht="22.5" customHeight="1" x14ac:dyDescent="0.3">
      <c r="A3" s="262"/>
      <c r="B3" s="681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1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2" t="s">
        <v>147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3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83"/>
      <c r="C10" s="264"/>
      <c r="D10" s="431"/>
      <c r="E10" s="408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1" t="s">
        <v>20</v>
      </c>
      <c r="C11" s="265"/>
      <c r="D11" s="432"/>
      <c r="E11" s="408"/>
      <c r="F11" s="258"/>
      <c r="G11" s="264"/>
      <c r="H11" s="258"/>
    </row>
    <row r="12" spans="1:8" ht="41.25" customHeight="1" x14ac:dyDescent="0.3">
      <c r="A12" s="262"/>
      <c r="B12" s="258"/>
      <c r="C12" s="265"/>
      <c r="D12" s="432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3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3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3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3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3"/>
      <c r="F22" s="671"/>
      <c r="G22" s="672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3"/>
      <c r="B44" s="671"/>
      <c r="C44" s="672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122</v>
      </c>
      <c r="D1" s="374" t="s">
        <v>121</v>
      </c>
      <c r="E1" s="374" t="s">
        <v>125</v>
      </c>
    </row>
    <row r="2" spans="1:9" x14ac:dyDescent="0.25">
      <c r="B2" s="375" t="s">
        <v>120</v>
      </c>
      <c r="C2" s="376">
        <f ca="1">INDIRECT("C"&amp;(Console!$R$33*2+3))</f>
        <v>0.19652777777777777</v>
      </c>
      <c r="D2" s="376">
        <f ca="1">INDIRECT("D"&amp;(Console!$R$33*2+3))</f>
        <v>0.45624999999999999</v>
      </c>
      <c r="E2" s="377">
        <f ca="1">INDIRECT("E"&amp;(Console!$R$33*2+3))</f>
        <v>75</v>
      </c>
    </row>
    <row r="3" spans="1:9" x14ac:dyDescent="0.25">
      <c r="B3" s="378" t="s">
        <v>123</v>
      </c>
      <c r="C3" s="376">
        <f ca="1">INDIRECT("C"&amp;(Console!$R$33*2+4))</f>
        <v>0.71250000000000002</v>
      </c>
      <c r="D3" s="376">
        <f ca="1">INDIRECT("D"&amp;(Console!$R$33*2+4))</f>
        <v>0.96875</v>
      </c>
      <c r="E3" s="377">
        <f ca="1">INDIRECT("E"&amp;(Console!$R$33*2+4))</f>
        <v>78</v>
      </c>
      <c r="G3" s="350"/>
    </row>
    <row r="4" spans="1:9" x14ac:dyDescent="0.25">
      <c r="A4" s="92" t="s">
        <v>85</v>
      </c>
      <c r="B4" s="370">
        <f ca="1">DAY(TODAY())</f>
        <v>31</v>
      </c>
      <c r="C4" s="368" t="s">
        <v>122</v>
      </c>
      <c r="D4" s="369" t="s">
        <v>121</v>
      </c>
      <c r="E4" s="364" t="s">
        <v>124</v>
      </c>
    </row>
    <row r="5" spans="1:9" x14ac:dyDescent="0.25">
      <c r="A5" s="5">
        <v>1</v>
      </c>
      <c r="B5" s="361" t="s">
        <v>120</v>
      </c>
      <c r="C5" s="366"/>
      <c r="D5" s="430"/>
      <c r="E5" s="360"/>
      <c r="F5" s="361"/>
      <c r="G5" s="366"/>
      <c r="H5" s="430"/>
      <c r="I5" s="360"/>
    </row>
    <row r="6" spans="1:9" x14ac:dyDescent="0.25">
      <c r="A6" s="365"/>
      <c r="B6" s="362" t="s">
        <v>123</v>
      </c>
      <c r="C6" s="367"/>
      <c r="D6" s="429"/>
      <c r="E6" s="363"/>
      <c r="F6" s="362"/>
      <c r="G6" s="367"/>
      <c r="H6" s="429"/>
      <c r="I6" s="363"/>
    </row>
    <row r="7" spans="1:9" x14ac:dyDescent="0.25">
      <c r="A7" s="5">
        <v>2</v>
      </c>
      <c r="B7" s="361" t="s">
        <v>120</v>
      </c>
      <c r="C7" s="366"/>
      <c r="D7" s="428"/>
      <c r="E7" s="360"/>
      <c r="F7" s="361"/>
      <c r="G7" s="366"/>
      <c r="H7" s="428"/>
      <c r="I7" s="360"/>
    </row>
    <row r="8" spans="1:9" x14ac:dyDescent="0.25">
      <c r="B8" s="362" t="s">
        <v>123</v>
      </c>
      <c r="C8" s="367"/>
      <c r="D8" s="429"/>
      <c r="E8" s="363"/>
      <c r="F8" s="362"/>
      <c r="G8" s="367"/>
      <c r="H8" s="429"/>
      <c r="I8" s="363"/>
    </row>
    <row r="9" spans="1:9" x14ac:dyDescent="0.25">
      <c r="A9" s="5">
        <v>3</v>
      </c>
      <c r="B9" s="361" t="s">
        <v>120</v>
      </c>
      <c r="C9" s="366"/>
      <c r="D9" s="428"/>
      <c r="E9" s="360"/>
      <c r="F9" s="361"/>
      <c r="G9" s="366"/>
      <c r="H9" s="428"/>
      <c r="I9" s="360"/>
    </row>
    <row r="10" spans="1:9" x14ac:dyDescent="0.25">
      <c r="B10" s="362" t="s">
        <v>123</v>
      </c>
      <c r="C10" s="367"/>
      <c r="D10" s="429"/>
      <c r="E10" s="363"/>
      <c r="F10" s="362"/>
      <c r="G10" s="367"/>
      <c r="H10" s="429"/>
      <c r="I10" s="363"/>
    </row>
    <row r="11" spans="1:9" x14ac:dyDescent="0.25">
      <c r="A11" s="5">
        <v>4</v>
      </c>
      <c r="B11" s="361" t="s">
        <v>120</v>
      </c>
      <c r="C11" s="366"/>
      <c r="D11" s="428"/>
      <c r="E11" s="360"/>
      <c r="F11" s="361"/>
      <c r="G11" s="366"/>
      <c r="H11" s="428"/>
      <c r="I11" s="360"/>
    </row>
    <row r="12" spans="1:9" x14ac:dyDescent="0.25">
      <c r="B12" s="362" t="s">
        <v>123</v>
      </c>
      <c r="C12" s="367"/>
      <c r="D12" s="429"/>
      <c r="E12" s="363"/>
      <c r="F12" s="362"/>
      <c r="G12" s="367"/>
      <c r="H12" s="429"/>
      <c r="I12" s="363"/>
    </row>
    <row r="13" spans="1:9" x14ac:dyDescent="0.25">
      <c r="A13" s="5">
        <v>5</v>
      </c>
      <c r="B13" s="361" t="s">
        <v>120</v>
      </c>
      <c r="C13" s="366"/>
      <c r="D13" s="428"/>
      <c r="E13" s="360"/>
      <c r="F13" s="361"/>
      <c r="G13" s="366"/>
      <c r="H13" s="428"/>
      <c r="I13" s="360"/>
    </row>
    <row r="14" spans="1:9" x14ac:dyDescent="0.25">
      <c r="B14" s="362" t="s">
        <v>123</v>
      </c>
      <c r="C14" s="367"/>
      <c r="D14" s="429"/>
      <c r="E14" s="363"/>
      <c r="F14" s="362"/>
      <c r="G14" s="367"/>
      <c r="H14" s="429"/>
      <c r="I14" s="363"/>
    </row>
    <row r="15" spans="1:9" x14ac:dyDescent="0.25">
      <c r="A15" s="5">
        <v>6</v>
      </c>
      <c r="B15" s="361" t="s">
        <v>120</v>
      </c>
      <c r="C15" s="366"/>
      <c r="D15" s="428"/>
      <c r="E15" s="360"/>
      <c r="F15" s="361"/>
      <c r="G15" s="366"/>
      <c r="H15" s="428"/>
      <c r="I15" s="360"/>
    </row>
    <row r="16" spans="1:9" x14ac:dyDescent="0.25">
      <c r="B16" s="362" t="s">
        <v>123</v>
      </c>
      <c r="C16" s="367"/>
      <c r="D16" s="429"/>
      <c r="E16" s="363"/>
      <c r="F16" s="362"/>
      <c r="G16" s="367"/>
      <c r="H16" s="429"/>
      <c r="I16" s="363"/>
    </row>
    <row r="17" spans="1:9" x14ac:dyDescent="0.25">
      <c r="A17" s="5">
        <v>7</v>
      </c>
      <c r="B17" s="361" t="s">
        <v>120</v>
      </c>
      <c r="C17" s="366"/>
      <c r="D17" s="428"/>
      <c r="E17" s="360"/>
      <c r="F17" s="361"/>
      <c r="G17" s="366"/>
      <c r="H17" s="428"/>
      <c r="I17" s="360"/>
    </row>
    <row r="18" spans="1:9" x14ac:dyDescent="0.25">
      <c r="B18" s="362" t="s">
        <v>123</v>
      </c>
      <c r="C18" s="367"/>
      <c r="D18" s="429"/>
      <c r="E18" s="363"/>
      <c r="F18" s="362"/>
      <c r="G18" s="367"/>
      <c r="H18" s="429"/>
      <c r="I18" s="363"/>
    </row>
    <row r="19" spans="1:9" x14ac:dyDescent="0.25">
      <c r="A19" s="5">
        <v>8</v>
      </c>
      <c r="B19" s="361" t="s">
        <v>120</v>
      </c>
      <c r="C19" s="366"/>
      <c r="D19" s="428"/>
      <c r="E19" s="360"/>
      <c r="F19" s="361"/>
      <c r="G19" s="366"/>
      <c r="H19" s="428"/>
      <c r="I19" s="360"/>
    </row>
    <row r="20" spans="1:9" x14ac:dyDescent="0.25">
      <c r="B20" s="362" t="s">
        <v>123</v>
      </c>
      <c r="C20" s="367"/>
      <c r="D20" s="429"/>
      <c r="E20" s="363"/>
      <c r="F20" s="362"/>
      <c r="G20" s="367"/>
      <c r="H20" s="429"/>
      <c r="I20" s="363"/>
    </row>
    <row r="21" spans="1:9" x14ac:dyDescent="0.25">
      <c r="A21" s="5">
        <v>9</v>
      </c>
      <c r="B21" s="361" t="s">
        <v>120</v>
      </c>
      <c r="C21" s="366"/>
      <c r="D21" s="428"/>
      <c r="E21" s="360"/>
      <c r="F21" s="361"/>
      <c r="G21" s="366"/>
      <c r="H21" s="428"/>
      <c r="I21" s="360"/>
    </row>
    <row r="22" spans="1:9" x14ac:dyDescent="0.25">
      <c r="B22" s="362" t="s">
        <v>123</v>
      </c>
      <c r="C22" s="367"/>
      <c r="D22" s="429"/>
      <c r="E22" s="363"/>
      <c r="F22" s="362"/>
      <c r="G22" s="367"/>
      <c r="H22" s="429"/>
      <c r="I22" s="363"/>
    </row>
    <row r="23" spans="1:9" x14ac:dyDescent="0.25">
      <c r="A23" s="5">
        <v>10</v>
      </c>
      <c r="B23" s="361" t="s">
        <v>120</v>
      </c>
      <c r="C23" s="366"/>
      <c r="D23" s="428"/>
      <c r="E23" s="360"/>
      <c r="F23" s="361"/>
      <c r="G23" s="366"/>
      <c r="H23" s="428"/>
      <c r="I23" s="360"/>
    </row>
    <row r="24" spans="1:9" x14ac:dyDescent="0.25">
      <c r="B24" s="362" t="s">
        <v>123</v>
      </c>
      <c r="C24" s="367"/>
      <c r="D24" s="429"/>
      <c r="E24" s="363"/>
      <c r="F24" s="362"/>
      <c r="G24" s="367"/>
      <c r="H24" s="429"/>
      <c r="I24" s="363"/>
    </row>
    <row r="25" spans="1:9" x14ac:dyDescent="0.25">
      <c r="A25" s="5">
        <v>11</v>
      </c>
      <c r="B25" s="361" t="s">
        <v>120</v>
      </c>
      <c r="C25" s="366"/>
      <c r="D25" s="428"/>
      <c r="E25" s="360"/>
      <c r="F25" s="361"/>
      <c r="G25" s="366"/>
      <c r="H25" s="428"/>
      <c r="I25" s="360"/>
    </row>
    <row r="26" spans="1:9" x14ac:dyDescent="0.25">
      <c r="B26" s="362" t="s">
        <v>123</v>
      </c>
      <c r="C26" s="367"/>
      <c r="D26" s="429"/>
      <c r="E26" s="363"/>
      <c r="F26" s="362"/>
      <c r="G26" s="367"/>
      <c r="H26" s="429"/>
      <c r="I26" s="363"/>
    </row>
    <row r="27" spans="1:9" x14ac:dyDescent="0.25">
      <c r="A27" s="5">
        <v>12</v>
      </c>
      <c r="B27" s="361" t="s">
        <v>120</v>
      </c>
      <c r="C27" s="366"/>
      <c r="D27" s="428"/>
      <c r="E27" s="360"/>
      <c r="F27" s="361"/>
      <c r="G27" s="366"/>
      <c r="H27" s="428"/>
      <c r="I27" s="360"/>
    </row>
    <row r="28" spans="1:9" x14ac:dyDescent="0.25">
      <c r="B28" s="362" t="s">
        <v>123</v>
      </c>
      <c r="C28" s="367"/>
      <c r="D28" s="429"/>
      <c r="E28" s="363"/>
      <c r="F28" s="362"/>
      <c r="G28" s="367"/>
      <c r="H28" s="429"/>
      <c r="I28" s="363"/>
    </row>
    <row r="29" spans="1:9" x14ac:dyDescent="0.25">
      <c r="A29" s="5">
        <v>13</v>
      </c>
      <c r="B29" s="361" t="s">
        <v>120</v>
      </c>
      <c r="C29" s="366"/>
      <c r="D29" s="428"/>
      <c r="E29" s="360"/>
      <c r="F29" s="361"/>
      <c r="G29" s="366"/>
      <c r="H29" s="428"/>
      <c r="I29" s="360"/>
    </row>
    <row r="30" spans="1:9" x14ac:dyDescent="0.25">
      <c r="B30" s="362" t="s">
        <v>123</v>
      </c>
      <c r="C30" s="367"/>
      <c r="D30" s="429"/>
      <c r="E30" s="363"/>
      <c r="F30" s="362"/>
      <c r="G30" s="367"/>
      <c r="H30" s="429"/>
      <c r="I30" s="363"/>
    </row>
    <row r="31" spans="1:9" x14ac:dyDescent="0.25">
      <c r="A31" s="5">
        <v>14</v>
      </c>
      <c r="B31" s="361" t="s">
        <v>120</v>
      </c>
      <c r="C31" s="366"/>
      <c r="D31" s="428"/>
      <c r="E31" s="360"/>
      <c r="F31" s="361"/>
      <c r="G31" s="366"/>
      <c r="H31" s="428"/>
      <c r="I31" s="360"/>
    </row>
    <row r="32" spans="1:9" x14ac:dyDescent="0.25">
      <c r="B32" s="362" t="s">
        <v>123</v>
      </c>
      <c r="C32" s="367"/>
      <c r="D32" s="429"/>
      <c r="E32" s="363"/>
      <c r="F32" s="362"/>
      <c r="G32" s="367"/>
      <c r="H32" s="429"/>
      <c r="I32" s="363"/>
    </row>
    <row r="33" spans="1:9" x14ac:dyDescent="0.25">
      <c r="A33" s="5">
        <v>15</v>
      </c>
      <c r="B33" s="361" t="s">
        <v>120</v>
      </c>
      <c r="C33" s="366"/>
      <c r="D33" s="428"/>
      <c r="E33" s="360"/>
      <c r="F33" s="361"/>
      <c r="G33" s="366"/>
      <c r="H33" s="428"/>
      <c r="I33" s="360"/>
    </row>
    <row r="34" spans="1:9" x14ac:dyDescent="0.25">
      <c r="A34" s="365"/>
      <c r="B34" s="362" t="s">
        <v>123</v>
      </c>
      <c r="C34" s="367"/>
      <c r="D34" s="429"/>
      <c r="E34" s="363"/>
      <c r="F34" s="362"/>
      <c r="G34" s="367"/>
      <c r="H34" s="429"/>
      <c r="I34" s="363"/>
    </row>
    <row r="35" spans="1:9" x14ac:dyDescent="0.25">
      <c r="A35" s="5">
        <v>16</v>
      </c>
      <c r="B35" s="361" t="s">
        <v>120</v>
      </c>
      <c r="C35" s="366"/>
      <c r="D35" s="428"/>
      <c r="E35" s="360"/>
      <c r="F35" s="361"/>
      <c r="G35" s="366"/>
      <c r="H35" s="428"/>
      <c r="I35" s="360"/>
    </row>
    <row r="36" spans="1:9" x14ac:dyDescent="0.25">
      <c r="A36" s="94"/>
      <c r="B36" s="362" t="s">
        <v>123</v>
      </c>
      <c r="C36" s="367"/>
      <c r="D36" s="429"/>
      <c r="E36" s="363"/>
      <c r="F36" s="362"/>
      <c r="G36" s="367"/>
      <c r="H36" s="429"/>
      <c r="I36" s="363"/>
    </row>
    <row r="37" spans="1:9" x14ac:dyDescent="0.25">
      <c r="A37" s="360">
        <v>17</v>
      </c>
      <c r="B37" s="361" t="s">
        <v>120</v>
      </c>
      <c r="C37" s="366">
        <v>0.23749999999999999</v>
      </c>
      <c r="D37" s="428">
        <v>0.49791666666666667</v>
      </c>
      <c r="E37" s="360">
        <v>87</v>
      </c>
      <c r="F37" s="361"/>
      <c r="G37" s="366"/>
      <c r="H37" s="428"/>
      <c r="I37" s="360"/>
    </row>
    <row r="38" spans="1:9" x14ac:dyDescent="0.25">
      <c r="B38" s="362" t="s">
        <v>123</v>
      </c>
      <c r="C38" s="367">
        <v>0.76180555555555551</v>
      </c>
      <c r="D38" s="429" t="s">
        <v>245</v>
      </c>
      <c r="E38" s="363">
        <v>85</v>
      </c>
      <c r="F38" s="362"/>
      <c r="G38" s="367"/>
      <c r="H38" s="429"/>
      <c r="I38" s="363"/>
    </row>
    <row r="39" spans="1:9" x14ac:dyDescent="0.25">
      <c r="A39" s="5">
        <v>18</v>
      </c>
      <c r="B39" s="361" t="s">
        <v>120</v>
      </c>
      <c r="C39" s="366">
        <v>0.26458333333333334</v>
      </c>
      <c r="D39" s="428">
        <v>7.6388888888888886E-3</v>
      </c>
      <c r="E39" s="360">
        <v>82</v>
      </c>
      <c r="F39" s="361"/>
      <c r="G39" s="366"/>
      <c r="H39" s="428"/>
      <c r="I39" s="360"/>
    </row>
    <row r="40" spans="1:9" x14ac:dyDescent="0.25">
      <c r="B40" s="362" t="s">
        <v>123</v>
      </c>
      <c r="C40" s="367">
        <v>0.78541666666666665</v>
      </c>
      <c r="D40" s="429">
        <v>0.52986111111111112</v>
      </c>
      <c r="E40" s="363">
        <v>79</v>
      </c>
      <c r="F40" s="362"/>
      <c r="G40" s="367"/>
      <c r="H40" s="429"/>
      <c r="I40" s="363"/>
    </row>
    <row r="41" spans="1:9" x14ac:dyDescent="0.25">
      <c r="A41" s="5">
        <v>19</v>
      </c>
      <c r="B41" s="361" t="s">
        <v>120</v>
      </c>
      <c r="C41" s="366">
        <v>0.28958333333333336</v>
      </c>
      <c r="D41" s="428">
        <v>3.888888888888889E-2</v>
      </c>
      <c r="E41" s="360">
        <v>75</v>
      </c>
      <c r="F41" s="361"/>
      <c r="G41" s="366"/>
      <c r="H41" s="428"/>
      <c r="I41" s="360"/>
    </row>
    <row r="42" spans="1:9" x14ac:dyDescent="0.25">
      <c r="B42" s="362" t="s">
        <v>123</v>
      </c>
      <c r="C42" s="367">
        <v>0.81041666666666667</v>
      </c>
      <c r="D42" s="429">
        <v>0.56180555555555556</v>
      </c>
      <c r="E42" s="363">
        <v>71</v>
      </c>
      <c r="F42" s="362"/>
      <c r="G42" s="367"/>
      <c r="H42" s="429"/>
      <c r="I42" s="363"/>
    </row>
    <row r="43" spans="1:9" x14ac:dyDescent="0.25">
      <c r="A43" s="5">
        <v>20</v>
      </c>
      <c r="B43" s="361" t="s">
        <v>120</v>
      </c>
      <c r="C43" s="366">
        <v>0.31458333333333333</v>
      </c>
      <c r="D43" s="428">
        <v>7.0833333333333331E-2</v>
      </c>
      <c r="E43" s="360">
        <v>66</v>
      </c>
      <c r="F43" s="361"/>
      <c r="G43" s="366"/>
      <c r="H43" s="428"/>
      <c r="I43" s="360"/>
    </row>
    <row r="44" spans="1:9" x14ac:dyDescent="0.25">
      <c r="B44" s="362" t="s">
        <v>123</v>
      </c>
      <c r="C44" s="367">
        <v>0.83611111111111114</v>
      </c>
      <c r="D44" s="429">
        <v>0.59305555555555556</v>
      </c>
      <c r="E44" s="363">
        <v>62</v>
      </c>
      <c r="F44" s="362"/>
      <c r="G44" s="367"/>
      <c r="H44" s="429"/>
      <c r="I44" s="363"/>
    </row>
    <row r="45" spans="1:9" x14ac:dyDescent="0.25">
      <c r="A45" s="5">
        <v>21</v>
      </c>
      <c r="B45" s="361" t="s">
        <v>120</v>
      </c>
      <c r="C45" s="366">
        <v>0.34166666666666667</v>
      </c>
      <c r="D45" s="428">
        <v>0.10277777777777777</v>
      </c>
      <c r="E45" s="360">
        <v>57</v>
      </c>
      <c r="F45" s="361"/>
      <c r="G45" s="366"/>
      <c r="H45" s="428"/>
      <c r="I45" s="360"/>
    </row>
    <row r="46" spans="1:9" x14ac:dyDescent="0.25">
      <c r="B46" s="362" t="s">
        <v>123</v>
      </c>
      <c r="C46" s="367">
        <v>0.86805555555555558</v>
      </c>
      <c r="D46" s="429">
        <v>0.62569444444444444</v>
      </c>
      <c r="E46" s="363">
        <v>52</v>
      </c>
      <c r="F46" s="362"/>
      <c r="G46" s="367"/>
      <c r="H46" s="429"/>
      <c r="I46" s="363"/>
    </row>
    <row r="47" spans="1:9" x14ac:dyDescent="0.25">
      <c r="A47" s="5">
        <v>22</v>
      </c>
      <c r="B47" s="361" t="s">
        <v>120</v>
      </c>
      <c r="C47" s="366">
        <v>0.37569444444444444</v>
      </c>
      <c r="D47" s="428">
        <v>0.13541666666666666</v>
      </c>
      <c r="E47" s="360">
        <v>48</v>
      </c>
      <c r="F47" s="361"/>
      <c r="G47" s="366"/>
      <c r="H47" s="428"/>
      <c r="I47" s="360"/>
    </row>
    <row r="48" spans="1:9" x14ac:dyDescent="0.25">
      <c r="B48" s="362" t="s">
        <v>123</v>
      </c>
      <c r="C48" s="367">
        <v>0.91388888888888886</v>
      </c>
      <c r="D48" s="429">
        <v>0.65972222222222221</v>
      </c>
      <c r="E48" s="363">
        <v>44</v>
      </c>
      <c r="F48" s="362"/>
      <c r="G48" s="367"/>
      <c r="H48" s="429"/>
      <c r="I48" s="363"/>
    </row>
    <row r="49" spans="1:9" x14ac:dyDescent="0.25">
      <c r="A49" s="5">
        <v>23</v>
      </c>
      <c r="B49" s="361" t="s">
        <v>120</v>
      </c>
      <c r="C49" s="366">
        <v>0.42569444444444443</v>
      </c>
      <c r="D49" s="428">
        <v>0.18472222222222223</v>
      </c>
      <c r="E49" s="360">
        <v>41</v>
      </c>
      <c r="F49" s="361"/>
      <c r="G49" s="366"/>
      <c r="H49" s="428"/>
      <c r="I49" s="360"/>
    </row>
    <row r="50" spans="1:9" x14ac:dyDescent="0.25">
      <c r="B50" s="362" t="s">
        <v>123</v>
      </c>
      <c r="C50" s="367">
        <v>0.97222222222222221</v>
      </c>
      <c r="D50" s="429">
        <v>0.69652777777777775</v>
      </c>
      <c r="E50" s="363">
        <v>39</v>
      </c>
      <c r="F50" s="362"/>
      <c r="G50" s="367"/>
      <c r="H50" s="429"/>
      <c r="I50" s="363"/>
    </row>
    <row r="51" spans="1:9" x14ac:dyDescent="0.25">
      <c r="A51" s="5">
        <v>24</v>
      </c>
      <c r="B51" s="361" t="s">
        <v>120</v>
      </c>
      <c r="C51" s="366">
        <v>0.48958333333333331</v>
      </c>
      <c r="D51" s="428">
        <v>0.20972222222222223</v>
      </c>
      <c r="E51" s="360">
        <v>37</v>
      </c>
      <c r="F51" s="361"/>
      <c r="G51" s="366"/>
      <c r="H51" s="428"/>
      <c r="I51" s="360"/>
    </row>
    <row r="52" spans="1:9" x14ac:dyDescent="0.25">
      <c r="B52" s="362" t="s">
        <v>123</v>
      </c>
      <c r="C52" s="367" t="s">
        <v>245</v>
      </c>
      <c r="D52" s="429">
        <v>0.73750000000000004</v>
      </c>
      <c r="E52" s="363" t="s">
        <v>245</v>
      </c>
      <c r="F52" s="362"/>
      <c r="G52" s="367"/>
      <c r="H52" s="429"/>
      <c r="I52" s="363"/>
    </row>
    <row r="53" spans="1:9" x14ac:dyDescent="0.25">
      <c r="A53" s="5">
        <v>25</v>
      </c>
      <c r="B53" s="361" t="s">
        <v>120</v>
      </c>
      <c r="C53" s="366">
        <v>2.013888888888889E-2</v>
      </c>
      <c r="D53" s="428">
        <v>0.25069444444444444</v>
      </c>
      <c r="E53" s="360">
        <v>37</v>
      </c>
      <c r="F53" s="361"/>
      <c r="G53" s="366"/>
      <c r="H53" s="428"/>
      <c r="I53" s="360"/>
    </row>
    <row r="54" spans="1:9" x14ac:dyDescent="0.25">
      <c r="B54" s="362" t="s">
        <v>123</v>
      </c>
      <c r="C54" s="367">
        <v>0.53819444444444442</v>
      </c>
      <c r="D54" s="429">
        <v>0.77986111111111112</v>
      </c>
      <c r="E54" s="363">
        <v>38</v>
      </c>
      <c r="F54" s="362"/>
      <c r="G54" s="367"/>
      <c r="H54" s="429"/>
      <c r="I54" s="363"/>
    </row>
    <row r="55" spans="1:9" x14ac:dyDescent="0.25">
      <c r="A55" s="5">
        <v>26</v>
      </c>
      <c r="B55" s="361" t="s">
        <v>120</v>
      </c>
      <c r="C55" s="366">
        <v>5.7638888888888892E-2</v>
      </c>
      <c r="D55" s="428">
        <v>0.29305555555555557</v>
      </c>
      <c r="E55" s="360">
        <v>40</v>
      </c>
      <c r="F55" s="361"/>
      <c r="G55" s="366"/>
      <c r="H55" s="428"/>
      <c r="I55" s="360"/>
    </row>
    <row r="56" spans="1:9" x14ac:dyDescent="0.25">
      <c r="B56" s="362" t="s">
        <v>123</v>
      </c>
      <c r="C56" s="367">
        <v>0.57638888888888884</v>
      </c>
      <c r="D56" s="429">
        <v>0.81874999999999998</v>
      </c>
      <c r="E56" s="363">
        <v>43</v>
      </c>
      <c r="F56" s="362"/>
      <c r="G56" s="367"/>
      <c r="H56" s="429"/>
      <c r="I56" s="363"/>
    </row>
    <row r="57" spans="1:9" x14ac:dyDescent="0.25">
      <c r="A57" s="5">
        <v>27</v>
      </c>
      <c r="B57" s="361" t="s">
        <v>120</v>
      </c>
      <c r="C57" s="366">
        <v>8.9583333333333334E-2</v>
      </c>
      <c r="D57" s="428">
        <v>0.33194444444444443</v>
      </c>
      <c r="E57" s="360">
        <v>46</v>
      </c>
      <c r="F57" s="361"/>
      <c r="G57" s="366"/>
      <c r="H57" s="428"/>
      <c r="I57" s="360"/>
    </row>
    <row r="58" spans="1:9" x14ac:dyDescent="0.25">
      <c r="B58" s="362" t="s">
        <v>123</v>
      </c>
      <c r="C58" s="367">
        <v>0.60763888888888884</v>
      </c>
      <c r="D58" s="429">
        <v>0.85277777777777775</v>
      </c>
      <c r="E58" s="363">
        <v>50</v>
      </c>
      <c r="F58" s="362"/>
      <c r="G58" s="367"/>
      <c r="H58" s="429"/>
      <c r="I58" s="363"/>
    </row>
    <row r="59" spans="1:9" x14ac:dyDescent="0.25">
      <c r="A59" s="5">
        <v>28</v>
      </c>
      <c r="B59" s="361" t="s">
        <v>120</v>
      </c>
      <c r="C59" s="366">
        <v>0.11736111111111111</v>
      </c>
      <c r="D59" s="428">
        <v>0.36666666666666664</v>
      </c>
      <c r="E59" s="360">
        <v>54</v>
      </c>
      <c r="F59" s="361"/>
      <c r="G59" s="366"/>
      <c r="H59" s="428"/>
      <c r="I59" s="360"/>
    </row>
    <row r="60" spans="1:9" x14ac:dyDescent="0.25">
      <c r="B60" s="362" t="s">
        <v>123</v>
      </c>
      <c r="C60" s="367">
        <v>0.63541666666666663</v>
      </c>
      <c r="D60" s="429">
        <v>0.88402777777777775</v>
      </c>
      <c r="E60" s="363">
        <v>58</v>
      </c>
      <c r="F60" s="362"/>
      <c r="G60" s="367"/>
      <c r="H60" s="429"/>
      <c r="I60" s="363"/>
    </row>
    <row r="61" spans="1:9" x14ac:dyDescent="0.25">
      <c r="A61" s="5">
        <v>29</v>
      </c>
      <c r="B61" s="361" t="s">
        <v>120</v>
      </c>
      <c r="C61" s="366">
        <v>0.14374999999999999</v>
      </c>
      <c r="D61" s="428">
        <v>0.39791666666666664</v>
      </c>
      <c r="E61" s="360">
        <v>62</v>
      </c>
      <c r="F61" s="361"/>
      <c r="G61" s="366"/>
      <c r="H61" s="428"/>
      <c r="I61" s="360"/>
    </row>
    <row r="62" spans="1:9" x14ac:dyDescent="0.25">
      <c r="B62" s="362" t="s">
        <v>123</v>
      </c>
      <c r="C62" s="367">
        <v>0.66180555555555554</v>
      </c>
      <c r="D62" s="429">
        <v>0.91319444444444442</v>
      </c>
      <c r="E62" s="363">
        <v>66</v>
      </c>
      <c r="F62" s="362"/>
      <c r="G62" s="367"/>
      <c r="H62" s="429"/>
      <c r="I62" s="363"/>
    </row>
    <row r="63" spans="1:9" x14ac:dyDescent="0.25">
      <c r="A63" s="5">
        <v>30</v>
      </c>
      <c r="B63" s="361" t="s">
        <v>120</v>
      </c>
      <c r="C63" s="366">
        <v>0.1701388888888889</v>
      </c>
      <c r="D63" s="428">
        <v>0.42708333333333331</v>
      </c>
      <c r="E63" s="360">
        <v>69</v>
      </c>
      <c r="F63" s="361"/>
      <c r="G63" s="366"/>
      <c r="H63" s="428"/>
      <c r="I63" s="360"/>
    </row>
    <row r="64" spans="1:9" x14ac:dyDescent="0.25">
      <c r="B64" s="362" t="s">
        <v>123</v>
      </c>
      <c r="C64" s="367">
        <v>0.68680555555555556</v>
      </c>
      <c r="D64" s="429">
        <v>0.94097222222222221</v>
      </c>
      <c r="E64" s="363">
        <v>72</v>
      </c>
      <c r="F64" s="362"/>
      <c r="G64" s="367"/>
      <c r="H64" s="429"/>
      <c r="I64" s="363"/>
    </row>
    <row r="65" spans="1:9" x14ac:dyDescent="0.25">
      <c r="A65" s="5">
        <v>31</v>
      </c>
      <c r="B65" s="361" t="s">
        <v>120</v>
      </c>
      <c r="C65" s="366">
        <v>0.19652777777777777</v>
      </c>
      <c r="D65" s="428">
        <v>0.45624999999999999</v>
      </c>
      <c r="E65" s="360">
        <v>75</v>
      </c>
      <c r="F65" s="361"/>
      <c r="G65" s="366"/>
      <c r="H65" s="428"/>
      <c r="I65" s="360"/>
    </row>
    <row r="66" spans="1:9" x14ac:dyDescent="0.25">
      <c r="B66" s="362" t="s">
        <v>123</v>
      </c>
      <c r="C66" s="367">
        <v>0.71250000000000002</v>
      </c>
      <c r="D66" s="429">
        <v>0.96875</v>
      </c>
      <c r="E66" s="363">
        <v>78</v>
      </c>
      <c r="F66" s="362"/>
      <c r="G66" s="367"/>
      <c r="H66" s="429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2024-12-31T12:19:11Z</dcterms:modified>
</cp:coreProperties>
</file>