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51D438CC-AC7E-4C5C-87D3-AD0177B1A8A5}" xr6:coauthVersionLast="47" xr6:coauthVersionMax="47" xr10:uidLastSave="{00000000-0000-0000-0000-000000000000}"/>
  <bookViews>
    <workbookView xWindow="-30" yWindow="-30" windowWidth="2247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D2" i="116"/>
  <c r="E2" i="116"/>
  <c r="E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</commentList>
</comments>
</file>

<file path=xl/sharedStrings.xml><?xml version="1.0" encoding="utf-8"?>
<sst xmlns="http://schemas.openxmlformats.org/spreadsheetml/2006/main" count="475" uniqueCount="263">
  <si>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</si>
  <si>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</si>
  <si>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</si>
  <si>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</si>
  <si>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</si>
  <si>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</si>
  <si>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</si>
  <si>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</si>
  <si>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</si>
  <si>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</si>
  <si>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</si>
  <si>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</si>
  <si>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</si>
  <si>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</si>
  <si>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</si>
  <si>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</si>
  <si>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</si>
  <si>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</si>
  <si>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</si>
  <si>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</si>
  <si>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</si>
  <si>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</si>
  <si>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</si>
  <si>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</si>
  <si>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</si>
  <si>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</si>
  <si>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</si>
  <si>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</si>
  <si>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</si>
  <si>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</si>
  <si>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</si>
  <si>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</si>
  <si>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</si>
  <si>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</si>
  <si>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</si>
  <si>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</si>
  <si>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</si>
  <si>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</si>
  <si>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</si>
  <si>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</si>
  <si>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</si>
  <si>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</si>
  <si>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</si>
  <si>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</si>
  <si>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</si>
  <si>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</si>
  <si>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</si>
  <si>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</si>
  <si>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</si>
  <si>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</si>
  <si>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</si>
  <si>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</si>
  <si>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</si>
  <si>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</si>
  <si>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</si>
  <si>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</si>
  <si>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</si>
  <si>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</si>
  <si>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</si>
  <si>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</si>
  <si>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</si>
  <si>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</si>
  <si>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</si>
  <si>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</si>
  <si>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</si>
  <si>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</si>
  <si>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</si>
  <si>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</si>
  <si>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</si>
  <si>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</si>
  <si>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</si>
  <si>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</si>
  <si>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</si>
  <si>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</si>
  <si>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</si>
  <si>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</si>
  <si>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</si>
  <si>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</si>
  <si>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</si>
  <si>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</si>
  <si>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</si>
  <si>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</si>
  <si>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</si>
  <si>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</si>
  <si>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</si>
  <si>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</si>
  <si>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</si>
  <si>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</si>
  <si>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</si>
  <si>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</si>
  <si>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</si>
  <si>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</si>
  <si>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</si>
  <si>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</si>
  <si>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</si>
  <si>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</si>
  <si>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</si>
  <si>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</si>
  <si>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</si>
  <si>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</si>
  <si>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</si>
  <si>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</si>
  <si>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</si>
  <si>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</si>
  <si>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</si>
  <si>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</si>
  <si>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</si>
  <si>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</si>
  <si>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</si>
  <si>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</si>
  <si>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</si>
  <si>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</si>
  <si>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</si>
  <si>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</si>
  <si>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</si>
  <si>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</si>
  <si>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</si>
  <si>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</si>
  <si>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</si>
  <si>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</si>
  <si>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</si>
  <si>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</si>
  <si>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</si>
  <si>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</si>
  <si>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</si>
  <si>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</si>
  <si>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</si>
  <si>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</si>
  <si>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</si>
  <si>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</si>
  <si>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</si>
  <si>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</si>
  <si>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</si>
  <si>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</si>
  <si>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</si>
  <si>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</si>
  <si>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</si>
  <si>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</si>
  <si>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</si>
  <si>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</si>
  <si>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</si>
  <si>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</si>
  <si>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</si>
  <si>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</si>
  <si>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</si>
  <si>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</si>
  <si>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</si>
  <si>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</si>
  <si>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</si>
  <si>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</si>
  <si>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</si>
  <si>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</si>
  <si>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</si>
  <si>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</si>
  <si>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</si>
  <si>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</si>
  <si>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</si>
  <si>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</si>
  <si>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</si>
  <si>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</si>
  <si>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</si>
  <si>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</si>
  <si>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</si>
  <si>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</si>
  <si>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</si>
  <si>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</si>
  <si>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</si>
  <si>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</si>
  <si>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</si>
  <si>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</si>
  <si>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</si>
  <si>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</si>
  <si>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</si>
  <si>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</si>
  <si>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</si>
  <si>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</si>
  <si>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</si>
  <si>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</si>
  <si>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</si>
  <si>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</si>
  <si>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</si>
  <si>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</si>
  <si>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</si>
  <si>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</si>
  <si>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</si>
  <si>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</si>
  <si>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</si>
  <si>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</si>
  <si>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</si>
  <si>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</si>
  <si>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</si>
  <si>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</si>
  <si>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</si>
  <si>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</si>
  <si>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</si>
  <si>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</si>
  <si>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</si>
  <si>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</si>
  <si>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</si>
  <si>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</si>
  <si>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</si>
  <si>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</si>
  <si>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</si>
  <si>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</si>
  <si>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</si>
  <si>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</si>
  <si>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</si>
  <si>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</si>
  <si>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</si>
  <si>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</si>
  <si>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</si>
  <si>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</si>
  <si>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</si>
  <si>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</si>
  <si>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</si>
  <si>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</si>
  <si>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</si>
  <si>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</si>
  <si>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</si>
  <si>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</si>
  <si>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</si>
  <si>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</si>
  <si>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</si>
  <si>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</si>
  <si>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</si>
  <si>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</si>
  <si>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</si>
  <si>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</si>
  <si>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</si>
  <si>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</si>
  <si>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</si>
  <si>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</si>
  <si>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</si>
  <si>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</si>
  <si>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</si>
  <si>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</si>
  <si>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</si>
  <si>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</si>
  <si>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</si>
  <si>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</si>
  <si>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</si>
  <si>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</si>
  <si>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</si>
  <si>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</si>
  <si>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</si>
  <si>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</si>
  <si>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20241224</t>
  </si>
  <si>
    <t>+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</si>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</sst>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20" fontId="0" fillId="58" borderId="0" xfId="0" applyNumberFormat="1" applyFill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  <xf numFmtId="0" fontId="0" fillId="58" borderId="66" xfId="0" applyFill="1" applyBorder="1"/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14</c:v>
                </c:pt>
                <c:pt idx="1">
                  <c:v>30</c:v>
                </c:pt>
                <c:pt idx="2">
                  <c:v>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11.7</c:v>
                </c:pt>
                <c:pt idx="1">
                  <c:v>1.5</c:v>
                </c:pt>
                <c:pt idx="2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0.30000000000000027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0.3</c:v>
                </c:pt>
                <c:pt idx="13">
                  <c:v>0.3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0.7</c:v>
                </c:pt>
                <c:pt idx="29">
                  <c:v>0.8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1.2</c:v>
                </c:pt>
                <c:pt idx="37">
                  <c:v>1.2</c:v>
                </c:pt>
                <c:pt idx="38">
                  <c:v>1.2</c:v>
                </c:pt>
                <c:pt idx="39">
                  <c:v>1.2</c:v>
                </c:pt>
                <c:pt idx="40">
                  <c:v>1.2</c:v>
                </c:pt>
                <c:pt idx="41">
                  <c:v>1.3</c:v>
                </c:pt>
                <c:pt idx="42">
                  <c:v>1.3</c:v>
                </c:pt>
                <c:pt idx="43">
                  <c:v>1.3</c:v>
                </c:pt>
                <c:pt idx="44">
                  <c:v>1.4</c:v>
                </c:pt>
                <c:pt idx="45">
                  <c:v>1.4</c:v>
                </c:pt>
                <c:pt idx="46">
                  <c:v>1.4</c:v>
                </c:pt>
                <c:pt idx="47">
                  <c:v>1.4</c:v>
                </c:pt>
                <c:pt idx="48">
                  <c:v>1.5</c:v>
                </c:pt>
                <c:pt idx="49">
                  <c:v>1.5</c:v>
                </c:pt>
                <c:pt idx="50">
                  <c:v>1.6</c:v>
                </c:pt>
                <c:pt idx="51">
                  <c:v>1.6</c:v>
                </c:pt>
                <c:pt idx="52">
                  <c:v>1.7</c:v>
                </c:pt>
                <c:pt idx="53">
                  <c:v>1.7</c:v>
                </c:pt>
                <c:pt idx="54">
                  <c:v>1.7</c:v>
                </c:pt>
                <c:pt idx="55">
                  <c:v>1.8</c:v>
                </c:pt>
                <c:pt idx="56">
                  <c:v>1.8</c:v>
                </c:pt>
                <c:pt idx="57">
                  <c:v>1.8</c:v>
                </c:pt>
                <c:pt idx="58">
                  <c:v>1.8</c:v>
                </c:pt>
                <c:pt idx="59">
                  <c:v>1.9</c:v>
                </c:pt>
                <c:pt idx="60">
                  <c:v>1.9</c:v>
                </c:pt>
                <c:pt idx="61">
                  <c:v>1.9</c:v>
                </c:pt>
                <c:pt idx="62">
                  <c:v>2</c:v>
                </c:pt>
                <c:pt idx="63">
                  <c:v>2</c:v>
                </c:pt>
                <c:pt idx="64">
                  <c:v>1.4</c:v>
                </c:pt>
                <c:pt idx="65">
                  <c:v>1.4</c:v>
                </c:pt>
                <c:pt idx="66">
                  <c:v>1.4</c:v>
                </c:pt>
                <c:pt idx="67">
                  <c:v>1.4</c:v>
                </c:pt>
                <c:pt idx="68">
                  <c:v>1.4</c:v>
                </c:pt>
                <c:pt idx="69">
                  <c:v>1.4</c:v>
                </c:pt>
                <c:pt idx="70">
                  <c:v>2.5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2.6</c:v>
                </c:pt>
                <c:pt idx="76">
                  <c:v>2.6</c:v>
                </c:pt>
                <c:pt idx="77">
                  <c:v>2.6</c:v>
                </c:pt>
                <c:pt idx="78">
                  <c:v>2.6</c:v>
                </c:pt>
                <c:pt idx="79">
                  <c:v>2.6</c:v>
                </c:pt>
                <c:pt idx="80">
                  <c:v>2.6</c:v>
                </c:pt>
                <c:pt idx="81">
                  <c:v>2.6</c:v>
                </c:pt>
                <c:pt idx="82">
                  <c:v>2.6</c:v>
                </c:pt>
                <c:pt idx="83">
                  <c:v>2.6</c:v>
                </c:pt>
                <c:pt idx="84">
                  <c:v>2.6</c:v>
                </c:pt>
                <c:pt idx="85">
                  <c:v>2.6</c:v>
                </c:pt>
                <c:pt idx="86">
                  <c:v>2.6</c:v>
                </c:pt>
                <c:pt idx="87">
                  <c:v>2.6</c:v>
                </c:pt>
                <c:pt idx="88">
                  <c:v>2.6</c:v>
                </c:pt>
                <c:pt idx="89">
                  <c:v>2.7</c:v>
                </c:pt>
                <c:pt idx="90">
                  <c:v>2.7</c:v>
                </c:pt>
                <c:pt idx="91">
                  <c:v>2.7</c:v>
                </c:pt>
                <c:pt idx="92">
                  <c:v>2.7</c:v>
                </c:pt>
                <c:pt idx="93">
                  <c:v>2.7</c:v>
                </c:pt>
                <c:pt idx="94">
                  <c:v>2.7</c:v>
                </c:pt>
                <c:pt idx="95">
                  <c:v>2.7</c:v>
                </c:pt>
                <c:pt idx="96">
                  <c:v>2.7</c:v>
                </c:pt>
                <c:pt idx="97">
                  <c:v>2.7</c:v>
                </c:pt>
                <c:pt idx="98">
                  <c:v>2.7</c:v>
                </c:pt>
                <c:pt idx="99">
                  <c:v>2.7</c:v>
                </c:pt>
                <c:pt idx="100">
                  <c:v>2.7</c:v>
                </c:pt>
                <c:pt idx="101">
                  <c:v>2.7</c:v>
                </c:pt>
                <c:pt idx="102">
                  <c:v>2.7</c:v>
                </c:pt>
                <c:pt idx="103">
                  <c:v>2.8</c:v>
                </c:pt>
                <c:pt idx="104">
                  <c:v>2.8</c:v>
                </c:pt>
                <c:pt idx="105">
                  <c:v>2.8</c:v>
                </c:pt>
                <c:pt idx="106">
                  <c:v>2.8</c:v>
                </c:pt>
                <c:pt idx="107">
                  <c:v>2.8</c:v>
                </c:pt>
                <c:pt idx="108">
                  <c:v>2.8</c:v>
                </c:pt>
                <c:pt idx="109">
                  <c:v>2.8</c:v>
                </c:pt>
                <c:pt idx="110">
                  <c:v>2.8</c:v>
                </c:pt>
                <c:pt idx="111">
                  <c:v>2.8</c:v>
                </c:pt>
                <c:pt idx="112">
                  <c:v>2.8</c:v>
                </c:pt>
                <c:pt idx="113">
                  <c:v>2.8</c:v>
                </c:pt>
                <c:pt idx="114">
                  <c:v>2.8</c:v>
                </c:pt>
                <c:pt idx="115">
                  <c:v>2.8</c:v>
                </c:pt>
                <c:pt idx="116">
                  <c:v>2.8</c:v>
                </c:pt>
                <c:pt idx="117">
                  <c:v>2.8</c:v>
                </c:pt>
                <c:pt idx="118">
                  <c:v>2.8</c:v>
                </c:pt>
                <c:pt idx="119">
                  <c:v>2.8</c:v>
                </c:pt>
                <c:pt idx="120">
                  <c:v>2.8</c:v>
                </c:pt>
                <c:pt idx="121">
                  <c:v>2.8</c:v>
                </c:pt>
                <c:pt idx="122">
                  <c:v>2.9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93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91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92</c:v>
                </c:pt>
                <c:pt idx="612">
                  <c:v>92</c:v>
                </c:pt>
                <c:pt idx="613">
                  <c:v>91</c:v>
                </c:pt>
                <c:pt idx="614">
                  <c:v>92</c:v>
                </c:pt>
                <c:pt idx="615">
                  <c:v>91</c:v>
                </c:pt>
                <c:pt idx="616">
                  <c:v>92</c:v>
                </c:pt>
                <c:pt idx="617">
                  <c:v>91</c:v>
                </c:pt>
                <c:pt idx="618">
                  <c:v>92</c:v>
                </c:pt>
                <c:pt idx="619">
                  <c:v>92</c:v>
                </c:pt>
                <c:pt idx="620">
                  <c:v>92</c:v>
                </c:pt>
                <c:pt idx="621">
                  <c:v>92</c:v>
                </c:pt>
                <c:pt idx="622">
                  <c:v>92</c:v>
                </c:pt>
                <c:pt idx="623">
                  <c:v>92</c:v>
                </c:pt>
                <c:pt idx="624">
                  <c:v>91</c:v>
                </c:pt>
                <c:pt idx="625">
                  <c:v>91</c:v>
                </c:pt>
                <c:pt idx="626">
                  <c:v>92</c:v>
                </c:pt>
                <c:pt idx="627">
                  <c:v>92</c:v>
                </c:pt>
                <c:pt idx="628">
                  <c:v>92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91</c:v>
                </c:pt>
                <c:pt idx="653">
                  <c:v>91</c:v>
                </c:pt>
                <c:pt idx="654">
                  <c:v>91</c:v>
                </c:pt>
                <c:pt idx="655">
                  <c:v>91</c:v>
                </c:pt>
                <c:pt idx="656">
                  <c:v>91</c:v>
                </c:pt>
                <c:pt idx="657">
                  <c:v>91</c:v>
                </c:pt>
                <c:pt idx="658">
                  <c:v>90</c:v>
                </c:pt>
                <c:pt idx="659">
                  <c:v>90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90</c:v>
                </c:pt>
                <c:pt idx="665">
                  <c:v>91</c:v>
                </c:pt>
                <c:pt idx="666">
                  <c:v>90</c:v>
                </c:pt>
                <c:pt idx="667">
                  <c:v>90</c:v>
                </c:pt>
                <c:pt idx="668">
                  <c:v>90</c:v>
                </c:pt>
                <c:pt idx="669">
                  <c:v>90</c:v>
                </c:pt>
                <c:pt idx="670">
                  <c:v>90</c:v>
                </c:pt>
                <c:pt idx="671">
                  <c:v>90</c:v>
                </c:pt>
                <c:pt idx="672">
                  <c:v>90</c:v>
                </c:pt>
                <c:pt idx="673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10.9</c:v>
                </c:pt>
                <c:pt idx="1">
                  <c:v>10.9</c:v>
                </c:pt>
                <c:pt idx="2">
                  <c:v>10.9</c:v>
                </c:pt>
                <c:pt idx="3">
                  <c:v>10.9</c:v>
                </c:pt>
                <c:pt idx="4">
                  <c:v>10.9</c:v>
                </c:pt>
                <c:pt idx="5">
                  <c:v>10.9</c:v>
                </c:pt>
                <c:pt idx="6">
                  <c:v>10.9</c:v>
                </c:pt>
                <c:pt idx="7">
                  <c:v>10.9</c:v>
                </c:pt>
                <c:pt idx="8">
                  <c:v>10.9</c:v>
                </c:pt>
                <c:pt idx="9">
                  <c:v>10.9</c:v>
                </c:pt>
                <c:pt idx="10">
                  <c:v>10.9</c:v>
                </c:pt>
                <c:pt idx="11">
                  <c:v>10.9</c:v>
                </c:pt>
                <c:pt idx="12">
                  <c:v>10.9</c:v>
                </c:pt>
                <c:pt idx="13">
                  <c:v>10.9</c:v>
                </c:pt>
                <c:pt idx="14">
                  <c:v>10.9</c:v>
                </c:pt>
                <c:pt idx="15">
                  <c:v>10.9</c:v>
                </c:pt>
                <c:pt idx="16">
                  <c:v>10.9</c:v>
                </c:pt>
                <c:pt idx="17">
                  <c:v>10.9</c:v>
                </c:pt>
                <c:pt idx="18">
                  <c:v>10.9</c:v>
                </c:pt>
                <c:pt idx="19">
                  <c:v>10.9</c:v>
                </c:pt>
                <c:pt idx="20">
                  <c:v>10.9</c:v>
                </c:pt>
                <c:pt idx="21">
                  <c:v>10.9</c:v>
                </c:pt>
                <c:pt idx="22">
                  <c:v>10.9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10.8</c:v>
                </c:pt>
                <c:pt idx="28">
                  <c:v>10.8</c:v>
                </c:pt>
                <c:pt idx="29">
                  <c:v>10.8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10.8</c:v>
                </c:pt>
                <c:pt idx="36">
                  <c:v>10.8</c:v>
                </c:pt>
                <c:pt idx="37">
                  <c:v>10.8</c:v>
                </c:pt>
                <c:pt idx="38">
                  <c:v>10.8</c:v>
                </c:pt>
                <c:pt idx="39">
                  <c:v>10.8</c:v>
                </c:pt>
                <c:pt idx="40">
                  <c:v>10.8</c:v>
                </c:pt>
                <c:pt idx="41">
                  <c:v>10.8</c:v>
                </c:pt>
                <c:pt idx="42">
                  <c:v>10.8</c:v>
                </c:pt>
                <c:pt idx="43">
                  <c:v>10.8</c:v>
                </c:pt>
                <c:pt idx="44">
                  <c:v>10.8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10.9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10.9</c:v>
                </c:pt>
                <c:pt idx="67">
                  <c:v>10.9</c:v>
                </c:pt>
                <c:pt idx="68">
                  <c:v>10.8</c:v>
                </c:pt>
                <c:pt idx="69">
                  <c:v>10.8</c:v>
                </c:pt>
                <c:pt idx="70">
                  <c:v>10.8</c:v>
                </c:pt>
                <c:pt idx="71">
                  <c:v>10.8</c:v>
                </c:pt>
                <c:pt idx="72">
                  <c:v>10.8</c:v>
                </c:pt>
                <c:pt idx="73">
                  <c:v>10.8</c:v>
                </c:pt>
                <c:pt idx="74">
                  <c:v>10.8</c:v>
                </c:pt>
                <c:pt idx="75">
                  <c:v>10.8</c:v>
                </c:pt>
                <c:pt idx="76">
                  <c:v>10.8</c:v>
                </c:pt>
                <c:pt idx="77">
                  <c:v>10.8</c:v>
                </c:pt>
                <c:pt idx="78">
                  <c:v>10.8</c:v>
                </c:pt>
                <c:pt idx="79">
                  <c:v>10.8</c:v>
                </c:pt>
                <c:pt idx="80">
                  <c:v>10.8</c:v>
                </c:pt>
                <c:pt idx="81">
                  <c:v>10.8</c:v>
                </c:pt>
                <c:pt idx="82">
                  <c:v>10.8</c:v>
                </c:pt>
                <c:pt idx="83">
                  <c:v>10.8</c:v>
                </c:pt>
                <c:pt idx="84">
                  <c:v>10.8</c:v>
                </c:pt>
                <c:pt idx="85">
                  <c:v>10.8</c:v>
                </c:pt>
                <c:pt idx="86">
                  <c:v>10.8</c:v>
                </c:pt>
                <c:pt idx="87">
                  <c:v>10.8</c:v>
                </c:pt>
                <c:pt idx="88">
                  <c:v>10.8</c:v>
                </c:pt>
                <c:pt idx="89">
                  <c:v>10.8</c:v>
                </c:pt>
                <c:pt idx="90">
                  <c:v>10.9</c:v>
                </c:pt>
                <c:pt idx="91">
                  <c:v>10.9</c:v>
                </c:pt>
                <c:pt idx="92">
                  <c:v>10.9</c:v>
                </c:pt>
                <c:pt idx="93">
                  <c:v>10.9</c:v>
                </c:pt>
                <c:pt idx="94">
                  <c:v>10.9</c:v>
                </c:pt>
                <c:pt idx="95">
                  <c:v>10.9</c:v>
                </c:pt>
                <c:pt idx="96">
                  <c:v>10.9</c:v>
                </c:pt>
                <c:pt idx="97">
                  <c:v>10.9</c:v>
                </c:pt>
                <c:pt idx="98">
                  <c:v>10.9</c:v>
                </c:pt>
                <c:pt idx="99">
                  <c:v>10.9</c:v>
                </c:pt>
                <c:pt idx="100">
                  <c:v>10.9</c:v>
                </c:pt>
                <c:pt idx="101">
                  <c:v>10.9</c:v>
                </c:pt>
                <c:pt idx="102">
                  <c:v>10.9</c:v>
                </c:pt>
                <c:pt idx="103">
                  <c:v>10.9</c:v>
                </c:pt>
                <c:pt idx="104">
                  <c:v>10.9</c:v>
                </c:pt>
                <c:pt idx="105">
                  <c:v>10.9</c:v>
                </c:pt>
                <c:pt idx="106">
                  <c:v>10.9</c:v>
                </c:pt>
                <c:pt idx="107">
                  <c:v>10.9</c:v>
                </c:pt>
                <c:pt idx="108">
                  <c:v>10.9</c:v>
                </c:pt>
                <c:pt idx="109">
                  <c:v>10.9</c:v>
                </c:pt>
                <c:pt idx="110">
                  <c:v>10.9</c:v>
                </c:pt>
                <c:pt idx="111">
                  <c:v>10.9</c:v>
                </c:pt>
                <c:pt idx="112">
                  <c:v>10.9</c:v>
                </c:pt>
                <c:pt idx="113">
                  <c:v>10.8</c:v>
                </c:pt>
                <c:pt idx="114">
                  <c:v>10.8</c:v>
                </c:pt>
                <c:pt idx="115">
                  <c:v>10.8</c:v>
                </c:pt>
                <c:pt idx="116">
                  <c:v>10.8</c:v>
                </c:pt>
                <c:pt idx="117">
                  <c:v>10.8</c:v>
                </c:pt>
                <c:pt idx="118">
                  <c:v>10.8</c:v>
                </c:pt>
                <c:pt idx="119">
                  <c:v>10.8</c:v>
                </c:pt>
                <c:pt idx="120">
                  <c:v>10.8</c:v>
                </c:pt>
                <c:pt idx="121">
                  <c:v>10.8</c:v>
                </c:pt>
                <c:pt idx="122">
                  <c:v>10.8</c:v>
                </c:pt>
                <c:pt idx="123">
                  <c:v>10.8</c:v>
                </c:pt>
                <c:pt idx="124">
                  <c:v>10.8</c:v>
                </c:pt>
                <c:pt idx="125">
                  <c:v>10.8</c:v>
                </c:pt>
                <c:pt idx="126">
                  <c:v>10.8</c:v>
                </c:pt>
                <c:pt idx="127">
                  <c:v>10.8</c:v>
                </c:pt>
                <c:pt idx="128">
                  <c:v>10.8</c:v>
                </c:pt>
                <c:pt idx="129">
                  <c:v>10.8</c:v>
                </c:pt>
                <c:pt idx="130">
                  <c:v>10.8</c:v>
                </c:pt>
                <c:pt idx="131">
                  <c:v>10.8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10.9</c:v>
                </c:pt>
                <c:pt idx="136">
                  <c:v>10.9</c:v>
                </c:pt>
                <c:pt idx="137">
                  <c:v>10.9</c:v>
                </c:pt>
                <c:pt idx="138">
                  <c:v>10.9</c:v>
                </c:pt>
                <c:pt idx="139">
                  <c:v>10.9</c:v>
                </c:pt>
                <c:pt idx="140">
                  <c:v>10.9</c:v>
                </c:pt>
                <c:pt idx="141">
                  <c:v>10.9</c:v>
                </c:pt>
                <c:pt idx="142">
                  <c:v>10.9</c:v>
                </c:pt>
                <c:pt idx="143">
                  <c:v>10.9</c:v>
                </c:pt>
                <c:pt idx="144">
                  <c:v>10.9</c:v>
                </c:pt>
                <c:pt idx="145">
                  <c:v>10.9</c:v>
                </c:pt>
                <c:pt idx="146">
                  <c:v>10.9</c:v>
                </c:pt>
                <c:pt idx="147">
                  <c:v>10.9</c:v>
                </c:pt>
                <c:pt idx="148">
                  <c:v>10.9</c:v>
                </c:pt>
                <c:pt idx="149">
                  <c:v>10.9</c:v>
                </c:pt>
                <c:pt idx="150">
                  <c:v>10.9</c:v>
                </c:pt>
                <c:pt idx="151">
                  <c:v>10.9</c:v>
                </c:pt>
                <c:pt idx="152">
                  <c:v>10.9</c:v>
                </c:pt>
                <c:pt idx="153">
                  <c:v>10.9</c:v>
                </c:pt>
                <c:pt idx="154">
                  <c:v>10.9</c:v>
                </c:pt>
                <c:pt idx="155">
                  <c:v>10.9</c:v>
                </c:pt>
                <c:pt idx="156">
                  <c:v>10.9</c:v>
                </c:pt>
                <c:pt idx="157">
                  <c:v>10.9</c:v>
                </c:pt>
                <c:pt idx="158">
                  <c:v>10.8</c:v>
                </c:pt>
                <c:pt idx="159">
                  <c:v>10.8</c:v>
                </c:pt>
                <c:pt idx="160">
                  <c:v>10.8</c:v>
                </c:pt>
                <c:pt idx="161">
                  <c:v>10.8</c:v>
                </c:pt>
                <c:pt idx="162">
                  <c:v>10.8</c:v>
                </c:pt>
                <c:pt idx="163">
                  <c:v>10.8</c:v>
                </c:pt>
                <c:pt idx="164">
                  <c:v>10.8</c:v>
                </c:pt>
                <c:pt idx="165">
                  <c:v>10.8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10.8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10.8</c:v>
                </c:pt>
                <c:pt idx="176">
                  <c:v>10.8</c:v>
                </c:pt>
                <c:pt idx="177">
                  <c:v>10.8</c:v>
                </c:pt>
                <c:pt idx="178">
                  <c:v>10.8</c:v>
                </c:pt>
                <c:pt idx="179">
                  <c:v>10.8</c:v>
                </c:pt>
                <c:pt idx="180">
                  <c:v>10.9</c:v>
                </c:pt>
                <c:pt idx="181">
                  <c:v>10.9</c:v>
                </c:pt>
                <c:pt idx="182">
                  <c:v>10.9</c:v>
                </c:pt>
                <c:pt idx="183">
                  <c:v>10.9</c:v>
                </c:pt>
                <c:pt idx="184">
                  <c:v>10.9</c:v>
                </c:pt>
                <c:pt idx="185">
                  <c:v>10.9</c:v>
                </c:pt>
                <c:pt idx="186">
                  <c:v>10.9</c:v>
                </c:pt>
                <c:pt idx="187">
                  <c:v>10.9</c:v>
                </c:pt>
                <c:pt idx="188">
                  <c:v>10.9</c:v>
                </c:pt>
                <c:pt idx="189">
                  <c:v>10.9</c:v>
                </c:pt>
                <c:pt idx="190">
                  <c:v>10.9</c:v>
                </c:pt>
                <c:pt idx="191">
                  <c:v>10.9</c:v>
                </c:pt>
                <c:pt idx="192">
                  <c:v>10.9</c:v>
                </c:pt>
                <c:pt idx="193">
                  <c:v>10.9</c:v>
                </c:pt>
                <c:pt idx="194">
                  <c:v>10.9</c:v>
                </c:pt>
                <c:pt idx="195">
                  <c:v>10.9</c:v>
                </c:pt>
                <c:pt idx="196">
                  <c:v>10.9</c:v>
                </c:pt>
                <c:pt idx="197">
                  <c:v>10.9</c:v>
                </c:pt>
                <c:pt idx="198">
                  <c:v>10.9</c:v>
                </c:pt>
                <c:pt idx="199">
                  <c:v>10.9</c:v>
                </c:pt>
                <c:pt idx="200">
                  <c:v>10.9</c:v>
                </c:pt>
                <c:pt idx="201">
                  <c:v>10.9</c:v>
                </c:pt>
                <c:pt idx="202">
                  <c:v>10.9</c:v>
                </c:pt>
                <c:pt idx="203">
                  <c:v>10.8</c:v>
                </c:pt>
                <c:pt idx="204">
                  <c:v>10.8</c:v>
                </c:pt>
                <c:pt idx="205">
                  <c:v>10.8</c:v>
                </c:pt>
                <c:pt idx="206">
                  <c:v>10.8</c:v>
                </c:pt>
                <c:pt idx="207">
                  <c:v>10.8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10.8</c:v>
                </c:pt>
                <c:pt idx="213">
                  <c:v>10.8</c:v>
                </c:pt>
                <c:pt idx="214">
                  <c:v>10.8</c:v>
                </c:pt>
                <c:pt idx="215">
                  <c:v>10.8</c:v>
                </c:pt>
                <c:pt idx="216">
                  <c:v>10.8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10.9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10.9</c:v>
                </c:pt>
                <c:pt idx="230">
                  <c:v>10.9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10.9</c:v>
                </c:pt>
                <c:pt idx="236">
                  <c:v>10.9</c:v>
                </c:pt>
                <c:pt idx="237">
                  <c:v>10.9</c:v>
                </c:pt>
                <c:pt idx="238">
                  <c:v>10.9</c:v>
                </c:pt>
                <c:pt idx="239">
                  <c:v>10.9</c:v>
                </c:pt>
                <c:pt idx="240">
                  <c:v>10.9</c:v>
                </c:pt>
                <c:pt idx="241">
                  <c:v>10.9</c:v>
                </c:pt>
                <c:pt idx="242">
                  <c:v>10.9</c:v>
                </c:pt>
                <c:pt idx="243">
                  <c:v>10.9</c:v>
                </c:pt>
                <c:pt idx="244">
                  <c:v>10.9</c:v>
                </c:pt>
                <c:pt idx="245">
                  <c:v>10.9</c:v>
                </c:pt>
                <c:pt idx="246">
                  <c:v>10.9</c:v>
                </c:pt>
                <c:pt idx="247">
                  <c:v>10.9</c:v>
                </c:pt>
                <c:pt idx="248">
                  <c:v>10.8</c:v>
                </c:pt>
                <c:pt idx="249">
                  <c:v>10.8</c:v>
                </c:pt>
                <c:pt idx="250">
                  <c:v>10.8</c:v>
                </c:pt>
                <c:pt idx="251">
                  <c:v>10.8</c:v>
                </c:pt>
                <c:pt idx="252">
                  <c:v>10.8</c:v>
                </c:pt>
                <c:pt idx="253">
                  <c:v>10.8</c:v>
                </c:pt>
                <c:pt idx="254">
                  <c:v>10.8</c:v>
                </c:pt>
                <c:pt idx="255">
                  <c:v>10.8</c:v>
                </c:pt>
                <c:pt idx="256">
                  <c:v>10.8</c:v>
                </c:pt>
                <c:pt idx="257">
                  <c:v>10.8</c:v>
                </c:pt>
                <c:pt idx="258">
                  <c:v>10.8</c:v>
                </c:pt>
                <c:pt idx="259">
                  <c:v>10.8</c:v>
                </c:pt>
                <c:pt idx="260">
                  <c:v>10.8</c:v>
                </c:pt>
                <c:pt idx="261">
                  <c:v>10.8</c:v>
                </c:pt>
                <c:pt idx="262">
                  <c:v>10.8</c:v>
                </c:pt>
                <c:pt idx="263">
                  <c:v>10.8</c:v>
                </c:pt>
                <c:pt idx="264">
                  <c:v>10.8</c:v>
                </c:pt>
                <c:pt idx="265">
                  <c:v>10.8</c:v>
                </c:pt>
                <c:pt idx="266">
                  <c:v>10.8</c:v>
                </c:pt>
                <c:pt idx="267">
                  <c:v>10.8</c:v>
                </c:pt>
                <c:pt idx="268">
                  <c:v>10.8</c:v>
                </c:pt>
                <c:pt idx="269">
                  <c:v>10.8</c:v>
                </c:pt>
                <c:pt idx="270">
                  <c:v>10.9</c:v>
                </c:pt>
                <c:pt idx="271">
                  <c:v>10.9</c:v>
                </c:pt>
                <c:pt idx="272">
                  <c:v>10.9</c:v>
                </c:pt>
                <c:pt idx="273">
                  <c:v>10.9</c:v>
                </c:pt>
                <c:pt idx="274">
                  <c:v>10.9</c:v>
                </c:pt>
                <c:pt idx="275">
                  <c:v>10.9</c:v>
                </c:pt>
                <c:pt idx="276">
                  <c:v>10.9</c:v>
                </c:pt>
                <c:pt idx="277">
                  <c:v>10.9</c:v>
                </c:pt>
                <c:pt idx="278">
                  <c:v>10.9</c:v>
                </c:pt>
                <c:pt idx="279">
                  <c:v>10.9</c:v>
                </c:pt>
                <c:pt idx="280">
                  <c:v>10.9</c:v>
                </c:pt>
                <c:pt idx="281">
                  <c:v>10.9</c:v>
                </c:pt>
                <c:pt idx="282">
                  <c:v>10.9</c:v>
                </c:pt>
                <c:pt idx="283">
                  <c:v>10.9</c:v>
                </c:pt>
                <c:pt idx="284">
                  <c:v>10.9</c:v>
                </c:pt>
                <c:pt idx="285">
                  <c:v>10.9</c:v>
                </c:pt>
                <c:pt idx="286">
                  <c:v>10.9</c:v>
                </c:pt>
                <c:pt idx="287">
                  <c:v>10.9</c:v>
                </c:pt>
                <c:pt idx="288">
                  <c:v>10.9</c:v>
                </c:pt>
                <c:pt idx="289">
                  <c:v>10.9</c:v>
                </c:pt>
                <c:pt idx="290">
                  <c:v>10.9</c:v>
                </c:pt>
                <c:pt idx="291">
                  <c:v>10.9</c:v>
                </c:pt>
                <c:pt idx="292">
                  <c:v>10.9</c:v>
                </c:pt>
                <c:pt idx="293">
                  <c:v>10.8</c:v>
                </c:pt>
                <c:pt idx="294">
                  <c:v>10.8</c:v>
                </c:pt>
                <c:pt idx="295">
                  <c:v>10.8</c:v>
                </c:pt>
                <c:pt idx="296">
                  <c:v>10.8</c:v>
                </c:pt>
                <c:pt idx="297">
                  <c:v>10.8</c:v>
                </c:pt>
                <c:pt idx="298">
                  <c:v>10.8</c:v>
                </c:pt>
                <c:pt idx="299">
                  <c:v>10.8</c:v>
                </c:pt>
                <c:pt idx="300">
                  <c:v>10.8</c:v>
                </c:pt>
                <c:pt idx="301">
                  <c:v>10.8</c:v>
                </c:pt>
                <c:pt idx="302">
                  <c:v>10.8</c:v>
                </c:pt>
                <c:pt idx="303">
                  <c:v>10.8</c:v>
                </c:pt>
                <c:pt idx="304">
                  <c:v>10.8</c:v>
                </c:pt>
                <c:pt idx="305">
                  <c:v>10.8</c:v>
                </c:pt>
                <c:pt idx="306">
                  <c:v>10.8</c:v>
                </c:pt>
                <c:pt idx="307">
                  <c:v>10.8</c:v>
                </c:pt>
                <c:pt idx="308">
                  <c:v>10.8</c:v>
                </c:pt>
                <c:pt idx="309">
                  <c:v>10.8</c:v>
                </c:pt>
                <c:pt idx="310">
                  <c:v>10.8</c:v>
                </c:pt>
                <c:pt idx="311">
                  <c:v>10.8</c:v>
                </c:pt>
                <c:pt idx="312">
                  <c:v>10.8</c:v>
                </c:pt>
                <c:pt idx="313">
                  <c:v>10.8</c:v>
                </c:pt>
                <c:pt idx="314">
                  <c:v>10.8</c:v>
                </c:pt>
                <c:pt idx="315">
                  <c:v>10.9</c:v>
                </c:pt>
                <c:pt idx="316">
                  <c:v>10.9</c:v>
                </c:pt>
                <c:pt idx="317">
                  <c:v>10.9</c:v>
                </c:pt>
                <c:pt idx="318">
                  <c:v>10.9</c:v>
                </c:pt>
                <c:pt idx="319">
                  <c:v>10.9</c:v>
                </c:pt>
                <c:pt idx="320">
                  <c:v>10.9</c:v>
                </c:pt>
                <c:pt idx="321">
                  <c:v>10.9</c:v>
                </c:pt>
                <c:pt idx="322">
                  <c:v>10.9</c:v>
                </c:pt>
                <c:pt idx="323">
                  <c:v>10.9</c:v>
                </c:pt>
                <c:pt idx="324">
                  <c:v>10.9</c:v>
                </c:pt>
                <c:pt idx="325">
                  <c:v>10.9</c:v>
                </c:pt>
                <c:pt idx="326">
                  <c:v>10.9</c:v>
                </c:pt>
                <c:pt idx="327">
                  <c:v>10.9</c:v>
                </c:pt>
                <c:pt idx="328">
                  <c:v>10.9</c:v>
                </c:pt>
                <c:pt idx="329">
                  <c:v>10.9</c:v>
                </c:pt>
                <c:pt idx="330">
                  <c:v>10.9</c:v>
                </c:pt>
                <c:pt idx="331">
                  <c:v>10.9</c:v>
                </c:pt>
                <c:pt idx="332">
                  <c:v>10.9</c:v>
                </c:pt>
                <c:pt idx="333">
                  <c:v>10.9</c:v>
                </c:pt>
                <c:pt idx="334">
                  <c:v>10.9</c:v>
                </c:pt>
                <c:pt idx="335">
                  <c:v>10.9</c:v>
                </c:pt>
                <c:pt idx="336">
                  <c:v>10.9</c:v>
                </c:pt>
                <c:pt idx="337">
                  <c:v>10.9</c:v>
                </c:pt>
                <c:pt idx="338">
                  <c:v>10.8</c:v>
                </c:pt>
                <c:pt idx="339">
                  <c:v>10.8</c:v>
                </c:pt>
                <c:pt idx="340">
                  <c:v>10.8</c:v>
                </c:pt>
                <c:pt idx="341">
                  <c:v>10.8</c:v>
                </c:pt>
                <c:pt idx="342">
                  <c:v>10.8</c:v>
                </c:pt>
                <c:pt idx="343">
                  <c:v>10.8</c:v>
                </c:pt>
                <c:pt idx="344">
                  <c:v>10.8</c:v>
                </c:pt>
                <c:pt idx="345">
                  <c:v>10.8</c:v>
                </c:pt>
                <c:pt idx="346">
                  <c:v>10.8</c:v>
                </c:pt>
                <c:pt idx="347">
                  <c:v>10.8</c:v>
                </c:pt>
                <c:pt idx="348">
                  <c:v>10.8</c:v>
                </c:pt>
                <c:pt idx="349">
                  <c:v>10.8</c:v>
                </c:pt>
                <c:pt idx="350">
                  <c:v>10.8</c:v>
                </c:pt>
                <c:pt idx="351">
                  <c:v>10.8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10.8</c:v>
                </c:pt>
                <c:pt idx="356">
                  <c:v>10.8</c:v>
                </c:pt>
                <c:pt idx="357">
                  <c:v>10.8</c:v>
                </c:pt>
                <c:pt idx="358">
                  <c:v>10.8</c:v>
                </c:pt>
                <c:pt idx="359">
                  <c:v>10.8</c:v>
                </c:pt>
                <c:pt idx="360">
                  <c:v>10.9</c:v>
                </c:pt>
                <c:pt idx="361">
                  <c:v>10.9</c:v>
                </c:pt>
                <c:pt idx="362">
                  <c:v>10.9</c:v>
                </c:pt>
                <c:pt idx="363">
                  <c:v>10.9</c:v>
                </c:pt>
                <c:pt idx="364">
                  <c:v>10.9</c:v>
                </c:pt>
                <c:pt idx="365">
                  <c:v>10.9</c:v>
                </c:pt>
                <c:pt idx="366">
                  <c:v>10.9</c:v>
                </c:pt>
                <c:pt idx="367">
                  <c:v>10.9</c:v>
                </c:pt>
                <c:pt idx="368">
                  <c:v>10.9</c:v>
                </c:pt>
                <c:pt idx="369">
                  <c:v>10.9</c:v>
                </c:pt>
                <c:pt idx="370">
                  <c:v>10.9</c:v>
                </c:pt>
                <c:pt idx="371">
                  <c:v>10.9</c:v>
                </c:pt>
                <c:pt idx="372">
                  <c:v>10.9</c:v>
                </c:pt>
                <c:pt idx="373">
                  <c:v>10.9</c:v>
                </c:pt>
                <c:pt idx="374">
                  <c:v>10.9</c:v>
                </c:pt>
                <c:pt idx="375">
                  <c:v>10.9</c:v>
                </c:pt>
                <c:pt idx="376">
                  <c:v>10.9</c:v>
                </c:pt>
                <c:pt idx="377">
                  <c:v>10.9</c:v>
                </c:pt>
                <c:pt idx="378">
                  <c:v>10.9</c:v>
                </c:pt>
                <c:pt idx="379">
                  <c:v>10.9</c:v>
                </c:pt>
                <c:pt idx="380">
                  <c:v>10.9</c:v>
                </c:pt>
                <c:pt idx="381">
                  <c:v>10.9</c:v>
                </c:pt>
                <c:pt idx="382">
                  <c:v>10.9</c:v>
                </c:pt>
                <c:pt idx="383">
                  <c:v>10.8</c:v>
                </c:pt>
                <c:pt idx="384">
                  <c:v>10.8</c:v>
                </c:pt>
                <c:pt idx="385">
                  <c:v>10.8</c:v>
                </c:pt>
                <c:pt idx="386">
                  <c:v>10.8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10.8</c:v>
                </c:pt>
                <c:pt idx="399">
                  <c:v>10.8</c:v>
                </c:pt>
                <c:pt idx="400">
                  <c:v>10.8</c:v>
                </c:pt>
                <c:pt idx="401">
                  <c:v>10.8</c:v>
                </c:pt>
                <c:pt idx="402">
                  <c:v>10.8</c:v>
                </c:pt>
                <c:pt idx="403">
                  <c:v>10.8</c:v>
                </c:pt>
                <c:pt idx="404">
                  <c:v>10.8</c:v>
                </c:pt>
                <c:pt idx="405">
                  <c:v>10.9</c:v>
                </c:pt>
                <c:pt idx="406">
                  <c:v>10.9</c:v>
                </c:pt>
                <c:pt idx="407">
                  <c:v>10.9</c:v>
                </c:pt>
                <c:pt idx="408">
                  <c:v>10.9</c:v>
                </c:pt>
                <c:pt idx="409">
                  <c:v>10.9</c:v>
                </c:pt>
                <c:pt idx="410">
                  <c:v>10.9</c:v>
                </c:pt>
                <c:pt idx="411">
                  <c:v>10.9</c:v>
                </c:pt>
                <c:pt idx="412">
                  <c:v>10.9</c:v>
                </c:pt>
                <c:pt idx="413">
                  <c:v>10.9</c:v>
                </c:pt>
                <c:pt idx="414">
                  <c:v>10.9</c:v>
                </c:pt>
                <c:pt idx="415">
                  <c:v>10.9</c:v>
                </c:pt>
                <c:pt idx="416">
                  <c:v>10.9</c:v>
                </c:pt>
                <c:pt idx="417">
                  <c:v>10.9</c:v>
                </c:pt>
                <c:pt idx="418">
                  <c:v>10.9</c:v>
                </c:pt>
                <c:pt idx="419">
                  <c:v>10.9</c:v>
                </c:pt>
                <c:pt idx="420">
                  <c:v>10.9</c:v>
                </c:pt>
                <c:pt idx="421">
                  <c:v>10.9</c:v>
                </c:pt>
                <c:pt idx="422">
                  <c:v>10.9</c:v>
                </c:pt>
                <c:pt idx="423">
                  <c:v>10.9</c:v>
                </c:pt>
                <c:pt idx="424">
                  <c:v>10.9</c:v>
                </c:pt>
                <c:pt idx="425">
                  <c:v>10.9</c:v>
                </c:pt>
                <c:pt idx="426">
                  <c:v>10.9</c:v>
                </c:pt>
                <c:pt idx="427">
                  <c:v>10.9</c:v>
                </c:pt>
                <c:pt idx="428">
                  <c:v>10.8</c:v>
                </c:pt>
                <c:pt idx="429">
                  <c:v>10.8</c:v>
                </c:pt>
                <c:pt idx="430">
                  <c:v>10.8</c:v>
                </c:pt>
                <c:pt idx="431">
                  <c:v>10.8</c:v>
                </c:pt>
                <c:pt idx="432">
                  <c:v>10.8</c:v>
                </c:pt>
                <c:pt idx="433">
                  <c:v>10.8</c:v>
                </c:pt>
                <c:pt idx="434">
                  <c:v>10.8</c:v>
                </c:pt>
                <c:pt idx="435">
                  <c:v>10.8</c:v>
                </c:pt>
                <c:pt idx="436">
                  <c:v>10.8</c:v>
                </c:pt>
                <c:pt idx="437">
                  <c:v>10.8</c:v>
                </c:pt>
                <c:pt idx="438">
                  <c:v>10.8</c:v>
                </c:pt>
                <c:pt idx="439">
                  <c:v>10.8</c:v>
                </c:pt>
                <c:pt idx="440">
                  <c:v>10.8</c:v>
                </c:pt>
                <c:pt idx="441">
                  <c:v>10.8</c:v>
                </c:pt>
                <c:pt idx="442">
                  <c:v>10.8</c:v>
                </c:pt>
                <c:pt idx="443">
                  <c:v>10.8</c:v>
                </c:pt>
                <c:pt idx="444">
                  <c:v>10.8</c:v>
                </c:pt>
                <c:pt idx="445">
                  <c:v>10.8</c:v>
                </c:pt>
                <c:pt idx="446">
                  <c:v>10.8</c:v>
                </c:pt>
                <c:pt idx="447">
                  <c:v>10.8</c:v>
                </c:pt>
                <c:pt idx="448">
                  <c:v>10.8</c:v>
                </c:pt>
                <c:pt idx="449">
                  <c:v>10.8</c:v>
                </c:pt>
                <c:pt idx="450">
                  <c:v>10.9</c:v>
                </c:pt>
                <c:pt idx="451">
                  <c:v>10.9</c:v>
                </c:pt>
                <c:pt idx="452">
                  <c:v>10.9</c:v>
                </c:pt>
                <c:pt idx="453">
                  <c:v>10.9</c:v>
                </c:pt>
                <c:pt idx="454">
                  <c:v>10.9</c:v>
                </c:pt>
                <c:pt idx="455">
                  <c:v>10.9</c:v>
                </c:pt>
                <c:pt idx="456">
                  <c:v>10.9</c:v>
                </c:pt>
                <c:pt idx="457">
                  <c:v>10.9</c:v>
                </c:pt>
                <c:pt idx="458">
                  <c:v>10.9</c:v>
                </c:pt>
                <c:pt idx="459">
                  <c:v>10.9</c:v>
                </c:pt>
                <c:pt idx="460">
                  <c:v>10.9</c:v>
                </c:pt>
                <c:pt idx="461">
                  <c:v>10.9</c:v>
                </c:pt>
                <c:pt idx="462">
                  <c:v>10.9</c:v>
                </c:pt>
                <c:pt idx="463">
                  <c:v>10.9</c:v>
                </c:pt>
                <c:pt idx="464">
                  <c:v>10.9</c:v>
                </c:pt>
                <c:pt idx="465">
                  <c:v>10.9</c:v>
                </c:pt>
                <c:pt idx="466">
                  <c:v>10.9</c:v>
                </c:pt>
                <c:pt idx="467">
                  <c:v>10.9</c:v>
                </c:pt>
                <c:pt idx="468">
                  <c:v>10.9</c:v>
                </c:pt>
                <c:pt idx="469">
                  <c:v>10.9</c:v>
                </c:pt>
                <c:pt idx="470">
                  <c:v>10.9</c:v>
                </c:pt>
                <c:pt idx="471">
                  <c:v>10.9</c:v>
                </c:pt>
                <c:pt idx="472">
                  <c:v>10.9</c:v>
                </c:pt>
                <c:pt idx="473">
                  <c:v>10.9</c:v>
                </c:pt>
                <c:pt idx="474">
                  <c:v>10.9</c:v>
                </c:pt>
                <c:pt idx="475">
                  <c:v>10.9</c:v>
                </c:pt>
                <c:pt idx="476">
                  <c:v>10.9</c:v>
                </c:pt>
                <c:pt idx="477">
                  <c:v>10.9</c:v>
                </c:pt>
                <c:pt idx="478">
                  <c:v>10.9</c:v>
                </c:pt>
                <c:pt idx="479">
                  <c:v>10.9</c:v>
                </c:pt>
                <c:pt idx="480">
                  <c:v>10.9</c:v>
                </c:pt>
                <c:pt idx="481">
                  <c:v>10.9</c:v>
                </c:pt>
                <c:pt idx="482">
                  <c:v>10.9</c:v>
                </c:pt>
                <c:pt idx="483">
                  <c:v>10.9</c:v>
                </c:pt>
                <c:pt idx="484">
                  <c:v>10.9</c:v>
                </c:pt>
                <c:pt idx="485">
                  <c:v>10.9</c:v>
                </c:pt>
                <c:pt idx="486">
                  <c:v>10.9</c:v>
                </c:pt>
                <c:pt idx="487">
                  <c:v>10.8</c:v>
                </c:pt>
                <c:pt idx="488">
                  <c:v>10.8</c:v>
                </c:pt>
                <c:pt idx="489">
                  <c:v>10.8</c:v>
                </c:pt>
                <c:pt idx="490">
                  <c:v>10.8</c:v>
                </c:pt>
                <c:pt idx="491">
                  <c:v>10.8</c:v>
                </c:pt>
                <c:pt idx="492">
                  <c:v>10.8</c:v>
                </c:pt>
                <c:pt idx="493">
                  <c:v>10.8</c:v>
                </c:pt>
                <c:pt idx="494">
                  <c:v>10.8</c:v>
                </c:pt>
                <c:pt idx="495">
                  <c:v>10.8</c:v>
                </c:pt>
                <c:pt idx="496">
                  <c:v>10.8</c:v>
                </c:pt>
                <c:pt idx="497">
                  <c:v>10.8</c:v>
                </c:pt>
                <c:pt idx="498">
                  <c:v>10.8</c:v>
                </c:pt>
                <c:pt idx="499">
                  <c:v>10.8</c:v>
                </c:pt>
                <c:pt idx="500">
                  <c:v>10.8</c:v>
                </c:pt>
                <c:pt idx="501">
                  <c:v>10.8</c:v>
                </c:pt>
                <c:pt idx="502">
                  <c:v>10.8</c:v>
                </c:pt>
                <c:pt idx="503">
                  <c:v>10.8</c:v>
                </c:pt>
                <c:pt idx="504">
                  <c:v>10.8</c:v>
                </c:pt>
                <c:pt idx="505">
                  <c:v>10.8</c:v>
                </c:pt>
                <c:pt idx="506">
                  <c:v>10.8</c:v>
                </c:pt>
                <c:pt idx="507">
                  <c:v>10.8</c:v>
                </c:pt>
                <c:pt idx="508">
                  <c:v>10.8</c:v>
                </c:pt>
                <c:pt idx="509">
                  <c:v>10.8</c:v>
                </c:pt>
                <c:pt idx="510">
                  <c:v>10.8</c:v>
                </c:pt>
                <c:pt idx="511">
                  <c:v>10.8</c:v>
                </c:pt>
                <c:pt idx="512">
                  <c:v>10.8</c:v>
                </c:pt>
                <c:pt idx="513">
                  <c:v>10.7</c:v>
                </c:pt>
                <c:pt idx="514">
                  <c:v>10.7</c:v>
                </c:pt>
                <c:pt idx="515">
                  <c:v>10.7</c:v>
                </c:pt>
                <c:pt idx="516">
                  <c:v>10.7</c:v>
                </c:pt>
                <c:pt idx="517">
                  <c:v>10.7</c:v>
                </c:pt>
                <c:pt idx="518">
                  <c:v>10.7</c:v>
                </c:pt>
                <c:pt idx="519">
                  <c:v>10.7</c:v>
                </c:pt>
                <c:pt idx="520">
                  <c:v>10.7</c:v>
                </c:pt>
                <c:pt idx="521">
                  <c:v>10.7</c:v>
                </c:pt>
                <c:pt idx="522">
                  <c:v>10.7</c:v>
                </c:pt>
                <c:pt idx="523">
                  <c:v>10.7</c:v>
                </c:pt>
                <c:pt idx="524">
                  <c:v>10.8</c:v>
                </c:pt>
                <c:pt idx="525">
                  <c:v>10.8</c:v>
                </c:pt>
                <c:pt idx="526">
                  <c:v>10.8</c:v>
                </c:pt>
                <c:pt idx="527">
                  <c:v>10.8</c:v>
                </c:pt>
                <c:pt idx="528">
                  <c:v>10.8</c:v>
                </c:pt>
                <c:pt idx="529">
                  <c:v>10.8</c:v>
                </c:pt>
                <c:pt idx="530">
                  <c:v>10.8</c:v>
                </c:pt>
                <c:pt idx="531">
                  <c:v>10.8</c:v>
                </c:pt>
                <c:pt idx="532">
                  <c:v>10.8</c:v>
                </c:pt>
                <c:pt idx="533">
                  <c:v>10.8</c:v>
                </c:pt>
                <c:pt idx="534">
                  <c:v>10.8</c:v>
                </c:pt>
                <c:pt idx="535">
                  <c:v>10.8</c:v>
                </c:pt>
                <c:pt idx="536">
                  <c:v>10.8</c:v>
                </c:pt>
                <c:pt idx="537">
                  <c:v>10.8</c:v>
                </c:pt>
                <c:pt idx="538">
                  <c:v>10.8</c:v>
                </c:pt>
                <c:pt idx="539">
                  <c:v>10.8</c:v>
                </c:pt>
                <c:pt idx="540">
                  <c:v>10.8</c:v>
                </c:pt>
                <c:pt idx="541">
                  <c:v>10.8</c:v>
                </c:pt>
                <c:pt idx="542">
                  <c:v>10.8</c:v>
                </c:pt>
                <c:pt idx="543">
                  <c:v>10.8</c:v>
                </c:pt>
                <c:pt idx="544">
                  <c:v>10.8</c:v>
                </c:pt>
                <c:pt idx="545">
                  <c:v>10.9</c:v>
                </c:pt>
                <c:pt idx="546">
                  <c:v>10.9</c:v>
                </c:pt>
                <c:pt idx="547">
                  <c:v>10.9</c:v>
                </c:pt>
                <c:pt idx="548">
                  <c:v>10.8</c:v>
                </c:pt>
                <c:pt idx="549">
                  <c:v>10.8</c:v>
                </c:pt>
                <c:pt idx="550">
                  <c:v>10.9</c:v>
                </c:pt>
                <c:pt idx="551">
                  <c:v>10.9</c:v>
                </c:pt>
                <c:pt idx="552">
                  <c:v>10.9</c:v>
                </c:pt>
                <c:pt idx="553">
                  <c:v>10.9</c:v>
                </c:pt>
                <c:pt idx="554">
                  <c:v>10.9</c:v>
                </c:pt>
                <c:pt idx="555">
                  <c:v>10.9</c:v>
                </c:pt>
                <c:pt idx="556">
                  <c:v>11</c:v>
                </c:pt>
                <c:pt idx="557">
                  <c:v>11</c:v>
                </c:pt>
                <c:pt idx="558">
                  <c:v>11</c:v>
                </c:pt>
                <c:pt idx="559">
                  <c:v>11.1</c:v>
                </c:pt>
                <c:pt idx="560">
                  <c:v>11.1</c:v>
                </c:pt>
                <c:pt idx="561">
                  <c:v>11</c:v>
                </c:pt>
                <c:pt idx="562">
                  <c:v>11</c:v>
                </c:pt>
                <c:pt idx="563">
                  <c:v>11</c:v>
                </c:pt>
                <c:pt idx="564">
                  <c:v>11</c:v>
                </c:pt>
                <c:pt idx="565">
                  <c:v>11</c:v>
                </c:pt>
                <c:pt idx="566">
                  <c:v>11</c:v>
                </c:pt>
                <c:pt idx="567">
                  <c:v>11</c:v>
                </c:pt>
                <c:pt idx="568">
                  <c:v>11</c:v>
                </c:pt>
                <c:pt idx="569">
                  <c:v>11</c:v>
                </c:pt>
                <c:pt idx="570">
                  <c:v>11</c:v>
                </c:pt>
                <c:pt idx="571">
                  <c:v>11.1</c:v>
                </c:pt>
                <c:pt idx="572">
                  <c:v>11</c:v>
                </c:pt>
                <c:pt idx="573">
                  <c:v>11</c:v>
                </c:pt>
                <c:pt idx="574">
                  <c:v>11</c:v>
                </c:pt>
                <c:pt idx="575">
                  <c:v>11</c:v>
                </c:pt>
                <c:pt idx="576">
                  <c:v>11.1</c:v>
                </c:pt>
                <c:pt idx="577">
                  <c:v>11.1</c:v>
                </c:pt>
                <c:pt idx="578">
                  <c:v>11</c:v>
                </c:pt>
                <c:pt idx="579">
                  <c:v>11.1</c:v>
                </c:pt>
                <c:pt idx="580">
                  <c:v>11.1</c:v>
                </c:pt>
                <c:pt idx="581">
                  <c:v>11.2</c:v>
                </c:pt>
                <c:pt idx="582">
                  <c:v>11.1</c:v>
                </c:pt>
                <c:pt idx="583">
                  <c:v>11.2</c:v>
                </c:pt>
                <c:pt idx="584">
                  <c:v>11.2</c:v>
                </c:pt>
                <c:pt idx="585">
                  <c:v>11.2</c:v>
                </c:pt>
                <c:pt idx="586">
                  <c:v>11.1</c:v>
                </c:pt>
                <c:pt idx="587">
                  <c:v>11.1</c:v>
                </c:pt>
                <c:pt idx="588">
                  <c:v>11.2</c:v>
                </c:pt>
                <c:pt idx="589">
                  <c:v>11.2</c:v>
                </c:pt>
                <c:pt idx="590">
                  <c:v>11.1</c:v>
                </c:pt>
                <c:pt idx="591">
                  <c:v>11.2</c:v>
                </c:pt>
                <c:pt idx="592">
                  <c:v>11.2</c:v>
                </c:pt>
                <c:pt idx="593">
                  <c:v>11.2</c:v>
                </c:pt>
                <c:pt idx="594">
                  <c:v>11.2</c:v>
                </c:pt>
                <c:pt idx="595">
                  <c:v>11.2</c:v>
                </c:pt>
                <c:pt idx="596">
                  <c:v>11.2</c:v>
                </c:pt>
                <c:pt idx="597">
                  <c:v>11.2</c:v>
                </c:pt>
                <c:pt idx="598">
                  <c:v>11.2</c:v>
                </c:pt>
                <c:pt idx="599">
                  <c:v>11.2</c:v>
                </c:pt>
                <c:pt idx="600">
                  <c:v>11.2</c:v>
                </c:pt>
                <c:pt idx="601">
                  <c:v>11.1</c:v>
                </c:pt>
                <c:pt idx="602">
                  <c:v>11.1</c:v>
                </c:pt>
                <c:pt idx="603">
                  <c:v>11.2</c:v>
                </c:pt>
                <c:pt idx="604">
                  <c:v>11.1</c:v>
                </c:pt>
                <c:pt idx="605">
                  <c:v>11.1</c:v>
                </c:pt>
                <c:pt idx="606">
                  <c:v>11.1</c:v>
                </c:pt>
                <c:pt idx="607">
                  <c:v>11.1</c:v>
                </c:pt>
                <c:pt idx="608">
                  <c:v>11.1</c:v>
                </c:pt>
                <c:pt idx="609">
                  <c:v>11.2</c:v>
                </c:pt>
                <c:pt idx="610">
                  <c:v>11.2</c:v>
                </c:pt>
                <c:pt idx="611">
                  <c:v>11.2</c:v>
                </c:pt>
                <c:pt idx="612">
                  <c:v>11.2</c:v>
                </c:pt>
                <c:pt idx="613">
                  <c:v>11.2</c:v>
                </c:pt>
                <c:pt idx="614">
                  <c:v>11.1</c:v>
                </c:pt>
                <c:pt idx="615">
                  <c:v>11.1</c:v>
                </c:pt>
                <c:pt idx="616">
                  <c:v>11.2</c:v>
                </c:pt>
                <c:pt idx="617">
                  <c:v>11.1</c:v>
                </c:pt>
                <c:pt idx="618">
                  <c:v>11.1</c:v>
                </c:pt>
                <c:pt idx="619">
                  <c:v>11.1</c:v>
                </c:pt>
                <c:pt idx="620">
                  <c:v>11.1</c:v>
                </c:pt>
                <c:pt idx="621">
                  <c:v>11.2</c:v>
                </c:pt>
                <c:pt idx="622">
                  <c:v>11.2</c:v>
                </c:pt>
                <c:pt idx="623">
                  <c:v>11.2</c:v>
                </c:pt>
                <c:pt idx="624">
                  <c:v>11.1</c:v>
                </c:pt>
                <c:pt idx="625">
                  <c:v>11.1</c:v>
                </c:pt>
                <c:pt idx="626">
                  <c:v>11.1</c:v>
                </c:pt>
                <c:pt idx="627">
                  <c:v>11.2</c:v>
                </c:pt>
                <c:pt idx="628">
                  <c:v>11.2</c:v>
                </c:pt>
                <c:pt idx="629">
                  <c:v>11.2</c:v>
                </c:pt>
                <c:pt idx="630">
                  <c:v>11.2</c:v>
                </c:pt>
                <c:pt idx="631">
                  <c:v>11.2</c:v>
                </c:pt>
                <c:pt idx="632">
                  <c:v>11.2</c:v>
                </c:pt>
                <c:pt idx="633">
                  <c:v>11.2</c:v>
                </c:pt>
                <c:pt idx="634">
                  <c:v>11.2</c:v>
                </c:pt>
                <c:pt idx="635">
                  <c:v>11.2</c:v>
                </c:pt>
                <c:pt idx="636">
                  <c:v>11.2</c:v>
                </c:pt>
                <c:pt idx="637">
                  <c:v>11.3</c:v>
                </c:pt>
                <c:pt idx="638">
                  <c:v>11.3</c:v>
                </c:pt>
                <c:pt idx="639">
                  <c:v>11.3</c:v>
                </c:pt>
                <c:pt idx="640">
                  <c:v>11.3</c:v>
                </c:pt>
                <c:pt idx="641">
                  <c:v>11.3</c:v>
                </c:pt>
                <c:pt idx="642">
                  <c:v>11.4</c:v>
                </c:pt>
                <c:pt idx="643">
                  <c:v>11.3</c:v>
                </c:pt>
                <c:pt idx="644">
                  <c:v>11.3</c:v>
                </c:pt>
                <c:pt idx="645">
                  <c:v>11.3</c:v>
                </c:pt>
                <c:pt idx="646">
                  <c:v>11.4</c:v>
                </c:pt>
                <c:pt idx="647">
                  <c:v>11.4</c:v>
                </c:pt>
                <c:pt idx="648">
                  <c:v>11.4</c:v>
                </c:pt>
                <c:pt idx="649">
                  <c:v>11.4</c:v>
                </c:pt>
                <c:pt idx="650">
                  <c:v>11.4</c:v>
                </c:pt>
                <c:pt idx="651">
                  <c:v>11.4</c:v>
                </c:pt>
                <c:pt idx="652">
                  <c:v>11.4</c:v>
                </c:pt>
                <c:pt idx="653">
                  <c:v>11.5</c:v>
                </c:pt>
                <c:pt idx="654">
                  <c:v>11.5</c:v>
                </c:pt>
                <c:pt idx="655">
                  <c:v>11.5</c:v>
                </c:pt>
                <c:pt idx="656">
                  <c:v>11.5</c:v>
                </c:pt>
                <c:pt idx="657">
                  <c:v>11.5</c:v>
                </c:pt>
                <c:pt idx="658">
                  <c:v>11.5</c:v>
                </c:pt>
                <c:pt idx="659">
                  <c:v>11.5</c:v>
                </c:pt>
                <c:pt idx="660">
                  <c:v>11.5</c:v>
                </c:pt>
                <c:pt idx="661">
                  <c:v>11.5</c:v>
                </c:pt>
                <c:pt idx="662">
                  <c:v>11.6</c:v>
                </c:pt>
                <c:pt idx="663">
                  <c:v>11.6</c:v>
                </c:pt>
                <c:pt idx="664">
                  <c:v>11.6</c:v>
                </c:pt>
                <c:pt idx="665">
                  <c:v>11.6</c:v>
                </c:pt>
                <c:pt idx="666">
                  <c:v>11.7</c:v>
                </c:pt>
                <c:pt idx="667">
                  <c:v>11.6</c:v>
                </c:pt>
                <c:pt idx="668">
                  <c:v>11.6</c:v>
                </c:pt>
                <c:pt idx="669">
                  <c:v>11.6</c:v>
                </c:pt>
                <c:pt idx="670">
                  <c:v>11.6</c:v>
                </c:pt>
                <c:pt idx="671">
                  <c:v>11.6</c:v>
                </c:pt>
                <c:pt idx="672">
                  <c:v>11.6</c:v>
                </c:pt>
                <c:pt idx="673">
                  <c:v>11.6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3.2</c:v>
                </c:pt>
                <c:pt idx="2">
                  <c:v>2.5</c:v>
                </c:pt>
                <c:pt idx="3">
                  <c:v>4.7</c:v>
                </c:pt>
                <c:pt idx="4">
                  <c:v>2.5</c:v>
                </c:pt>
                <c:pt idx="5">
                  <c:v>2.9</c:v>
                </c:pt>
                <c:pt idx="6">
                  <c:v>4</c:v>
                </c:pt>
                <c:pt idx="7">
                  <c:v>3.2</c:v>
                </c:pt>
                <c:pt idx="8">
                  <c:v>3.2</c:v>
                </c:pt>
                <c:pt idx="9">
                  <c:v>4.7</c:v>
                </c:pt>
                <c:pt idx="10">
                  <c:v>5</c:v>
                </c:pt>
                <c:pt idx="11">
                  <c:v>4.7</c:v>
                </c:pt>
                <c:pt idx="12">
                  <c:v>2.5</c:v>
                </c:pt>
                <c:pt idx="13">
                  <c:v>2.2000000000000002</c:v>
                </c:pt>
                <c:pt idx="14">
                  <c:v>2.5</c:v>
                </c:pt>
                <c:pt idx="15">
                  <c:v>2.2000000000000002</c:v>
                </c:pt>
                <c:pt idx="16">
                  <c:v>0</c:v>
                </c:pt>
                <c:pt idx="17">
                  <c:v>4</c:v>
                </c:pt>
                <c:pt idx="18">
                  <c:v>3.2</c:v>
                </c:pt>
                <c:pt idx="19">
                  <c:v>2.5</c:v>
                </c:pt>
                <c:pt idx="20">
                  <c:v>2.9</c:v>
                </c:pt>
                <c:pt idx="21">
                  <c:v>5.8</c:v>
                </c:pt>
                <c:pt idx="22">
                  <c:v>2.9</c:v>
                </c:pt>
                <c:pt idx="23">
                  <c:v>2.2000000000000002</c:v>
                </c:pt>
                <c:pt idx="24">
                  <c:v>2.9</c:v>
                </c:pt>
                <c:pt idx="25">
                  <c:v>2.5</c:v>
                </c:pt>
                <c:pt idx="26">
                  <c:v>3.6</c:v>
                </c:pt>
                <c:pt idx="27">
                  <c:v>4.3</c:v>
                </c:pt>
                <c:pt idx="28">
                  <c:v>0</c:v>
                </c:pt>
                <c:pt idx="29">
                  <c:v>3.2</c:v>
                </c:pt>
                <c:pt idx="30">
                  <c:v>4</c:v>
                </c:pt>
                <c:pt idx="31">
                  <c:v>4.7</c:v>
                </c:pt>
                <c:pt idx="32">
                  <c:v>5</c:v>
                </c:pt>
                <c:pt idx="33">
                  <c:v>0</c:v>
                </c:pt>
                <c:pt idx="34">
                  <c:v>3.6</c:v>
                </c:pt>
                <c:pt idx="35">
                  <c:v>3.2</c:v>
                </c:pt>
                <c:pt idx="36">
                  <c:v>4</c:v>
                </c:pt>
                <c:pt idx="37">
                  <c:v>3.6</c:v>
                </c:pt>
                <c:pt idx="38">
                  <c:v>2.2000000000000002</c:v>
                </c:pt>
                <c:pt idx="39">
                  <c:v>3.6</c:v>
                </c:pt>
                <c:pt idx="40">
                  <c:v>4.7</c:v>
                </c:pt>
                <c:pt idx="41">
                  <c:v>2.9</c:v>
                </c:pt>
                <c:pt idx="42">
                  <c:v>4.3</c:v>
                </c:pt>
                <c:pt idx="43">
                  <c:v>3.2</c:v>
                </c:pt>
                <c:pt idx="44">
                  <c:v>3.2</c:v>
                </c:pt>
                <c:pt idx="45">
                  <c:v>2.2000000000000002</c:v>
                </c:pt>
                <c:pt idx="46">
                  <c:v>3.2</c:v>
                </c:pt>
                <c:pt idx="47">
                  <c:v>2.5</c:v>
                </c:pt>
                <c:pt idx="48">
                  <c:v>4.7</c:v>
                </c:pt>
                <c:pt idx="49">
                  <c:v>2.5</c:v>
                </c:pt>
                <c:pt idx="50">
                  <c:v>2.9</c:v>
                </c:pt>
                <c:pt idx="51">
                  <c:v>4</c:v>
                </c:pt>
                <c:pt idx="52">
                  <c:v>3.2</c:v>
                </c:pt>
                <c:pt idx="53">
                  <c:v>3.2</c:v>
                </c:pt>
                <c:pt idx="54">
                  <c:v>4.7</c:v>
                </c:pt>
                <c:pt idx="55">
                  <c:v>5</c:v>
                </c:pt>
                <c:pt idx="56">
                  <c:v>4.7</c:v>
                </c:pt>
                <c:pt idx="57">
                  <c:v>2.5</c:v>
                </c:pt>
                <c:pt idx="58">
                  <c:v>2.2000000000000002</c:v>
                </c:pt>
                <c:pt idx="59">
                  <c:v>2.5</c:v>
                </c:pt>
                <c:pt idx="60">
                  <c:v>2.2000000000000002</c:v>
                </c:pt>
                <c:pt idx="61">
                  <c:v>0</c:v>
                </c:pt>
                <c:pt idx="62">
                  <c:v>4</c:v>
                </c:pt>
                <c:pt idx="63">
                  <c:v>3.2</c:v>
                </c:pt>
                <c:pt idx="64">
                  <c:v>2.5</c:v>
                </c:pt>
                <c:pt idx="65">
                  <c:v>2.9</c:v>
                </c:pt>
                <c:pt idx="66">
                  <c:v>5.8</c:v>
                </c:pt>
                <c:pt idx="67">
                  <c:v>2.9</c:v>
                </c:pt>
                <c:pt idx="68">
                  <c:v>2.2000000000000002</c:v>
                </c:pt>
                <c:pt idx="69">
                  <c:v>2.9</c:v>
                </c:pt>
                <c:pt idx="70">
                  <c:v>2.5</c:v>
                </c:pt>
                <c:pt idx="71">
                  <c:v>3.6</c:v>
                </c:pt>
                <c:pt idx="72">
                  <c:v>4.3</c:v>
                </c:pt>
                <c:pt idx="73">
                  <c:v>0</c:v>
                </c:pt>
                <c:pt idx="74">
                  <c:v>3.2</c:v>
                </c:pt>
                <c:pt idx="75">
                  <c:v>4</c:v>
                </c:pt>
                <c:pt idx="76">
                  <c:v>4.7</c:v>
                </c:pt>
                <c:pt idx="77">
                  <c:v>5</c:v>
                </c:pt>
                <c:pt idx="78">
                  <c:v>0</c:v>
                </c:pt>
                <c:pt idx="79">
                  <c:v>3.6</c:v>
                </c:pt>
                <c:pt idx="80">
                  <c:v>3.2</c:v>
                </c:pt>
                <c:pt idx="81">
                  <c:v>4</c:v>
                </c:pt>
                <c:pt idx="82">
                  <c:v>3.6</c:v>
                </c:pt>
                <c:pt idx="83">
                  <c:v>2.2000000000000002</c:v>
                </c:pt>
                <c:pt idx="84">
                  <c:v>3.6</c:v>
                </c:pt>
                <c:pt idx="85">
                  <c:v>4.7</c:v>
                </c:pt>
                <c:pt idx="86">
                  <c:v>2.9</c:v>
                </c:pt>
                <c:pt idx="87">
                  <c:v>4.3</c:v>
                </c:pt>
                <c:pt idx="88">
                  <c:v>3.2</c:v>
                </c:pt>
                <c:pt idx="89">
                  <c:v>3.2</c:v>
                </c:pt>
                <c:pt idx="90">
                  <c:v>2.2000000000000002</c:v>
                </c:pt>
                <c:pt idx="91">
                  <c:v>3.2</c:v>
                </c:pt>
                <c:pt idx="92">
                  <c:v>2.5</c:v>
                </c:pt>
                <c:pt idx="93">
                  <c:v>4.7</c:v>
                </c:pt>
                <c:pt idx="94">
                  <c:v>2.5</c:v>
                </c:pt>
                <c:pt idx="95">
                  <c:v>2.9</c:v>
                </c:pt>
                <c:pt idx="96">
                  <c:v>4</c:v>
                </c:pt>
                <c:pt idx="97">
                  <c:v>3.2</c:v>
                </c:pt>
                <c:pt idx="98">
                  <c:v>3.2</c:v>
                </c:pt>
                <c:pt idx="99">
                  <c:v>4.7</c:v>
                </c:pt>
                <c:pt idx="100">
                  <c:v>5</c:v>
                </c:pt>
                <c:pt idx="101">
                  <c:v>4.7</c:v>
                </c:pt>
                <c:pt idx="102">
                  <c:v>2.5</c:v>
                </c:pt>
                <c:pt idx="103">
                  <c:v>2.2000000000000002</c:v>
                </c:pt>
                <c:pt idx="104">
                  <c:v>2.5</c:v>
                </c:pt>
                <c:pt idx="105">
                  <c:v>2.2000000000000002</c:v>
                </c:pt>
                <c:pt idx="106">
                  <c:v>0</c:v>
                </c:pt>
                <c:pt idx="107">
                  <c:v>4</c:v>
                </c:pt>
                <c:pt idx="108">
                  <c:v>3.2</c:v>
                </c:pt>
                <c:pt idx="109">
                  <c:v>2.5</c:v>
                </c:pt>
                <c:pt idx="110">
                  <c:v>2.9</c:v>
                </c:pt>
                <c:pt idx="111">
                  <c:v>5.8</c:v>
                </c:pt>
                <c:pt idx="112">
                  <c:v>2.9</c:v>
                </c:pt>
                <c:pt idx="113">
                  <c:v>2.2000000000000002</c:v>
                </c:pt>
                <c:pt idx="114">
                  <c:v>2.9</c:v>
                </c:pt>
                <c:pt idx="115">
                  <c:v>2.5</c:v>
                </c:pt>
                <c:pt idx="116">
                  <c:v>3.6</c:v>
                </c:pt>
                <c:pt idx="117">
                  <c:v>4.3</c:v>
                </c:pt>
                <c:pt idx="118">
                  <c:v>0</c:v>
                </c:pt>
                <c:pt idx="119">
                  <c:v>3.2</c:v>
                </c:pt>
                <c:pt idx="120">
                  <c:v>4</c:v>
                </c:pt>
                <c:pt idx="121">
                  <c:v>4.7</c:v>
                </c:pt>
                <c:pt idx="122">
                  <c:v>5</c:v>
                </c:pt>
                <c:pt idx="123">
                  <c:v>0</c:v>
                </c:pt>
                <c:pt idx="124">
                  <c:v>3.6</c:v>
                </c:pt>
                <c:pt idx="125">
                  <c:v>3.2</c:v>
                </c:pt>
                <c:pt idx="126">
                  <c:v>4</c:v>
                </c:pt>
                <c:pt idx="127">
                  <c:v>3.6</c:v>
                </c:pt>
                <c:pt idx="128">
                  <c:v>2.2000000000000002</c:v>
                </c:pt>
                <c:pt idx="129">
                  <c:v>3.6</c:v>
                </c:pt>
                <c:pt idx="130">
                  <c:v>4.7</c:v>
                </c:pt>
                <c:pt idx="131">
                  <c:v>2.9</c:v>
                </c:pt>
                <c:pt idx="132">
                  <c:v>4.3</c:v>
                </c:pt>
                <c:pt idx="133">
                  <c:v>3.2</c:v>
                </c:pt>
                <c:pt idx="134">
                  <c:v>3.2</c:v>
                </c:pt>
                <c:pt idx="135">
                  <c:v>2.2000000000000002</c:v>
                </c:pt>
                <c:pt idx="136">
                  <c:v>3.2</c:v>
                </c:pt>
                <c:pt idx="137">
                  <c:v>2.5</c:v>
                </c:pt>
                <c:pt idx="138">
                  <c:v>4.7</c:v>
                </c:pt>
                <c:pt idx="139">
                  <c:v>2.5</c:v>
                </c:pt>
                <c:pt idx="140">
                  <c:v>2.9</c:v>
                </c:pt>
                <c:pt idx="141">
                  <c:v>4</c:v>
                </c:pt>
                <c:pt idx="142">
                  <c:v>3.2</c:v>
                </c:pt>
                <c:pt idx="143">
                  <c:v>3.2</c:v>
                </c:pt>
                <c:pt idx="144">
                  <c:v>4.7</c:v>
                </c:pt>
                <c:pt idx="145">
                  <c:v>5</c:v>
                </c:pt>
                <c:pt idx="146">
                  <c:v>4.7</c:v>
                </c:pt>
                <c:pt idx="147">
                  <c:v>2.5</c:v>
                </c:pt>
                <c:pt idx="148">
                  <c:v>2.2000000000000002</c:v>
                </c:pt>
                <c:pt idx="149">
                  <c:v>2.5</c:v>
                </c:pt>
                <c:pt idx="150">
                  <c:v>2.2000000000000002</c:v>
                </c:pt>
                <c:pt idx="151">
                  <c:v>0</c:v>
                </c:pt>
                <c:pt idx="152">
                  <c:v>4</c:v>
                </c:pt>
                <c:pt idx="153">
                  <c:v>3.2</c:v>
                </c:pt>
                <c:pt idx="154">
                  <c:v>2.5</c:v>
                </c:pt>
                <c:pt idx="155">
                  <c:v>2.9</c:v>
                </c:pt>
                <c:pt idx="156">
                  <c:v>5.8</c:v>
                </c:pt>
                <c:pt idx="157">
                  <c:v>2.9</c:v>
                </c:pt>
                <c:pt idx="158">
                  <c:v>2.2000000000000002</c:v>
                </c:pt>
                <c:pt idx="159">
                  <c:v>2.9</c:v>
                </c:pt>
                <c:pt idx="160">
                  <c:v>2.5</c:v>
                </c:pt>
                <c:pt idx="161">
                  <c:v>3.6</c:v>
                </c:pt>
                <c:pt idx="162">
                  <c:v>4.3</c:v>
                </c:pt>
                <c:pt idx="163">
                  <c:v>0</c:v>
                </c:pt>
                <c:pt idx="164">
                  <c:v>3.2</c:v>
                </c:pt>
                <c:pt idx="165">
                  <c:v>4</c:v>
                </c:pt>
                <c:pt idx="166">
                  <c:v>4.7</c:v>
                </c:pt>
                <c:pt idx="167">
                  <c:v>5</c:v>
                </c:pt>
                <c:pt idx="168">
                  <c:v>0</c:v>
                </c:pt>
                <c:pt idx="169">
                  <c:v>3.6</c:v>
                </c:pt>
                <c:pt idx="170">
                  <c:v>3.2</c:v>
                </c:pt>
                <c:pt idx="171">
                  <c:v>4</c:v>
                </c:pt>
                <c:pt idx="172">
                  <c:v>3.6</c:v>
                </c:pt>
                <c:pt idx="173">
                  <c:v>2.2000000000000002</c:v>
                </c:pt>
                <c:pt idx="174">
                  <c:v>3.6</c:v>
                </c:pt>
                <c:pt idx="175">
                  <c:v>4.7</c:v>
                </c:pt>
                <c:pt idx="176">
                  <c:v>2.9</c:v>
                </c:pt>
                <c:pt idx="177">
                  <c:v>4.3</c:v>
                </c:pt>
                <c:pt idx="178">
                  <c:v>3.2</c:v>
                </c:pt>
                <c:pt idx="179">
                  <c:v>3.2</c:v>
                </c:pt>
                <c:pt idx="180">
                  <c:v>2.2000000000000002</c:v>
                </c:pt>
                <c:pt idx="181">
                  <c:v>3.2</c:v>
                </c:pt>
                <c:pt idx="182">
                  <c:v>2.5</c:v>
                </c:pt>
                <c:pt idx="183">
                  <c:v>4.7</c:v>
                </c:pt>
                <c:pt idx="184">
                  <c:v>2.5</c:v>
                </c:pt>
                <c:pt idx="185">
                  <c:v>2.9</c:v>
                </c:pt>
                <c:pt idx="186">
                  <c:v>4</c:v>
                </c:pt>
                <c:pt idx="187">
                  <c:v>3.2</c:v>
                </c:pt>
                <c:pt idx="188">
                  <c:v>3.2</c:v>
                </c:pt>
                <c:pt idx="189">
                  <c:v>4.7</c:v>
                </c:pt>
                <c:pt idx="190">
                  <c:v>5</c:v>
                </c:pt>
                <c:pt idx="191">
                  <c:v>4.7</c:v>
                </c:pt>
                <c:pt idx="192">
                  <c:v>2.5</c:v>
                </c:pt>
                <c:pt idx="193">
                  <c:v>2.2000000000000002</c:v>
                </c:pt>
                <c:pt idx="194">
                  <c:v>2.5</c:v>
                </c:pt>
                <c:pt idx="195">
                  <c:v>2.2000000000000002</c:v>
                </c:pt>
                <c:pt idx="196">
                  <c:v>0</c:v>
                </c:pt>
                <c:pt idx="197">
                  <c:v>4</c:v>
                </c:pt>
                <c:pt idx="198">
                  <c:v>3.2</c:v>
                </c:pt>
                <c:pt idx="199">
                  <c:v>2.5</c:v>
                </c:pt>
                <c:pt idx="200">
                  <c:v>2.9</c:v>
                </c:pt>
                <c:pt idx="201">
                  <c:v>5.8</c:v>
                </c:pt>
                <c:pt idx="202">
                  <c:v>2.9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2.5</c:v>
                </c:pt>
                <c:pt idx="206">
                  <c:v>3.6</c:v>
                </c:pt>
                <c:pt idx="207">
                  <c:v>4.3</c:v>
                </c:pt>
                <c:pt idx="208">
                  <c:v>0</c:v>
                </c:pt>
                <c:pt idx="209">
                  <c:v>3.2</c:v>
                </c:pt>
                <c:pt idx="210">
                  <c:v>4</c:v>
                </c:pt>
                <c:pt idx="211">
                  <c:v>4.7</c:v>
                </c:pt>
                <c:pt idx="212">
                  <c:v>5</c:v>
                </c:pt>
                <c:pt idx="213">
                  <c:v>0</c:v>
                </c:pt>
                <c:pt idx="214">
                  <c:v>3.6</c:v>
                </c:pt>
                <c:pt idx="215">
                  <c:v>3.2</c:v>
                </c:pt>
                <c:pt idx="216">
                  <c:v>4</c:v>
                </c:pt>
                <c:pt idx="217">
                  <c:v>3.6</c:v>
                </c:pt>
                <c:pt idx="218">
                  <c:v>2.2000000000000002</c:v>
                </c:pt>
                <c:pt idx="219">
                  <c:v>3.6</c:v>
                </c:pt>
                <c:pt idx="220">
                  <c:v>4.7</c:v>
                </c:pt>
                <c:pt idx="221">
                  <c:v>2.9</c:v>
                </c:pt>
                <c:pt idx="222">
                  <c:v>4.3</c:v>
                </c:pt>
                <c:pt idx="223">
                  <c:v>3.2</c:v>
                </c:pt>
                <c:pt idx="224">
                  <c:v>3.2</c:v>
                </c:pt>
                <c:pt idx="225">
                  <c:v>2.2000000000000002</c:v>
                </c:pt>
                <c:pt idx="226">
                  <c:v>3.2</c:v>
                </c:pt>
                <c:pt idx="227">
                  <c:v>2.5</c:v>
                </c:pt>
                <c:pt idx="228">
                  <c:v>4.7</c:v>
                </c:pt>
                <c:pt idx="229">
                  <c:v>2.5</c:v>
                </c:pt>
                <c:pt idx="230">
                  <c:v>2.9</c:v>
                </c:pt>
                <c:pt idx="231">
                  <c:v>4</c:v>
                </c:pt>
                <c:pt idx="232">
                  <c:v>3.2</c:v>
                </c:pt>
                <c:pt idx="233">
                  <c:v>3.2</c:v>
                </c:pt>
                <c:pt idx="234">
                  <c:v>4.7</c:v>
                </c:pt>
                <c:pt idx="235">
                  <c:v>5</c:v>
                </c:pt>
                <c:pt idx="236">
                  <c:v>4.7</c:v>
                </c:pt>
                <c:pt idx="237">
                  <c:v>2.5</c:v>
                </c:pt>
                <c:pt idx="238">
                  <c:v>2.2000000000000002</c:v>
                </c:pt>
                <c:pt idx="239">
                  <c:v>2.5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4</c:v>
                </c:pt>
                <c:pt idx="243">
                  <c:v>3.2</c:v>
                </c:pt>
                <c:pt idx="244">
                  <c:v>2.5</c:v>
                </c:pt>
                <c:pt idx="245">
                  <c:v>2.9</c:v>
                </c:pt>
                <c:pt idx="246">
                  <c:v>5.8</c:v>
                </c:pt>
                <c:pt idx="247">
                  <c:v>2.9</c:v>
                </c:pt>
                <c:pt idx="248">
                  <c:v>2.2000000000000002</c:v>
                </c:pt>
                <c:pt idx="249">
                  <c:v>2.9</c:v>
                </c:pt>
                <c:pt idx="250">
                  <c:v>2.5</c:v>
                </c:pt>
                <c:pt idx="251">
                  <c:v>3.6</c:v>
                </c:pt>
                <c:pt idx="252">
                  <c:v>4.3</c:v>
                </c:pt>
                <c:pt idx="253">
                  <c:v>0</c:v>
                </c:pt>
                <c:pt idx="254">
                  <c:v>3.2</c:v>
                </c:pt>
                <c:pt idx="255">
                  <c:v>4</c:v>
                </c:pt>
                <c:pt idx="256">
                  <c:v>4.7</c:v>
                </c:pt>
                <c:pt idx="257">
                  <c:v>5</c:v>
                </c:pt>
                <c:pt idx="258">
                  <c:v>0</c:v>
                </c:pt>
                <c:pt idx="259">
                  <c:v>3.6</c:v>
                </c:pt>
                <c:pt idx="260">
                  <c:v>3.2</c:v>
                </c:pt>
                <c:pt idx="261">
                  <c:v>4</c:v>
                </c:pt>
                <c:pt idx="262">
                  <c:v>3.6</c:v>
                </c:pt>
                <c:pt idx="263">
                  <c:v>2.2000000000000002</c:v>
                </c:pt>
                <c:pt idx="264">
                  <c:v>3.6</c:v>
                </c:pt>
                <c:pt idx="265">
                  <c:v>4.7</c:v>
                </c:pt>
                <c:pt idx="266">
                  <c:v>2.9</c:v>
                </c:pt>
                <c:pt idx="267">
                  <c:v>4.3</c:v>
                </c:pt>
                <c:pt idx="268">
                  <c:v>3.2</c:v>
                </c:pt>
                <c:pt idx="269">
                  <c:v>3.2</c:v>
                </c:pt>
                <c:pt idx="270">
                  <c:v>2.2000000000000002</c:v>
                </c:pt>
                <c:pt idx="271">
                  <c:v>3.2</c:v>
                </c:pt>
                <c:pt idx="272">
                  <c:v>2.5</c:v>
                </c:pt>
                <c:pt idx="273">
                  <c:v>4.7</c:v>
                </c:pt>
                <c:pt idx="274">
                  <c:v>2.5</c:v>
                </c:pt>
                <c:pt idx="275">
                  <c:v>2.9</c:v>
                </c:pt>
                <c:pt idx="276">
                  <c:v>4</c:v>
                </c:pt>
                <c:pt idx="277">
                  <c:v>3.2</c:v>
                </c:pt>
                <c:pt idx="278">
                  <c:v>3.2</c:v>
                </c:pt>
                <c:pt idx="279">
                  <c:v>4.7</c:v>
                </c:pt>
                <c:pt idx="280">
                  <c:v>5</c:v>
                </c:pt>
                <c:pt idx="281">
                  <c:v>4.7</c:v>
                </c:pt>
                <c:pt idx="282">
                  <c:v>2.5</c:v>
                </c:pt>
                <c:pt idx="283">
                  <c:v>2.2000000000000002</c:v>
                </c:pt>
                <c:pt idx="284">
                  <c:v>2.5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4</c:v>
                </c:pt>
                <c:pt idx="288">
                  <c:v>3.2</c:v>
                </c:pt>
                <c:pt idx="289">
                  <c:v>2.5</c:v>
                </c:pt>
                <c:pt idx="290">
                  <c:v>2.9</c:v>
                </c:pt>
                <c:pt idx="291">
                  <c:v>5.8</c:v>
                </c:pt>
                <c:pt idx="292">
                  <c:v>2.9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2.5</c:v>
                </c:pt>
                <c:pt idx="296">
                  <c:v>3.6</c:v>
                </c:pt>
                <c:pt idx="297">
                  <c:v>4.3</c:v>
                </c:pt>
                <c:pt idx="298">
                  <c:v>0</c:v>
                </c:pt>
                <c:pt idx="299">
                  <c:v>3.2</c:v>
                </c:pt>
                <c:pt idx="300">
                  <c:v>4</c:v>
                </c:pt>
                <c:pt idx="301">
                  <c:v>4.7</c:v>
                </c:pt>
                <c:pt idx="302">
                  <c:v>5</c:v>
                </c:pt>
                <c:pt idx="303">
                  <c:v>0</c:v>
                </c:pt>
                <c:pt idx="304">
                  <c:v>3.6</c:v>
                </c:pt>
                <c:pt idx="305">
                  <c:v>3.2</c:v>
                </c:pt>
                <c:pt idx="306">
                  <c:v>4</c:v>
                </c:pt>
                <c:pt idx="307">
                  <c:v>3.6</c:v>
                </c:pt>
                <c:pt idx="308">
                  <c:v>2.2000000000000002</c:v>
                </c:pt>
                <c:pt idx="309">
                  <c:v>3.6</c:v>
                </c:pt>
                <c:pt idx="310">
                  <c:v>4.7</c:v>
                </c:pt>
                <c:pt idx="311">
                  <c:v>2.9</c:v>
                </c:pt>
                <c:pt idx="312">
                  <c:v>4.3</c:v>
                </c:pt>
                <c:pt idx="313">
                  <c:v>3.2</c:v>
                </c:pt>
                <c:pt idx="314">
                  <c:v>3.2</c:v>
                </c:pt>
                <c:pt idx="315">
                  <c:v>2.2000000000000002</c:v>
                </c:pt>
                <c:pt idx="316">
                  <c:v>3.2</c:v>
                </c:pt>
                <c:pt idx="317">
                  <c:v>2.5</c:v>
                </c:pt>
                <c:pt idx="318">
                  <c:v>4.7</c:v>
                </c:pt>
                <c:pt idx="319">
                  <c:v>2.5</c:v>
                </c:pt>
                <c:pt idx="320">
                  <c:v>2.9</c:v>
                </c:pt>
                <c:pt idx="321">
                  <c:v>4</c:v>
                </c:pt>
                <c:pt idx="322">
                  <c:v>3.2</c:v>
                </c:pt>
                <c:pt idx="323">
                  <c:v>3.2</c:v>
                </c:pt>
                <c:pt idx="324">
                  <c:v>4.7</c:v>
                </c:pt>
                <c:pt idx="325">
                  <c:v>5</c:v>
                </c:pt>
                <c:pt idx="326">
                  <c:v>4.7</c:v>
                </c:pt>
                <c:pt idx="327">
                  <c:v>2.5</c:v>
                </c:pt>
                <c:pt idx="328">
                  <c:v>2.2000000000000002</c:v>
                </c:pt>
                <c:pt idx="329">
                  <c:v>2.5</c:v>
                </c:pt>
                <c:pt idx="330">
                  <c:v>2.2000000000000002</c:v>
                </c:pt>
                <c:pt idx="331">
                  <c:v>0</c:v>
                </c:pt>
                <c:pt idx="332">
                  <c:v>4</c:v>
                </c:pt>
                <c:pt idx="333">
                  <c:v>3.2</c:v>
                </c:pt>
                <c:pt idx="334">
                  <c:v>2.5</c:v>
                </c:pt>
                <c:pt idx="335">
                  <c:v>2.9</c:v>
                </c:pt>
                <c:pt idx="336">
                  <c:v>5.8</c:v>
                </c:pt>
                <c:pt idx="337">
                  <c:v>2.9</c:v>
                </c:pt>
                <c:pt idx="338">
                  <c:v>2.2000000000000002</c:v>
                </c:pt>
                <c:pt idx="339">
                  <c:v>2.9</c:v>
                </c:pt>
                <c:pt idx="340">
                  <c:v>2.5</c:v>
                </c:pt>
                <c:pt idx="341">
                  <c:v>3.6</c:v>
                </c:pt>
                <c:pt idx="342">
                  <c:v>4.3</c:v>
                </c:pt>
                <c:pt idx="343">
                  <c:v>0</c:v>
                </c:pt>
                <c:pt idx="344">
                  <c:v>3.2</c:v>
                </c:pt>
                <c:pt idx="345">
                  <c:v>4</c:v>
                </c:pt>
                <c:pt idx="346">
                  <c:v>4.7</c:v>
                </c:pt>
                <c:pt idx="347">
                  <c:v>5</c:v>
                </c:pt>
                <c:pt idx="348">
                  <c:v>0</c:v>
                </c:pt>
                <c:pt idx="349">
                  <c:v>3.6</c:v>
                </c:pt>
                <c:pt idx="350">
                  <c:v>3.2</c:v>
                </c:pt>
                <c:pt idx="351">
                  <c:v>4</c:v>
                </c:pt>
                <c:pt idx="352">
                  <c:v>3.6</c:v>
                </c:pt>
                <c:pt idx="353">
                  <c:v>2.2000000000000002</c:v>
                </c:pt>
                <c:pt idx="354">
                  <c:v>3.6</c:v>
                </c:pt>
                <c:pt idx="355">
                  <c:v>4.7</c:v>
                </c:pt>
                <c:pt idx="356">
                  <c:v>2.9</c:v>
                </c:pt>
                <c:pt idx="357">
                  <c:v>4.3</c:v>
                </c:pt>
                <c:pt idx="358">
                  <c:v>3.2</c:v>
                </c:pt>
                <c:pt idx="359">
                  <c:v>3.2</c:v>
                </c:pt>
                <c:pt idx="360">
                  <c:v>2.2000000000000002</c:v>
                </c:pt>
                <c:pt idx="361">
                  <c:v>3.2</c:v>
                </c:pt>
                <c:pt idx="362">
                  <c:v>2.5</c:v>
                </c:pt>
                <c:pt idx="363">
                  <c:v>4.7</c:v>
                </c:pt>
                <c:pt idx="364">
                  <c:v>2.5</c:v>
                </c:pt>
                <c:pt idx="365">
                  <c:v>2.9</c:v>
                </c:pt>
                <c:pt idx="366">
                  <c:v>4</c:v>
                </c:pt>
                <c:pt idx="367">
                  <c:v>3.2</c:v>
                </c:pt>
                <c:pt idx="368">
                  <c:v>3.2</c:v>
                </c:pt>
                <c:pt idx="369">
                  <c:v>4.7</c:v>
                </c:pt>
                <c:pt idx="370">
                  <c:v>5</c:v>
                </c:pt>
                <c:pt idx="371">
                  <c:v>4.7</c:v>
                </c:pt>
                <c:pt idx="372">
                  <c:v>2.5</c:v>
                </c:pt>
                <c:pt idx="373">
                  <c:v>2.2000000000000002</c:v>
                </c:pt>
                <c:pt idx="374">
                  <c:v>2.5</c:v>
                </c:pt>
                <c:pt idx="375">
                  <c:v>2.2000000000000002</c:v>
                </c:pt>
                <c:pt idx="376">
                  <c:v>0</c:v>
                </c:pt>
                <c:pt idx="377">
                  <c:v>4</c:v>
                </c:pt>
                <c:pt idx="378">
                  <c:v>3.2</c:v>
                </c:pt>
                <c:pt idx="379">
                  <c:v>2.5</c:v>
                </c:pt>
                <c:pt idx="380">
                  <c:v>2.9</c:v>
                </c:pt>
                <c:pt idx="381">
                  <c:v>5.8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2.9</c:v>
                </c:pt>
                <c:pt idx="385">
                  <c:v>2.5</c:v>
                </c:pt>
                <c:pt idx="386">
                  <c:v>3.6</c:v>
                </c:pt>
                <c:pt idx="387">
                  <c:v>4.3</c:v>
                </c:pt>
                <c:pt idx="388">
                  <c:v>0</c:v>
                </c:pt>
                <c:pt idx="389">
                  <c:v>3.2</c:v>
                </c:pt>
                <c:pt idx="390">
                  <c:v>4</c:v>
                </c:pt>
                <c:pt idx="391">
                  <c:v>4.7</c:v>
                </c:pt>
                <c:pt idx="392">
                  <c:v>5</c:v>
                </c:pt>
                <c:pt idx="393">
                  <c:v>0</c:v>
                </c:pt>
                <c:pt idx="394">
                  <c:v>3.6</c:v>
                </c:pt>
                <c:pt idx="395">
                  <c:v>3.2</c:v>
                </c:pt>
                <c:pt idx="396">
                  <c:v>4</c:v>
                </c:pt>
                <c:pt idx="397">
                  <c:v>3.6</c:v>
                </c:pt>
                <c:pt idx="398">
                  <c:v>2.2000000000000002</c:v>
                </c:pt>
                <c:pt idx="399">
                  <c:v>3.6</c:v>
                </c:pt>
                <c:pt idx="400">
                  <c:v>4.7</c:v>
                </c:pt>
                <c:pt idx="401">
                  <c:v>2.9</c:v>
                </c:pt>
                <c:pt idx="402">
                  <c:v>4.3</c:v>
                </c:pt>
                <c:pt idx="403">
                  <c:v>3.2</c:v>
                </c:pt>
                <c:pt idx="404">
                  <c:v>3.2</c:v>
                </c:pt>
                <c:pt idx="405">
                  <c:v>2.2000000000000002</c:v>
                </c:pt>
                <c:pt idx="406">
                  <c:v>3.2</c:v>
                </c:pt>
                <c:pt idx="407">
                  <c:v>2.5</c:v>
                </c:pt>
                <c:pt idx="408">
                  <c:v>4.7</c:v>
                </c:pt>
                <c:pt idx="409">
                  <c:v>2.5</c:v>
                </c:pt>
                <c:pt idx="410">
                  <c:v>2.9</c:v>
                </c:pt>
                <c:pt idx="411">
                  <c:v>4</c:v>
                </c:pt>
                <c:pt idx="412">
                  <c:v>3.2</c:v>
                </c:pt>
                <c:pt idx="413">
                  <c:v>3.2</c:v>
                </c:pt>
                <c:pt idx="414">
                  <c:v>4.7</c:v>
                </c:pt>
                <c:pt idx="415">
                  <c:v>5</c:v>
                </c:pt>
                <c:pt idx="416">
                  <c:v>4.7</c:v>
                </c:pt>
                <c:pt idx="417">
                  <c:v>2.5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2.2000000000000002</c:v>
                </c:pt>
                <c:pt idx="421">
                  <c:v>0</c:v>
                </c:pt>
                <c:pt idx="422">
                  <c:v>4</c:v>
                </c:pt>
                <c:pt idx="423">
                  <c:v>3.2</c:v>
                </c:pt>
                <c:pt idx="424">
                  <c:v>2.5</c:v>
                </c:pt>
                <c:pt idx="425">
                  <c:v>2.9</c:v>
                </c:pt>
                <c:pt idx="426">
                  <c:v>5.8</c:v>
                </c:pt>
                <c:pt idx="427">
                  <c:v>2.9</c:v>
                </c:pt>
                <c:pt idx="428">
                  <c:v>2.2000000000000002</c:v>
                </c:pt>
                <c:pt idx="429">
                  <c:v>2.9</c:v>
                </c:pt>
                <c:pt idx="430">
                  <c:v>2.5</c:v>
                </c:pt>
                <c:pt idx="431">
                  <c:v>3.6</c:v>
                </c:pt>
                <c:pt idx="432">
                  <c:v>4.3</c:v>
                </c:pt>
                <c:pt idx="433">
                  <c:v>0</c:v>
                </c:pt>
                <c:pt idx="434">
                  <c:v>3.2</c:v>
                </c:pt>
                <c:pt idx="435">
                  <c:v>4</c:v>
                </c:pt>
                <c:pt idx="436">
                  <c:v>4.7</c:v>
                </c:pt>
                <c:pt idx="437">
                  <c:v>5</c:v>
                </c:pt>
                <c:pt idx="438">
                  <c:v>0</c:v>
                </c:pt>
                <c:pt idx="439">
                  <c:v>3.6</c:v>
                </c:pt>
                <c:pt idx="440">
                  <c:v>3.2</c:v>
                </c:pt>
                <c:pt idx="441">
                  <c:v>4</c:v>
                </c:pt>
                <c:pt idx="442">
                  <c:v>3.6</c:v>
                </c:pt>
                <c:pt idx="443">
                  <c:v>2.2000000000000002</c:v>
                </c:pt>
                <c:pt idx="444">
                  <c:v>3.6</c:v>
                </c:pt>
                <c:pt idx="445">
                  <c:v>4.7</c:v>
                </c:pt>
                <c:pt idx="446">
                  <c:v>2.9</c:v>
                </c:pt>
                <c:pt idx="447">
                  <c:v>4.3</c:v>
                </c:pt>
                <c:pt idx="448">
                  <c:v>3.2</c:v>
                </c:pt>
                <c:pt idx="449">
                  <c:v>3.2</c:v>
                </c:pt>
                <c:pt idx="450">
                  <c:v>2.2000000000000002</c:v>
                </c:pt>
                <c:pt idx="451">
                  <c:v>3.2</c:v>
                </c:pt>
                <c:pt idx="452">
                  <c:v>2.5</c:v>
                </c:pt>
                <c:pt idx="453">
                  <c:v>4.7</c:v>
                </c:pt>
                <c:pt idx="454">
                  <c:v>2.5</c:v>
                </c:pt>
                <c:pt idx="455">
                  <c:v>2.9</c:v>
                </c:pt>
                <c:pt idx="456">
                  <c:v>4</c:v>
                </c:pt>
                <c:pt idx="457">
                  <c:v>3.2</c:v>
                </c:pt>
                <c:pt idx="458">
                  <c:v>3.2</c:v>
                </c:pt>
                <c:pt idx="459">
                  <c:v>4.7</c:v>
                </c:pt>
                <c:pt idx="460">
                  <c:v>5</c:v>
                </c:pt>
                <c:pt idx="461">
                  <c:v>4.7</c:v>
                </c:pt>
                <c:pt idx="462">
                  <c:v>2.5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3.2</c:v>
                </c:pt>
                <c:pt idx="466">
                  <c:v>2.5</c:v>
                </c:pt>
                <c:pt idx="467">
                  <c:v>4.7</c:v>
                </c:pt>
                <c:pt idx="468">
                  <c:v>2.5</c:v>
                </c:pt>
                <c:pt idx="469">
                  <c:v>2.9</c:v>
                </c:pt>
                <c:pt idx="470">
                  <c:v>4</c:v>
                </c:pt>
                <c:pt idx="471">
                  <c:v>3.2</c:v>
                </c:pt>
                <c:pt idx="472">
                  <c:v>3.2</c:v>
                </c:pt>
                <c:pt idx="473">
                  <c:v>4.7</c:v>
                </c:pt>
                <c:pt idx="474">
                  <c:v>5</c:v>
                </c:pt>
                <c:pt idx="475">
                  <c:v>4.7</c:v>
                </c:pt>
                <c:pt idx="476">
                  <c:v>2.5</c:v>
                </c:pt>
                <c:pt idx="477">
                  <c:v>2.2000000000000002</c:v>
                </c:pt>
                <c:pt idx="478">
                  <c:v>2.5</c:v>
                </c:pt>
                <c:pt idx="479">
                  <c:v>2.2000000000000002</c:v>
                </c:pt>
                <c:pt idx="480">
                  <c:v>0</c:v>
                </c:pt>
                <c:pt idx="481">
                  <c:v>4</c:v>
                </c:pt>
                <c:pt idx="482">
                  <c:v>3.2</c:v>
                </c:pt>
                <c:pt idx="483">
                  <c:v>2.5</c:v>
                </c:pt>
                <c:pt idx="484">
                  <c:v>2.9</c:v>
                </c:pt>
                <c:pt idx="485">
                  <c:v>5.8</c:v>
                </c:pt>
                <c:pt idx="486">
                  <c:v>2.9</c:v>
                </c:pt>
                <c:pt idx="487">
                  <c:v>2.2000000000000002</c:v>
                </c:pt>
                <c:pt idx="488">
                  <c:v>2.9</c:v>
                </c:pt>
                <c:pt idx="489">
                  <c:v>2.5</c:v>
                </c:pt>
                <c:pt idx="490">
                  <c:v>3.6</c:v>
                </c:pt>
                <c:pt idx="491">
                  <c:v>4.3</c:v>
                </c:pt>
                <c:pt idx="492">
                  <c:v>0</c:v>
                </c:pt>
                <c:pt idx="493">
                  <c:v>3.2</c:v>
                </c:pt>
                <c:pt idx="494">
                  <c:v>4</c:v>
                </c:pt>
                <c:pt idx="495">
                  <c:v>4.7</c:v>
                </c:pt>
                <c:pt idx="496">
                  <c:v>5</c:v>
                </c:pt>
                <c:pt idx="497">
                  <c:v>0</c:v>
                </c:pt>
                <c:pt idx="498">
                  <c:v>3.6</c:v>
                </c:pt>
                <c:pt idx="499">
                  <c:v>3.2</c:v>
                </c:pt>
                <c:pt idx="500">
                  <c:v>4</c:v>
                </c:pt>
                <c:pt idx="501">
                  <c:v>3.6</c:v>
                </c:pt>
                <c:pt idx="502">
                  <c:v>2.2000000000000002</c:v>
                </c:pt>
                <c:pt idx="503">
                  <c:v>3.6</c:v>
                </c:pt>
                <c:pt idx="504">
                  <c:v>4.7</c:v>
                </c:pt>
                <c:pt idx="505">
                  <c:v>2.9</c:v>
                </c:pt>
                <c:pt idx="506">
                  <c:v>4.3</c:v>
                </c:pt>
                <c:pt idx="507">
                  <c:v>3.2</c:v>
                </c:pt>
                <c:pt idx="508">
                  <c:v>3.2</c:v>
                </c:pt>
                <c:pt idx="509">
                  <c:v>3.2</c:v>
                </c:pt>
                <c:pt idx="510">
                  <c:v>4</c:v>
                </c:pt>
                <c:pt idx="511">
                  <c:v>2.9</c:v>
                </c:pt>
                <c:pt idx="512">
                  <c:v>9.6999999999999993</c:v>
                </c:pt>
                <c:pt idx="513">
                  <c:v>4</c:v>
                </c:pt>
                <c:pt idx="514">
                  <c:v>3.2</c:v>
                </c:pt>
                <c:pt idx="515">
                  <c:v>4.7</c:v>
                </c:pt>
                <c:pt idx="516">
                  <c:v>3.6</c:v>
                </c:pt>
                <c:pt idx="517">
                  <c:v>6.5</c:v>
                </c:pt>
                <c:pt idx="518">
                  <c:v>8.3000000000000007</c:v>
                </c:pt>
                <c:pt idx="519">
                  <c:v>4.7</c:v>
                </c:pt>
                <c:pt idx="520">
                  <c:v>4.3</c:v>
                </c:pt>
                <c:pt idx="521">
                  <c:v>6.8</c:v>
                </c:pt>
                <c:pt idx="522">
                  <c:v>3.6</c:v>
                </c:pt>
                <c:pt idx="523">
                  <c:v>4</c:v>
                </c:pt>
                <c:pt idx="524">
                  <c:v>6.1</c:v>
                </c:pt>
                <c:pt idx="525">
                  <c:v>5.4</c:v>
                </c:pt>
                <c:pt idx="526">
                  <c:v>5</c:v>
                </c:pt>
                <c:pt idx="527">
                  <c:v>3.6</c:v>
                </c:pt>
                <c:pt idx="528">
                  <c:v>4</c:v>
                </c:pt>
                <c:pt idx="529">
                  <c:v>5.4</c:v>
                </c:pt>
                <c:pt idx="530">
                  <c:v>6.1</c:v>
                </c:pt>
                <c:pt idx="531">
                  <c:v>2.5</c:v>
                </c:pt>
                <c:pt idx="532">
                  <c:v>5.8</c:v>
                </c:pt>
                <c:pt idx="533">
                  <c:v>7.2</c:v>
                </c:pt>
                <c:pt idx="534">
                  <c:v>6.5</c:v>
                </c:pt>
                <c:pt idx="535">
                  <c:v>9</c:v>
                </c:pt>
                <c:pt idx="536">
                  <c:v>6.8</c:v>
                </c:pt>
                <c:pt idx="537">
                  <c:v>7.6</c:v>
                </c:pt>
                <c:pt idx="538">
                  <c:v>7.2</c:v>
                </c:pt>
                <c:pt idx="539">
                  <c:v>7.6</c:v>
                </c:pt>
                <c:pt idx="540">
                  <c:v>4.7</c:v>
                </c:pt>
                <c:pt idx="541">
                  <c:v>6.5</c:v>
                </c:pt>
                <c:pt idx="542">
                  <c:v>4.7</c:v>
                </c:pt>
                <c:pt idx="543">
                  <c:v>2.9</c:v>
                </c:pt>
                <c:pt idx="544">
                  <c:v>10.4</c:v>
                </c:pt>
                <c:pt idx="545">
                  <c:v>5.8</c:v>
                </c:pt>
                <c:pt idx="546">
                  <c:v>6.5</c:v>
                </c:pt>
                <c:pt idx="547">
                  <c:v>2.2000000000000002</c:v>
                </c:pt>
                <c:pt idx="548">
                  <c:v>2.9</c:v>
                </c:pt>
                <c:pt idx="549">
                  <c:v>4</c:v>
                </c:pt>
                <c:pt idx="550">
                  <c:v>5.4</c:v>
                </c:pt>
                <c:pt idx="551">
                  <c:v>6.5</c:v>
                </c:pt>
                <c:pt idx="552">
                  <c:v>3.2</c:v>
                </c:pt>
                <c:pt idx="553">
                  <c:v>2.5</c:v>
                </c:pt>
                <c:pt idx="554">
                  <c:v>3.2</c:v>
                </c:pt>
                <c:pt idx="555">
                  <c:v>5</c:v>
                </c:pt>
                <c:pt idx="556">
                  <c:v>4.3</c:v>
                </c:pt>
                <c:pt idx="557">
                  <c:v>4</c:v>
                </c:pt>
                <c:pt idx="558">
                  <c:v>6.5</c:v>
                </c:pt>
                <c:pt idx="559">
                  <c:v>6.8</c:v>
                </c:pt>
                <c:pt idx="560">
                  <c:v>3.6</c:v>
                </c:pt>
                <c:pt idx="561">
                  <c:v>3.2</c:v>
                </c:pt>
                <c:pt idx="562">
                  <c:v>7.2</c:v>
                </c:pt>
                <c:pt idx="563">
                  <c:v>9.4</c:v>
                </c:pt>
                <c:pt idx="564">
                  <c:v>6.1</c:v>
                </c:pt>
                <c:pt idx="565">
                  <c:v>6.5</c:v>
                </c:pt>
                <c:pt idx="566">
                  <c:v>2.9</c:v>
                </c:pt>
                <c:pt idx="567">
                  <c:v>5.8</c:v>
                </c:pt>
                <c:pt idx="568">
                  <c:v>4.7</c:v>
                </c:pt>
                <c:pt idx="569">
                  <c:v>8.3000000000000007</c:v>
                </c:pt>
                <c:pt idx="570">
                  <c:v>7.2</c:v>
                </c:pt>
                <c:pt idx="571">
                  <c:v>7.6</c:v>
                </c:pt>
                <c:pt idx="572">
                  <c:v>6.8</c:v>
                </c:pt>
                <c:pt idx="573">
                  <c:v>6.5</c:v>
                </c:pt>
                <c:pt idx="574">
                  <c:v>3.2</c:v>
                </c:pt>
                <c:pt idx="575">
                  <c:v>5.8</c:v>
                </c:pt>
                <c:pt idx="576">
                  <c:v>4</c:v>
                </c:pt>
                <c:pt idx="577">
                  <c:v>2.9</c:v>
                </c:pt>
                <c:pt idx="578">
                  <c:v>4</c:v>
                </c:pt>
                <c:pt idx="579">
                  <c:v>4.3</c:v>
                </c:pt>
                <c:pt idx="580">
                  <c:v>5</c:v>
                </c:pt>
                <c:pt idx="581">
                  <c:v>4.7</c:v>
                </c:pt>
                <c:pt idx="582">
                  <c:v>6.5</c:v>
                </c:pt>
                <c:pt idx="583">
                  <c:v>2.5</c:v>
                </c:pt>
                <c:pt idx="584">
                  <c:v>3.6</c:v>
                </c:pt>
                <c:pt idx="585">
                  <c:v>2.2000000000000002</c:v>
                </c:pt>
                <c:pt idx="586">
                  <c:v>2.9</c:v>
                </c:pt>
                <c:pt idx="587">
                  <c:v>2.2000000000000002</c:v>
                </c:pt>
                <c:pt idx="588">
                  <c:v>3.2</c:v>
                </c:pt>
                <c:pt idx="589">
                  <c:v>5.4</c:v>
                </c:pt>
                <c:pt idx="590">
                  <c:v>2.5</c:v>
                </c:pt>
                <c:pt idx="591">
                  <c:v>3.2</c:v>
                </c:pt>
                <c:pt idx="592">
                  <c:v>5.4</c:v>
                </c:pt>
                <c:pt idx="593">
                  <c:v>9.6999999999999993</c:v>
                </c:pt>
                <c:pt idx="594">
                  <c:v>5.4</c:v>
                </c:pt>
                <c:pt idx="595">
                  <c:v>6.8</c:v>
                </c:pt>
                <c:pt idx="596">
                  <c:v>5</c:v>
                </c:pt>
                <c:pt idx="597">
                  <c:v>5.4</c:v>
                </c:pt>
                <c:pt idx="598">
                  <c:v>3.6</c:v>
                </c:pt>
                <c:pt idx="599">
                  <c:v>3.2</c:v>
                </c:pt>
                <c:pt idx="600">
                  <c:v>5.4</c:v>
                </c:pt>
                <c:pt idx="601">
                  <c:v>4.3</c:v>
                </c:pt>
                <c:pt idx="602">
                  <c:v>5</c:v>
                </c:pt>
                <c:pt idx="603">
                  <c:v>5.4</c:v>
                </c:pt>
                <c:pt idx="604">
                  <c:v>7.6</c:v>
                </c:pt>
                <c:pt idx="605">
                  <c:v>5.8</c:v>
                </c:pt>
                <c:pt idx="606">
                  <c:v>4.7</c:v>
                </c:pt>
                <c:pt idx="607">
                  <c:v>5.4</c:v>
                </c:pt>
                <c:pt idx="608">
                  <c:v>4.3</c:v>
                </c:pt>
                <c:pt idx="609">
                  <c:v>10.1</c:v>
                </c:pt>
                <c:pt idx="610">
                  <c:v>3.6</c:v>
                </c:pt>
                <c:pt idx="611">
                  <c:v>4</c:v>
                </c:pt>
                <c:pt idx="612">
                  <c:v>6.1</c:v>
                </c:pt>
                <c:pt idx="613">
                  <c:v>5</c:v>
                </c:pt>
                <c:pt idx="614">
                  <c:v>4</c:v>
                </c:pt>
                <c:pt idx="615">
                  <c:v>9</c:v>
                </c:pt>
                <c:pt idx="616">
                  <c:v>4.7</c:v>
                </c:pt>
                <c:pt idx="617">
                  <c:v>8.3000000000000007</c:v>
                </c:pt>
                <c:pt idx="618">
                  <c:v>6.1</c:v>
                </c:pt>
                <c:pt idx="619">
                  <c:v>10.1</c:v>
                </c:pt>
                <c:pt idx="620">
                  <c:v>4</c:v>
                </c:pt>
                <c:pt idx="621">
                  <c:v>4.3</c:v>
                </c:pt>
                <c:pt idx="622">
                  <c:v>2.5</c:v>
                </c:pt>
                <c:pt idx="623">
                  <c:v>4</c:v>
                </c:pt>
                <c:pt idx="624">
                  <c:v>7.9</c:v>
                </c:pt>
                <c:pt idx="625">
                  <c:v>4</c:v>
                </c:pt>
                <c:pt idx="626">
                  <c:v>2.9</c:v>
                </c:pt>
                <c:pt idx="627">
                  <c:v>3.6</c:v>
                </c:pt>
                <c:pt idx="628">
                  <c:v>2.2000000000000002</c:v>
                </c:pt>
                <c:pt idx="629">
                  <c:v>3.6</c:v>
                </c:pt>
                <c:pt idx="630">
                  <c:v>8.6</c:v>
                </c:pt>
                <c:pt idx="631">
                  <c:v>5.8</c:v>
                </c:pt>
                <c:pt idx="632">
                  <c:v>9.4</c:v>
                </c:pt>
                <c:pt idx="633">
                  <c:v>8.3000000000000007</c:v>
                </c:pt>
                <c:pt idx="634">
                  <c:v>5.4</c:v>
                </c:pt>
                <c:pt idx="635">
                  <c:v>9</c:v>
                </c:pt>
                <c:pt idx="636">
                  <c:v>4</c:v>
                </c:pt>
                <c:pt idx="637">
                  <c:v>4</c:v>
                </c:pt>
                <c:pt idx="638">
                  <c:v>6.1</c:v>
                </c:pt>
                <c:pt idx="639">
                  <c:v>4.3</c:v>
                </c:pt>
                <c:pt idx="640">
                  <c:v>5.8</c:v>
                </c:pt>
                <c:pt idx="641">
                  <c:v>4</c:v>
                </c:pt>
                <c:pt idx="642">
                  <c:v>4.3</c:v>
                </c:pt>
                <c:pt idx="643">
                  <c:v>7.9</c:v>
                </c:pt>
                <c:pt idx="644">
                  <c:v>4.3</c:v>
                </c:pt>
                <c:pt idx="645">
                  <c:v>4.3</c:v>
                </c:pt>
                <c:pt idx="646">
                  <c:v>3.2</c:v>
                </c:pt>
                <c:pt idx="647">
                  <c:v>5.4</c:v>
                </c:pt>
                <c:pt idx="648">
                  <c:v>3.6</c:v>
                </c:pt>
                <c:pt idx="649">
                  <c:v>4.3</c:v>
                </c:pt>
                <c:pt idx="650">
                  <c:v>5.8</c:v>
                </c:pt>
                <c:pt idx="651">
                  <c:v>3.2</c:v>
                </c:pt>
                <c:pt idx="652">
                  <c:v>4.3</c:v>
                </c:pt>
                <c:pt idx="653">
                  <c:v>3.2</c:v>
                </c:pt>
                <c:pt idx="654">
                  <c:v>3.2</c:v>
                </c:pt>
                <c:pt idx="655">
                  <c:v>4.3</c:v>
                </c:pt>
                <c:pt idx="656">
                  <c:v>1.8</c:v>
                </c:pt>
                <c:pt idx="657">
                  <c:v>3.2</c:v>
                </c:pt>
                <c:pt idx="658">
                  <c:v>2.9</c:v>
                </c:pt>
                <c:pt idx="659">
                  <c:v>5.8</c:v>
                </c:pt>
                <c:pt idx="660">
                  <c:v>3.6</c:v>
                </c:pt>
                <c:pt idx="661">
                  <c:v>2.5</c:v>
                </c:pt>
                <c:pt idx="662">
                  <c:v>1.8</c:v>
                </c:pt>
                <c:pt idx="663">
                  <c:v>0</c:v>
                </c:pt>
                <c:pt idx="664">
                  <c:v>0</c:v>
                </c:pt>
                <c:pt idx="665">
                  <c:v>3.6</c:v>
                </c:pt>
                <c:pt idx="666">
                  <c:v>2.9</c:v>
                </c:pt>
                <c:pt idx="667">
                  <c:v>3.6</c:v>
                </c:pt>
                <c:pt idx="668">
                  <c:v>4.7</c:v>
                </c:pt>
                <c:pt idx="669">
                  <c:v>4.3</c:v>
                </c:pt>
                <c:pt idx="670">
                  <c:v>2.9</c:v>
                </c:pt>
                <c:pt idx="671">
                  <c:v>4.7</c:v>
                </c:pt>
                <c:pt idx="672">
                  <c:v>0</c:v>
                </c:pt>
                <c:pt idx="67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-12.9</c:v>
                </c:pt>
                <c:pt idx="361">
                  <c:v>-12.9</c:v>
                </c:pt>
                <c:pt idx="362">
                  <c:v>-12.9</c:v>
                </c:pt>
                <c:pt idx="363">
                  <c:v>-12.9</c:v>
                </c:pt>
                <c:pt idx="364">
                  <c:v>-12.9</c:v>
                </c:pt>
                <c:pt idx="365">
                  <c:v>-12.9</c:v>
                </c:pt>
                <c:pt idx="366">
                  <c:v>-12.9</c:v>
                </c:pt>
                <c:pt idx="367">
                  <c:v>-12.9</c:v>
                </c:pt>
                <c:pt idx="368">
                  <c:v>-12.9</c:v>
                </c:pt>
                <c:pt idx="369">
                  <c:v>-12.9</c:v>
                </c:pt>
                <c:pt idx="370">
                  <c:v>-12.9</c:v>
                </c:pt>
                <c:pt idx="371">
                  <c:v>-12.9</c:v>
                </c:pt>
                <c:pt idx="372">
                  <c:v>-12.9</c:v>
                </c:pt>
                <c:pt idx="373">
                  <c:v>-12.9</c:v>
                </c:pt>
                <c:pt idx="374">
                  <c:v>-12.9</c:v>
                </c:pt>
                <c:pt idx="375">
                  <c:v>-12.9</c:v>
                </c:pt>
                <c:pt idx="376">
                  <c:v>-12.9</c:v>
                </c:pt>
                <c:pt idx="377">
                  <c:v>-12.9</c:v>
                </c:pt>
                <c:pt idx="378">
                  <c:v>-12.9</c:v>
                </c:pt>
                <c:pt idx="379">
                  <c:v>-12.9</c:v>
                </c:pt>
                <c:pt idx="380">
                  <c:v>-12.9</c:v>
                </c:pt>
                <c:pt idx="382">
                  <c:v>-12.9</c:v>
                </c:pt>
                <c:pt idx="383">
                  <c:v>-12.8</c:v>
                </c:pt>
                <c:pt idx="384">
                  <c:v>-12.8</c:v>
                </c:pt>
                <c:pt idx="385">
                  <c:v>-12.8</c:v>
                </c:pt>
                <c:pt idx="386">
                  <c:v>-12.8</c:v>
                </c:pt>
                <c:pt idx="387">
                  <c:v>-12.8</c:v>
                </c:pt>
                <c:pt idx="388">
                  <c:v>-12.8</c:v>
                </c:pt>
                <c:pt idx="389">
                  <c:v>-12.8</c:v>
                </c:pt>
                <c:pt idx="390">
                  <c:v>-12.8</c:v>
                </c:pt>
                <c:pt idx="391">
                  <c:v>-12.8</c:v>
                </c:pt>
                <c:pt idx="392">
                  <c:v>-12.8</c:v>
                </c:pt>
                <c:pt idx="393">
                  <c:v>-12.8</c:v>
                </c:pt>
                <c:pt idx="394">
                  <c:v>-12.8</c:v>
                </c:pt>
                <c:pt idx="395">
                  <c:v>-12.8</c:v>
                </c:pt>
                <c:pt idx="396">
                  <c:v>-12.8</c:v>
                </c:pt>
                <c:pt idx="397">
                  <c:v>-12.8</c:v>
                </c:pt>
                <c:pt idx="398">
                  <c:v>-12.8</c:v>
                </c:pt>
                <c:pt idx="399">
                  <c:v>-12.8</c:v>
                </c:pt>
                <c:pt idx="400">
                  <c:v>-12.8</c:v>
                </c:pt>
                <c:pt idx="401">
                  <c:v>-12.8</c:v>
                </c:pt>
                <c:pt idx="402">
                  <c:v>-12.8</c:v>
                </c:pt>
                <c:pt idx="403">
                  <c:v>-12.8</c:v>
                </c:pt>
                <c:pt idx="404">
                  <c:v>-12.8</c:v>
                </c:pt>
                <c:pt idx="405">
                  <c:v>-12.9</c:v>
                </c:pt>
                <c:pt idx="406">
                  <c:v>-12.9</c:v>
                </c:pt>
                <c:pt idx="407">
                  <c:v>-12.9</c:v>
                </c:pt>
                <c:pt idx="408">
                  <c:v>-12.9</c:v>
                </c:pt>
                <c:pt idx="409">
                  <c:v>-12.9</c:v>
                </c:pt>
                <c:pt idx="410">
                  <c:v>-12.9</c:v>
                </c:pt>
                <c:pt idx="411">
                  <c:v>-12.9</c:v>
                </c:pt>
                <c:pt idx="412">
                  <c:v>-12.9</c:v>
                </c:pt>
                <c:pt idx="413">
                  <c:v>-12.9</c:v>
                </c:pt>
                <c:pt idx="414">
                  <c:v>-12.9</c:v>
                </c:pt>
                <c:pt idx="415">
                  <c:v>-12.9</c:v>
                </c:pt>
                <c:pt idx="416">
                  <c:v>-12.9</c:v>
                </c:pt>
                <c:pt idx="417">
                  <c:v>-12.9</c:v>
                </c:pt>
                <c:pt idx="418">
                  <c:v>-12.9</c:v>
                </c:pt>
                <c:pt idx="419">
                  <c:v>-12.9</c:v>
                </c:pt>
                <c:pt idx="420">
                  <c:v>-12.9</c:v>
                </c:pt>
                <c:pt idx="421">
                  <c:v>-12.9</c:v>
                </c:pt>
                <c:pt idx="422">
                  <c:v>-12.9</c:v>
                </c:pt>
                <c:pt idx="423">
                  <c:v>-12.9</c:v>
                </c:pt>
                <c:pt idx="424">
                  <c:v>-12.9</c:v>
                </c:pt>
                <c:pt idx="425">
                  <c:v>-12.9</c:v>
                </c:pt>
                <c:pt idx="426">
                  <c:v>-12.9</c:v>
                </c:pt>
                <c:pt idx="427">
                  <c:v>-12.9</c:v>
                </c:pt>
                <c:pt idx="428">
                  <c:v>-12.8</c:v>
                </c:pt>
                <c:pt idx="429">
                  <c:v>-12.8</c:v>
                </c:pt>
                <c:pt idx="430">
                  <c:v>-12.8</c:v>
                </c:pt>
                <c:pt idx="431">
                  <c:v>-12.8</c:v>
                </c:pt>
                <c:pt idx="432">
                  <c:v>-12.8</c:v>
                </c:pt>
                <c:pt idx="433">
                  <c:v>-12.8</c:v>
                </c:pt>
                <c:pt idx="434">
                  <c:v>-12.8</c:v>
                </c:pt>
                <c:pt idx="435">
                  <c:v>-12.8</c:v>
                </c:pt>
                <c:pt idx="436">
                  <c:v>-12.8</c:v>
                </c:pt>
                <c:pt idx="437">
                  <c:v>-12.8</c:v>
                </c:pt>
                <c:pt idx="438">
                  <c:v>-12.8</c:v>
                </c:pt>
                <c:pt idx="439">
                  <c:v>-12.8</c:v>
                </c:pt>
                <c:pt idx="440">
                  <c:v>-12.8</c:v>
                </c:pt>
                <c:pt idx="441">
                  <c:v>-12.8</c:v>
                </c:pt>
                <c:pt idx="442">
                  <c:v>-12.8</c:v>
                </c:pt>
                <c:pt idx="443">
                  <c:v>-12.8</c:v>
                </c:pt>
                <c:pt idx="444">
                  <c:v>-12.8</c:v>
                </c:pt>
                <c:pt idx="445">
                  <c:v>-12.8</c:v>
                </c:pt>
                <c:pt idx="446">
                  <c:v>-12.8</c:v>
                </c:pt>
                <c:pt idx="447">
                  <c:v>-12.8</c:v>
                </c:pt>
                <c:pt idx="448">
                  <c:v>-12.8</c:v>
                </c:pt>
                <c:pt idx="449">
                  <c:v>-12.8</c:v>
                </c:pt>
                <c:pt idx="450">
                  <c:v>-13.9</c:v>
                </c:pt>
                <c:pt idx="451">
                  <c:v>-13.9</c:v>
                </c:pt>
                <c:pt idx="452">
                  <c:v>-14.9</c:v>
                </c:pt>
                <c:pt idx="453">
                  <c:v>-14.9</c:v>
                </c:pt>
                <c:pt idx="454">
                  <c:v>-14.9</c:v>
                </c:pt>
                <c:pt idx="455">
                  <c:v>-14.9</c:v>
                </c:pt>
                <c:pt idx="456">
                  <c:v>-14.9</c:v>
                </c:pt>
                <c:pt idx="457">
                  <c:v>-14.9</c:v>
                </c:pt>
                <c:pt idx="458">
                  <c:v>-14.9</c:v>
                </c:pt>
                <c:pt idx="459">
                  <c:v>-14.9</c:v>
                </c:pt>
                <c:pt idx="460">
                  <c:v>-14.9</c:v>
                </c:pt>
                <c:pt idx="461">
                  <c:v>-14.9</c:v>
                </c:pt>
                <c:pt idx="462">
                  <c:v>-14.9</c:v>
                </c:pt>
                <c:pt idx="463">
                  <c:v>-14.9</c:v>
                </c:pt>
                <c:pt idx="464">
                  <c:v>-3.8000000000000007</c:v>
                </c:pt>
                <c:pt idx="465">
                  <c:v>-3.7000000000000011</c:v>
                </c:pt>
                <c:pt idx="466">
                  <c:v>-3.8000000000000007</c:v>
                </c:pt>
                <c:pt idx="467">
                  <c:v>-3.8000000000000007</c:v>
                </c:pt>
                <c:pt idx="468">
                  <c:v>-3.8000000000000007</c:v>
                </c:pt>
                <c:pt idx="469">
                  <c:v>-3.8000000000000007</c:v>
                </c:pt>
                <c:pt idx="470">
                  <c:v>-3.8000000000000007</c:v>
                </c:pt>
                <c:pt idx="471">
                  <c:v>-3.8000000000000007</c:v>
                </c:pt>
                <c:pt idx="472">
                  <c:v>-3.8000000000000007</c:v>
                </c:pt>
                <c:pt idx="473">
                  <c:v>-3.8000000000000007</c:v>
                </c:pt>
                <c:pt idx="474">
                  <c:v>-3.8000000000000007</c:v>
                </c:pt>
                <c:pt idx="475">
                  <c:v>-3.8000000000000007</c:v>
                </c:pt>
                <c:pt idx="476">
                  <c:v>-3.8000000000000007</c:v>
                </c:pt>
                <c:pt idx="477">
                  <c:v>-3.8000000000000007</c:v>
                </c:pt>
                <c:pt idx="478">
                  <c:v>-3.8000000000000007</c:v>
                </c:pt>
                <c:pt idx="479">
                  <c:v>-3.8000000000000007</c:v>
                </c:pt>
                <c:pt idx="480">
                  <c:v>-3.8000000000000007</c:v>
                </c:pt>
                <c:pt idx="481">
                  <c:v>-3.8000000000000007</c:v>
                </c:pt>
                <c:pt idx="482">
                  <c:v>-3.8000000000000007</c:v>
                </c:pt>
                <c:pt idx="483">
                  <c:v>-3.8000000000000007</c:v>
                </c:pt>
                <c:pt idx="484">
                  <c:v>-3.8000000000000007</c:v>
                </c:pt>
                <c:pt idx="485">
                  <c:v>-3.8000000000000007</c:v>
                </c:pt>
                <c:pt idx="486">
                  <c:v>-3.8000000000000007</c:v>
                </c:pt>
                <c:pt idx="487">
                  <c:v>-3.7000000000000011</c:v>
                </c:pt>
                <c:pt idx="488">
                  <c:v>-3.7000000000000011</c:v>
                </c:pt>
                <c:pt idx="489">
                  <c:v>-3.7000000000000011</c:v>
                </c:pt>
                <c:pt idx="490">
                  <c:v>-3.7000000000000011</c:v>
                </c:pt>
                <c:pt idx="491">
                  <c:v>-3.7000000000000011</c:v>
                </c:pt>
                <c:pt idx="492">
                  <c:v>-3.7000000000000011</c:v>
                </c:pt>
                <c:pt idx="493">
                  <c:v>-3.8000000000000007</c:v>
                </c:pt>
                <c:pt idx="494">
                  <c:v>-3.8000000000000007</c:v>
                </c:pt>
                <c:pt idx="495">
                  <c:v>-3.8000000000000007</c:v>
                </c:pt>
                <c:pt idx="496">
                  <c:v>-3.8000000000000007</c:v>
                </c:pt>
                <c:pt idx="497">
                  <c:v>-3.8000000000000007</c:v>
                </c:pt>
                <c:pt idx="498">
                  <c:v>-3.8000000000000007</c:v>
                </c:pt>
                <c:pt idx="499">
                  <c:v>-3.8000000000000007</c:v>
                </c:pt>
                <c:pt idx="500">
                  <c:v>-3.8000000000000007</c:v>
                </c:pt>
                <c:pt idx="501">
                  <c:v>-3.8000000000000007</c:v>
                </c:pt>
                <c:pt idx="502">
                  <c:v>-3.8000000000000007</c:v>
                </c:pt>
                <c:pt idx="503">
                  <c:v>-3.8000000000000007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-3.9000000000000004</c:v>
                </c:pt>
                <c:pt idx="510">
                  <c:v>-3.9000000000000004</c:v>
                </c:pt>
                <c:pt idx="511">
                  <c:v>-3.9000000000000004</c:v>
                </c:pt>
                <c:pt idx="512">
                  <c:v>-3.9000000000000004</c:v>
                </c:pt>
                <c:pt idx="513">
                  <c:v>-3.7999999999999989</c:v>
                </c:pt>
                <c:pt idx="514">
                  <c:v>-3.8999999999999986</c:v>
                </c:pt>
                <c:pt idx="515">
                  <c:v>-3.8999999999999986</c:v>
                </c:pt>
                <c:pt idx="516">
                  <c:v>-3.8999999999999986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-4.1000000000000014</c:v>
                </c:pt>
                <c:pt idx="525">
                  <c:v>-4.1000000000000014</c:v>
                </c:pt>
                <c:pt idx="526">
                  <c:v>-4.1000000000000014</c:v>
                </c:pt>
                <c:pt idx="527">
                  <c:v>-4</c:v>
                </c:pt>
                <c:pt idx="528">
                  <c:v>-4</c:v>
                </c:pt>
                <c:pt idx="529">
                  <c:v>-4.1000000000000014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-3.9000000000000004</c:v>
                </c:pt>
                <c:pt idx="538">
                  <c:v>-3.9000000000000004</c:v>
                </c:pt>
                <c:pt idx="539">
                  <c:v>-3.9000000000000004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-3.9000000000000004</c:v>
                </c:pt>
                <c:pt idx="544">
                  <c:v>-3.8000000000000007</c:v>
                </c:pt>
                <c:pt idx="545">
                  <c:v>-3.9000000000000004</c:v>
                </c:pt>
                <c:pt idx="546">
                  <c:v>-3.9000000000000004</c:v>
                </c:pt>
                <c:pt idx="547">
                  <c:v>-3.9000000000000004</c:v>
                </c:pt>
                <c:pt idx="548">
                  <c:v>-3.8000000000000007</c:v>
                </c:pt>
                <c:pt idx="549">
                  <c:v>-3.8000000000000007</c:v>
                </c:pt>
                <c:pt idx="550">
                  <c:v>-3.9000000000000004</c:v>
                </c:pt>
                <c:pt idx="551">
                  <c:v>-3.9000000000000004</c:v>
                </c:pt>
                <c:pt idx="552">
                  <c:v>-1.8000000000000007</c:v>
                </c:pt>
                <c:pt idx="553">
                  <c:v>-1.9000000000000004</c:v>
                </c:pt>
                <c:pt idx="554">
                  <c:v>-1.8000000000000007</c:v>
                </c:pt>
                <c:pt idx="555">
                  <c:v>-1.9000000000000004</c:v>
                </c:pt>
                <c:pt idx="556">
                  <c:v>-1.9000000000000004</c:v>
                </c:pt>
                <c:pt idx="557">
                  <c:v>-1.9000000000000004</c:v>
                </c:pt>
                <c:pt idx="558">
                  <c:v>-1.9000000000000004</c:v>
                </c:pt>
                <c:pt idx="559">
                  <c:v>-2</c:v>
                </c:pt>
                <c:pt idx="560">
                  <c:v>-2</c:v>
                </c:pt>
                <c:pt idx="561">
                  <c:v>-1.8000000000000007</c:v>
                </c:pt>
                <c:pt idx="562">
                  <c:v>-1.8000000000000007</c:v>
                </c:pt>
                <c:pt idx="563">
                  <c:v>-1.8000000000000007</c:v>
                </c:pt>
                <c:pt idx="564">
                  <c:v>-1.8000000000000007</c:v>
                </c:pt>
                <c:pt idx="565">
                  <c:v>-1.8000000000000007</c:v>
                </c:pt>
                <c:pt idx="566">
                  <c:v>-1.8000000000000007</c:v>
                </c:pt>
                <c:pt idx="567">
                  <c:v>-1.8000000000000007</c:v>
                </c:pt>
                <c:pt idx="568">
                  <c:v>-1.8000000000000007</c:v>
                </c:pt>
                <c:pt idx="569">
                  <c:v>-1.8000000000000007</c:v>
                </c:pt>
                <c:pt idx="570">
                  <c:v>-1.8000000000000007</c:v>
                </c:pt>
                <c:pt idx="571">
                  <c:v>-1.9000000000000004</c:v>
                </c:pt>
                <c:pt idx="572">
                  <c:v>-1.6999999999999993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-1.6999999999999993</c:v>
                </c:pt>
                <c:pt idx="576">
                  <c:v>-1.7999999999999989</c:v>
                </c:pt>
                <c:pt idx="577">
                  <c:v>-1.7999999999999989</c:v>
                </c:pt>
                <c:pt idx="578">
                  <c:v>-1.6999999999999993</c:v>
                </c:pt>
                <c:pt idx="579">
                  <c:v>-1.6999999999999993</c:v>
                </c:pt>
                <c:pt idx="580">
                  <c:v>-1.6999999999999993</c:v>
                </c:pt>
                <c:pt idx="581">
                  <c:v>-1.7999999999999989</c:v>
                </c:pt>
                <c:pt idx="582">
                  <c:v>-1.6999999999999993</c:v>
                </c:pt>
                <c:pt idx="583">
                  <c:v>-1.7999999999999989</c:v>
                </c:pt>
                <c:pt idx="584">
                  <c:v>-1.7999999999999989</c:v>
                </c:pt>
                <c:pt idx="585">
                  <c:v>-1.7999999999999989</c:v>
                </c:pt>
                <c:pt idx="586">
                  <c:v>-1.5999999999999996</c:v>
                </c:pt>
                <c:pt idx="587">
                  <c:v>-1.6999999999999993</c:v>
                </c:pt>
                <c:pt idx="588">
                  <c:v>-1.6999999999999993</c:v>
                </c:pt>
                <c:pt idx="589">
                  <c:v>-1.6999999999999993</c:v>
                </c:pt>
                <c:pt idx="590">
                  <c:v>-1.5999999999999996</c:v>
                </c:pt>
                <c:pt idx="591">
                  <c:v>-1.6999999999999993</c:v>
                </c:pt>
                <c:pt idx="592">
                  <c:v>-1.6999999999999993</c:v>
                </c:pt>
                <c:pt idx="593">
                  <c:v>-1.6999999999999993</c:v>
                </c:pt>
                <c:pt idx="594">
                  <c:v>-1.6999999999999993</c:v>
                </c:pt>
                <c:pt idx="595">
                  <c:v>-1.6999999999999993</c:v>
                </c:pt>
                <c:pt idx="596">
                  <c:v>-1.5999999999999996</c:v>
                </c:pt>
                <c:pt idx="597">
                  <c:v>-1.5999999999999996</c:v>
                </c:pt>
                <c:pt idx="598">
                  <c:v>-1.5999999999999996</c:v>
                </c:pt>
                <c:pt idx="599">
                  <c:v>-1.5</c:v>
                </c:pt>
                <c:pt idx="600">
                  <c:v>-1.5</c:v>
                </c:pt>
                <c:pt idx="601">
                  <c:v>-1.4000000000000004</c:v>
                </c:pt>
                <c:pt idx="602">
                  <c:v>-1.4000000000000004</c:v>
                </c:pt>
                <c:pt idx="603">
                  <c:v>-1.5</c:v>
                </c:pt>
                <c:pt idx="604">
                  <c:v>-1.4000000000000004</c:v>
                </c:pt>
                <c:pt idx="605">
                  <c:v>-1.4000000000000004</c:v>
                </c:pt>
                <c:pt idx="606">
                  <c:v>-1.4000000000000004</c:v>
                </c:pt>
                <c:pt idx="607">
                  <c:v>-1.2999999999999989</c:v>
                </c:pt>
                <c:pt idx="608">
                  <c:v>-1.2999999999999989</c:v>
                </c:pt>
                <c:pt idx="609">
                  <c:v>-1.3999999999999986</c:v>
                </c:pt>
                <c:pt idx="610">
                  <c:v>-1.3999999999999986</c:v>
                </c:pt>
                <c:pt idx="611">
                  <c:v>-1.3999999999999986</c:v>
                </c:pt>
                <c:pt idx="612">
                  <c:v>-3.3999999999999986</c:v>
                </c:pt>
                <c:pt idx="613">
                  <c:v>-3.2999999999999989</c:v>
                </c:pt>
                <c:pt idx="614">
                  <c:v>-3.1999999999999993</c:v>
                </c:pt>
                <c:pt idx="615">
                  <c:v>-3.1999999999999993</c:v>
                </c:pt>
                <c:pt idx="616">
                  <c:v>-3.2999999999999989</c:v>
                </c:pt>
                <c:pt idx="617">
                  <c:v>-3.0999999999999996</c:v>
                </c:pt>
                <c:pt idx="618">
                  <c:v>-3.0999999999999996</c:v>
                </c:pt>
                <c:pt idx="619">
                  <c:v>-3.0999999999999996</c:v>
                </c:pt>
                <c:pt idx="620">
                  <c:v>-3.0999999999999996</c:v>
                </c:pt>
                <c:pt idx="621">
                  <c:v>-3.1999999999999993</c:v>
                </c:pt>
                <c:pt idx="622">
                  <c:v>-3.1999999999999993</c:v>
                </c:pt>
                <c:pt idx="623">
                  <c:v>-3.1999999999999993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-3.0999999999999996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-2.8999999999999986</c:v>
                </c:pt>
                <c:pt idx="632">
                  <c:v>-2.8999999999999986</c:v>
                </c:pt>
                <c:pt idx="633">
                  <c:v>-2.7999999999999989</c:v>
                </c:pt>
                <c:pt idx="634">
                  <c:v>-2.7999999999999989</c:v>
                </c:pt>
                <c:pt idx="635">
                  <c:v>-2.6999999999999993</c:v>
                </c:pt>
                <c:pt idx="636">
                  <c:v>-2.6999999999999993</c:v>
                </c:pt>
                <c:pt idx="637">
                  <c:v>-2.8000000000000007</c:v>
                </c:pt>
                <c:pt idx="638">
                  <c:v>-2.8000000000000007</c:v>
                </c:pt>
                <c:pt idx="639">
                  <c:v>-2.7000000000000011</c:v>
                </c:pt>
                <c:pt idx="640">
                  <c:v>-2.7000000000000011</c:v>
                </c:pt>
                <c:pt idx="641">
                  <c:v>-2.7000000000000011</c:v>
                </c:pt>
                <c:pt idx="642">
                  <c:v>-2.7000000000000011</c:v>
                </c:pt>
                <c:pt idx="643">
                  <c:v>-2.6000000000000014</c:v>
                </c:pt>
                <c:pt idx="644">
                  <c:v>-2.6000000000000014</c:v>
                </c:pt>
                <c:pt idx="645">
                  <c:v>-2.5</c:v>
                </c:pt>
                <c:pt idx="646">
                  <c:v>-2.5999999999999996</c:v>
                </c:pt>
                <c:pt idx="647">
                  <c:v>-1.5999999999999996</c:v>
                </c:pt>
                <c:pt idx="648">
                  <c:v>-1.5</c:v>
                </c:pt>
                <c:pt idx="649">
                  <c:v>-1.4000000000000004</c:v>
                </c:pt>
                <c:pt idx="650">
                  <c:v>-1.4000000000000004</c:v>
                </c:pt>
                <c:pt idx="651">
                  <c:v>-1.3000000000000007</c:v>
                </c:pt>
                <c:pt idx="652">
                  <c:v>-1.3000000000000007</c:v>
                </c:pt>
                <c:pt idx="653">
                  <c:v>-1.4000000000000004</c:v>
                </c:pt>
                <c:pt idx="654">
                  <c:v>-1.3000000000000007</c:v>
                </c:pt>
                <c:pt idx="655">
                  <c:v>-1.1999999999999993</c:v>
                </c:pt>
                <c:pt idx="656">
                  <c:v>-1.0999999999999996</c:v>
                </c:pt>
                <c:pt idx="657">
                  <c:v>-1</c:v>
                </c:pt>
                <c:pt idx="658">
                  <c:v>-1</c:v>
                </c:pt>
                <c:pt idx="659">
                  <c:v>-1</c:v>
                </c:pt>
                <c:pt idx="660">
                  <c:v>-0.90000000000000036</c:v>
                </c:pt>
                <c:pt idx="661">
                  <c:v>-0.80000000000000071</c:v>
                </c:pt>
                <c:pt idx="662">
                  <c:v>-0.90000000000000036</c:v>
                </c:pt>
                <c:pt idx="663">
                  <c:v>-0.90000000000000036</c:v>
                </c:pt>
                <c:pt idx="664">
                  <c:v>-0.79999999999999893</c:v>
                </c:pt>
                <c:pt idx="665">
                  <c:v>-0.79999999999999893</c:v>
                </c:pt>
                <c:pt idx="666">
                  <c:v>-0.79999999999999893</c:v>
                </c:pt>
                <c:pt idx="667">
                  <c:v>-0.59999999999999964</c:v>
                </c:pt>
                <c:pt idx="668">
                  <c:v>-0.59999999999999964</c:v>
                </c:pt>
                <c:pt idx="669">
                  <c:v>-0.59999999999999964</c:v>
                </c:pt>
                <c:pt idx="670">
                  <c:v>-0.59999999999999964</c:v>
                </c:pt>
                <c:pt idx="671">
                  <c:v>-0.59999999999999964</c:v>
                </c:pt>
                <c:pt idx="672">
                  <c:v>-0.59999999999999964</c:v>
                </c:pt>
                <c:pt idx="673">
                  <c:v>-0.5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30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30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30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20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10</c:v>
                </c:pt>
                <c:pt idx="221">
                  <c:v>20</c:v>
                </c:pt>
                <c:pt idx="222">
                  <c:v>20</c:v>
                </c:pt>
                <c:pt idx="223">
                  <c:v>20</c:v>
                </c:pt>
                <c:pt idx="224">
                  <c:v>30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10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20</c:v>
                </c:pt>
                <c:pt idx="267">
                  <c:v>20</c:v>
                </c:pt>
                <c:pt idx="268">
                  <c:v>20</c:v>
                </c:pt>
                <c:pt idx="269">
                  <c:v>30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10</c:v>
                </c:pt>
                <c:pt idx="308">
                  <c:v>10</c:v>
                </c:pt>
                <c:pt idx="309">
                  <c:v>10</c:v>
                </c:pt>
                <c:pt idx="310">
                  <c:v>10</c:v>
                </c:pt>
                <c:pt idx="311">
                  <c:v>20</c:v>
                </c:pt>
                <c:pt idx="312">
                  <c:v>20</c:v>
                </c:pt>
                <c:pt idx="313">
                  <c:v>20</c:v>
                </c:pt>
                <c:pt idx="314">
                  <c:v>30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10</c:v>
                </c:pt>
                <c:pt idx="353">
                  <c:v>10</c:v>
                </c:pt>
                <c:pt idx="354">
                  <c:v>10</c:v>
                </c:pt>
                <c:pt idx="355">
                  <c:v>10</c:v>
                </c:pt>
                <c:pt idx="356">
                  <c:v>20</c:v>
                </c:pt>
                <c:pt idx="357">
                  <c:v>20</c:v>
                </c:pt>
                <c:pt idx="358">
                  <c:v>20</c:v>
                </c:pt>
                <c:pt idx="359">
                  <c:v>30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10</c:v>
                </c:pt>
                <c:pt idx="398">
                  <c:v>10</c:v>
                </c:pt>
                <c:pt idx="399">
                  <c:v>10</c:v>
                </c:pt>
                <c:pt idx="400">
                  <c:v>10</c:v>
                </c:pt>
                <c:pt idx="401">
                  <c:v>20</c:v>
                </c:pt>
                <c:pt idx="402">
                  <c:v>20</c:v>
                </c:pt>
                <c:pt idx="403">
                  <c:v>20</c:v>
                </c:pt>
                <c:pt idx="404">
                  <c:v>30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10</c:v>
                </c:pt>
                <c:pt idx="443">
                  <c:v>10</c:v>
                </c:pt>
                <c:pt idx="444">
                  <c:v>10</c:v>
                </c:pt>
                <c:pt idx="445">
                  <c:v>10</c:v>
                </c:pt>
                <c:pt idx="446">
                  <c:v>20</c:v>
                </c:pt>
                <c:pt idx="447">
                  <c:v>20</c:v>
                </c:pt>
                <c:pt idx="448">
                  <c:v>20</c:v>
                </c:pt>
                <c:pt idx="449">
                  <c:v>30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20</c:v>
                </c:pt>
                <c:pt idx="508">
                  <c:v>30</c:v>
                </c:pt>
                <c:pt idx="509">
                  <c:v>40</c:v>
                </c:pt>
                <c:pt idx="510">
                  <c:v>40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90</c:v>
                </c:pt>
                <c:pt idx="515">
                  <c:v>100</c:v>
                </c:pt>
                <c:pt idx="516">
                  <c:v>120</c:v>
                </c:pt>
                <c:pt idx="517">
                  <c:v>130</c:v>
                </c:pt>
                <c:pt idx="518">
                  <c:v>130</c:v>
                </c:pt>
                <c:pt idx="519">
                  <c:v>150</c:v>
                </c:pt>
                <c:pt idx="520">
                  <c:v>160</c:v>
                </c:pt>
                <c:pt idx="521">
                  <c:v>180</c:v>
                </c:pt>
                <c:pt idx="522">
                  <c:v>200</c:v>
                </c:pt>
                <c:pt idx="523">
                  <c:v>220</c:v>
                </c:pt>
                <c:pt idx="524">
                  <c:v>250</c:v>
                </c:pt>
                <c:pt idx="525">
                  <c:v>280</c:v>
                </c:pt>
                <c:pt idx="526">
                  <c:v>290</c:v>
                </c:pt>
                <c:pt idx="527">
                  <c:v>300</c:v>
                </c:pt>
                <c:pt idx="528">
                  <c:v>340</c:v>
                </c:pt>
                <c:pt idx="529">
                  <c:v>340</c:v>
                </c:pt>
                <c:pt idx="530">
                  <c:v>360</c:v>
                </c:pt>
                <c:pt idx="531">
                  <c:v>370</c:v>
                </c:pt>
                <c:pt idx="532">
                  <c:v>420</c:v>
                </c:pt>
                <c:pt idx="533">
                  <c:v>420</c:v>
                </c:pt>
                <c:pt idx="534">
                  <c:v>400</c:v>
                </c:pt>
                <c:pt idx="535">
                  <c:v>420</c:v>
                </c:pt>
                <c:pt idx="536">
                  <c:v>510</c:v>
                </c:pt>
                <c:pt idx="537">
                  <c:v>490</c:v>
                </c:pt>
                <c:pt idx="538">
                  <c:v>440</c:v>
                </c:pt>
                <c:pt idx="539">
                  <c:v>400</c:v>
                </c:pt>
                <c:pt idx="540">
                  <c:v>440</c:v>
                </c:pt>
                <c:pt idx="541">
                  <c:v>580</c:v>
                </c:pt>
                <c:pt idx="542">
                  <c:v>560</c:v>
                </c:pt>
                <c:pt idx="543">
                  <c:v>530</c:v>
                </c:pt>
                <c:pt idx="544">
                  <c:v>540</c:v>
                </c:pt>
                <c:pt idx="545">
                  <c:v>650</c:v>
                </c:pt>
                <c:pt idx="546">
                  <c:v>610</c:v>
                </c:pt>
                <c:pt idx="547">
                  <c:v>570</c:v>
                </c:pt>
                <c:pt idx="548">
                  <c:v>600</c:v>
                </c:pt>
                <c:pt idx="549">
                  <c:v>770</c:v>
                </c:pt>
                <c:pt idx="550">
                  <c:v>880</c:v>
                </c:pt>
                <c:pt idx="551">
                  <c:v>930</c:v>
                </c:pt>
                <c:pt idx="552">
                  <c:v>1000</c:v>
                </c:pt>
                <c:pt idx="553">
                  <c:v>1030</c:v>
                </c:pt>
                <c:pt idx="554">
                  <c:v>1190</c:v>
                </c:pt>
                <c:pt idx="555">
                  <c:v>1270</c:v>
                </c:pt>
                <c:pt idx="556">
                  <c:v>1200</c:v>
                </c:pt>
                <c:pt idx="557">
                  <c:v>1240</c:v>
                </c:pt>
                <c:pt idx="558">
                  <c:v>1240</c:v>
                </c:pt>
                <c:pt idx="559">
                  <c:v>1300</c:v>
                </c:pt>
                <c:pt idx="560">
                  <c:v>1460</c:v>
                </c:pt>
                <c:pt idx="561">
                  <c:v>1600</c:v>
                </c:pt>
                <c:pt idx="562">
                  <c:v>1610</c:v>
                </c:pt>
                <c:pt idx="563">
                  <c:v>1520</c:v>
                </c:pt>
                <c:pt idx="564">
                  <c:v>1490</c:v>
                </c:pt>
                <c:pt idx="565">
                  <c:v>1410</c:v>
                </c:pt>
                <c:pt idx="566">
                  <c:v>1320</c:v>
                </c:pt>
                <c:pt idx="567">
                  <c:v>1260</c:v>
                </c:pt>
                <c:pt idx="568">
                  <c:v>1330</c:v>
                </c:pt>
                <c:pt idx="569">
                  <c:v>1540</c:v>
                </c:pt>
                <c:pt idx="570">
                  <c:v>1670</c:v>
                </c:pt>
                <c:pt idx="571">
                  <c:v>1820</c:v>
                </c:pt>
                <c:pt idx="572">
                  <c:v>2120</c:v>
                </c:pt>
                <c:pt idx="573">
                  <c:v>2190</c:v>
                </c:pt>
                <c:pt idx="574">
                  <c:v>2400</c:v>
                </c:pt>
                <c:pt idx="575">
                  <c:v>2540</c:v>
                </c:pt>
                <c:pt idx="576">
                  <c:v>2340</c:v>
                </c:pt>
                <c:pt idx="577">
                  <c:v>2190</c:v>
                </c:pt>
                <c:pt idx="578">
                  <c:v>2180</c:v>
                </c:pt>
                <c:pt idx="579">
                  <c:v>2020</c:v>
                </c:pt>
                <c:pt idx="580">
                  <c:v>1860</c:v>
                </c:pt>
                <c:pt idx="581">
                  <c:v>1890</c:v>
                </c:pt>
                <c:pt idx="582">
                  <c:v>1950</c:v>
                </c:pt>
                <c:pt idx="583">
                  <c:v>2050</c:v>
                </c:pt>
                <c:pt idx="584">
                  <c:v>2210</c:v>
                </c:pt>
                <c:pt idx="585">
                  <c:v>2220</c:v>
                </c:pt>
                <c:pt idx="586">
                  <c:v>2140</c:v>
                </c:pt>
                <c:pt idx="587">
                  <c:v>1990</c:v>
                </c:pt>
                <c:pt idx="588">
                  <c:v>2060</c:v>
                </c:pt>
                <c:pt idx="589">
                  <c:v>2380</c:v>
                </c:pt>
                <c:pt idx="590">
                  <c:v>2680</c:v>
                </c:pt>
                <c:pt idx="591">
                  <c:v>3180</c:v>
                </c:pt>
                <c:pt idx="592">
                  <c:v>3390</c:v>
                </c:pt>
                <c:pt idx="593">
                  <c:v>3250</c:v>
                </c:pt>
                <c:pt idx="594">
                  <c:v>3310</c:v>
                </c:pt>
                <c:pt idx="595">
                  <c:v>3480</c:v>
                </c:pt>
                <c:pt idx="596">
                  <c:v>3190</c:v>
                </c:pt>
                <c:pt idx="597">
                  <c:v>2770</c:v>
                </c:pt>
                <c:pt idx="598">
                  <c:v>2530</c:v>
                </c:pt>
                <c:pt idx="599">
                  <c:v>2860</c:v>
                </c:pt>
                <c:pt idx="600">
                  <c:v>3050</c:v>
                </c:pt>
                <c:pt idx="601">
                  <c:v>3010</c:v>
                </c:pt>
                <c:pt idx="602">
                  <c:v>2860</c:v>
                </c:pt>
                <c:pt idx="603">
                  <c:v>2700</c:v>
                </c:pt>
                <c:pt idx="604">
                  <c:v>2720</c:v>
                </c:pt>
                <c:pt idx="605">
                  <c:v>3150</c:v>
                </c:pt>
                <c:pt idx="606">
                  <c:v>3450</c:v>
                </c:pt>
                <c:pt idx="607">
                  <c:v>3230</c:v>
                </c:pt>
                <c:pt idx="608">
                  <c:v>3030</c:v>
                </c:pt>
                <c:pt idx="609">
                  <c:v>3430</c:v>
                </c:pt>
                <c:pt idx="610">
                  <c:v>3290</c:v>
                </c:pt>
                <c:pt idx="611">
                  <c:v>3210</c:v>
                </c:pt>
                <c:pt idx="612">
                  <c:v>3820</c:v>
                </c:pt>
                <c:pt idx="613">
                  <c:v>3710</c:v>
                </c:pt>
                <c:pt idx="614">
                  <c:v>3840</c:v>
                </c:pt>
                <c:pt idx="615">
                  <c:v>4250</c:v>
                </c:pt>
                <c:pt idx="616">
                  <c:v>4460</c:v>
                </c:pt>
                <c:pt idx="617">
                  <c:v>3820</c:v>
                </c:pt>
                <c:pt idx="618">
                  <c:v>3370</c:v>
                </c:pt>
                <c:pt idx="619">
                  <c:v>3270</c:v>
                </c:pt>
                <c:pt idx="620">
                  <c:v>3400</c:v>
                </c:pt>
                <c:pt idx="621">
                  <c:v>3710</c:v>
                </c:pt>
                <c:pt idx="622">
                  <c:v>3870</c:v>
                </c:pt>
                <c:pt idx="623">
                  <c:v>4320</c:v>
                </c:pt>
                <c:pt idx="624">
                  <c:v>4600</c:v>
                </c:pt>
                <c:pt idx="625">
                  <c:v>4880</c:v>
                </c:pt>
                <c:pt idx="626">
                  <c:v>4740</c:v>
                </c:pt>
                <c:pt idx="627">
                  <c:v>5170</c:v>
                </c:pt>
                <c:pt idx="628">
                  <c:v>5790</c:v>
                </c:pt>
                <c:pt idx="629">
                  <c:v>6390</c:v>
                </c:pt>
                <c:pt idx="630">
                  <c:v>6810</c:v>
                </c:pt>
                <c:pt idx="631">
                  <c:v>5700</c:v>
                </c:pt>
                <c:pt idx="632">
                  <c:v>6440</c:v>
                </c:pt>
                <c:pt idx="633">
                  <c:v>5240</c:v>
                </c:pt>
                <c:pt idx="634">
                  <c:v>4740</c:v>
                </c:pt>
                <c:pt idx="635">
                  <c:v>5410</c:v>
                </c:pt>
                <c:pt idx="636">
                  <c:v>5600</c:v>
                </c:pt>
                <c:pt idx="637">
                  <c:v>5720</c:v>
                </c:pt>
                <c:pt idx="638">
                  <c:v>5470</c:v>
                </c:pt>
                <c:pt idx="639">
                  <c:v>5440</c:v>
                </c:pt>
                <c:pt idx="640">
                  <c:v>5900</c:v>
                </c:pt>
                <c:pt idx="641">
                  <c:v>5980</c:v>
                </c:pt>
                <c:pt idx="642">
                  <c:v>6550</c:v>
                </c:pt>
                <c:pt idx="643">
                  <c:v>6410</c:v>
                </c:pt>
                <c:pt idx="644">
                  <c:v>6860</c:v>
                </c:pt>
                <c:pt idx="645">
                  <c:v>7510</c:v>
                </c:pt>
                <c:pt idx="646">
                  <c:v>7160</c:v>
                </c:pt>
                <c:pt idx="647">
                  <c:v>6550</c:v>
                </c:pt>
                <c:pt idx="648">
                  <c:v>7080</c:v>
                </c:pt>
                <c:pt idx="649">
                  <c:v>7500</c:v>
                </c:pt>
                <c:pt idx="650">
                  <c:v>8830</c:v>
                </c:pt>
                <c:pt idx="651">
                  <c:v>8160</c:v>
                </c:pt>
                <c:pt idx="652">
                  <c:v>7920</c:v>
                </c:pt>
                <c:pt idx="653">
                  <c:v>7390</c:v>
                </c:pt>
                <c:pt idx="654">
                  <c:v>7560</c:v>
                </c:pt>
                <c:pt idx="655">
                  <c:v>8530</c:v>
                </c:pt>
                <c:pt idx="656">
                  <c:v>8780</c:v>
                </c:pt>
                <c:pt idx="657">
                  <c:v>8590</c:v>
                </c:pt>
                <c:pt idx="658">
                  <c:v>8410</c:v>
                </c:pt>
                <c:pt idx="659">
                  <c:v>8300</c:v>
                </c:pt>
                <c:pt idx="660">
                  <c:v>7880</c:v>
                </c:pt>
                <c:pt idx="661">
                  <c:v>7450</c:v>
                </c:pt>
                <c:pt idx="662">
                  <c:v>7790</c:v>
                </c:pt>
                <c:pt idx="663">
                  <c:v>8180</c:v>
                </c:pt>
                <c:pt idx="664">
                  <c:v>8490</c:v>
                </c:pt>
                <c:pt idx="665">
                  <c:v>8510</c:v>
                </c:pt>
                <c:pt idx="666">
                  <c:v>7770</c:v>
                </c:pt>
                <c:pt idx="667">
                  <c:v>7930</c:v>
                </c:pt>
                <c:pt idx="668">
                  <c:v>7920</c:v>
                </c:pt>
                <c:pt idx="669">
                  <c:v>7690</c:v>
                </c:pt>
                <c:pt idx="670">
                  <c:v>7030</c:v>
                </c:pt>
                <c:pt idx="671">
                  <c:v>7250</c:v>
                </c:pt>
                <c:pt idx="672">
                  <c:v>7420</c:v>
                </c:pt>
                <c:pt idx="673">
                  <c:v>7670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24 décembre 2024 à 11:20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11:45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05:02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58.0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74 h 22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14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05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05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59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14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59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58.0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C0609DD0-ED32-4BF0-B6CF-5427E2D8C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24 décembre 2024 à 11:20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55.1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74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24 décembre 2024 à 11:20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55.1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0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B9" sqref="B9:Q682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3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6"/>
      <c r="P1" s="101"/>
      <c r="Q1" s="101" t="s">
        <v>19</v>
      </c>
      <c r="R1" s="425"/>
      <c r="S1" s="101"/>
      <c r="T1" s="101"/>
      <c r="U1" s="101"/>
      <c r="V1"/>
      <c r="W1"/>
      <c r="X1"/>
      <c r="Y1"/>
      <c r="Z1"/>
      <c r="AA1"/>
      <c r="AB1" s="325"/>
      <c r="AC1" s="325"/>
      <c r="AD1" s="325"/>
      <c r="AE1" s="325"/>
      <c r="AF1" s="325"/>
      <c r="AG1" s="325"/>
      <c r="AH1" s="326"/>
      <c r="AI1" s="325"/>
      <c r="AJ1"/>
      <c r="AK1" s="699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4" t="s">
        <v>34</v>
      </c>
      <c r="O2" s="694"/>
      <c r="P2" s="695"/>
      <c r="Q2" s="704"/>
      <c r="R2" s="705"/>
      <c r="S2" s="705"/>
      <c r="T2" s="705"/>
      <c r="U2" s="706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7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9"/>
      <c r="AH3" s="391">
        <f>$W$1450/60/24</f>
        <v>9.7222222222222224E-3</v>
      </c>
      <c r="AI3" s="391">
        <f>Décembre_2024!BA5</f>
        <v>3.0986111111111119</v>
      </c>
      <c r="AK3" s="307"/>
    </row>
    <row r="4" spans="2:54" s="5" customFormat="1" ht="15.75" thickBot="1" x14ac:dyDescent="0.3">
      <c r="B4" s="219"/>
      <c r="C4" s="332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5"/>
      <c r="R4" s="425">
        <v>20.2</v>
      </c>
      <c r="S4" s="249"/>
      <c r="T4" s="407"/>
      <c r="U4" s="249"/>
      <c r="V4" s="26"/>
      <c r="W4" s="278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6" t="s">
        <v>25</v>
      </c>
      <c r="AH4" s="406">
        <f>$W$1450</f>
        <v>14</v>
      </c>
      <c r="AI4" s="435">
        <f>$W$1450/60/24</f>
        <v>9.7222222222222224E-3</v>
      </c>
      <c r="AK4" s="362"/>
    </row>
    <row r="5" spans="2:54" s="6" customFormat="1" ht="15.75" thickBot="1" x14ac:dyDescent="0.3">
      <c r="B5" s="220">
        <f>MIN(H9:H1448)</f>
        <v>1026.0999999999999</v>
      </c>
      <c r="C5" s="332">
        <f>MAX(C9:C1448)/100</f>
        <v>0.93</v>
      </c>
      <c r="D5" s="225">
        <f>VLOOKUP($B5,$H$9:$R$1448,11,0)</f>
        <v>2.0833333333333298E-3</v>
      </c>
      <c r="E5" s="229">
        <f>MAX(H9:H1448)</f>
        <v>1028.0999999999999</v>
      </c>
      <c r="F5" s="31"/>
      <c r="G5" s="233">
        <f>VLOOKUP($E5,$H$9:$R$1448,11,0)</f>
        <v>0</v>
      </c>
      <c r="H5" s="200">
        <f>MIN($E$9:$E$1448)</f>
        <v>10.7</v>
      </c>
      <c r="I5" s="201"/>
      <c r="J5" s="202">
        <f>VLOOKUP($H5,$E$9:$R$3327,14,0)</f>
        <v>0</v>
      </c>
      <c r="K5" s="455">
        <f>MIN($B$9:$B$1448)</f>
        <v>10.7</v>
      </c>
      <c r="L5" s="32"/>
      <c r="M5" s="374">
        <f>VLOOKUP($K5,$B$9:$R$1448,17,0)</f>
        <v>0</v>
      </c>
      <c r="N5" s="456">
        <f>MAX($B$9:$B$1448)</f>
        <v>11.7</v>
      </c>
      <c r="O5" s="33"/>
      <c r="P5" s="252">
        <f>VLOOKUP($N5,$B$9:$R$1448,17,0)</f>
        <v>0</v>
      </c>
      <c r="Q5" s="266">
        <f>MAX($G$9:$G$1448)</f>
        <v>10.4</v>
      </c>
      <c r="R5" s="191"/>
      <c r="S5" s="426">
        <f>VLOOKUP($Q5,$G$9:$R$1448,12,0)</f>
        <v>0</v>
      </c>
      <c r="T5" s="407"/>
      <c r="U5" s="688">
        <f>AVERAGE($F$9:$G$1448)</f>
        <v>2.879673590504451</v>
      </c>
      <c r="V5" s="88" t="s">
        <v>49</v>
      </c>
      <c r="W5" s="278">
        <f>MAX($L$9:$L$1448)</f>
        <v>2.9</v>
      </c>
      <c r="X5" s="216"/>
      <c r="Y5" s="333">
        <f>V1450/60/24</f>
        <v>8.2638888888888887E-2</v>
      </c>
      <c r="Z5" s="83"/>
      <c r="AA5" s="242"/>
      <c r="AB5" s="330">
        <f>AA6+AC6</f>
        <v>8.2638888888888887E-2</v>
      </c>
      <c r="AC5" s="329"/>
      <c r="AD5" s="216"/>
      <c r="AE5" s="242"/>
      <c r="AF5" s="330">
        <f>AE6+AG6</f>
        <v>0</v>
      </c>
      <c r="AG5" s="486">
        <f>AB5+AF5</f>
        <v>8.2638888888888887E-2</v>
      </c>
      <c r="AH5" s="391">
        <f>$W$1450/60/24</f>
        <v>9.7222222222222224E-3</v>
      </c>
      <c r="AI5"/>
      <c r="AK5" s="700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2"/>
      <c r="D6" s="224"/>
      <c r="E6" s="228"/>
      <c r="F6" s="30"/>
      <c r="G6" s="232"/>
      <c r="H6" s="84"/>
      <c r="I6" s="85"/>
      <c r="J6" s="86"/>
      <c r="K6" s="50"/>
      <c r="L6" s="29"/>
      <c r="M6" s="408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5"/>
      <c r="X6" s="3"/>
      <c r="Y6" s="211"/>
      <c r="Z6" s="3"/>
      <c r="AA6" s="243">
        <f>SUM(V9:V428)/60/24</f>
        <v>8.2638888888888887E-2</v>
      </c>
      <c r="AB6" s="345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7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3">
        <f>$C$5</f>
        <v>0.93</v>
      </c>
      <c r="D7" s="44"/>
      <c r="E7" s="306"/>
      <c r="F7" s="45"/>
      <c r="G7" s="44"/>
      <c r="H7" s="292"/>
      <c r="I7" s="58"/>
      <c r="J7" s="45"/>
      <c r="K7" s="45"/>
      <c r="L7" s="76"/>
      <c r="M7" s="464">
        <f>AVERAGE($B$9:$B$1448)</f>
        <v>10.914836795252254</v>
      </c>
      <c r="N7" s="697"/>
      <c r="O7" s="45"/>
      <c r="P7" s="45"/>
      <c r="Q7" s="46"/>
      <c r="R7" s="47"/>
      <c r="S7" s="48"/>
      <c r="U7" s="462"/>
      <c r="W7" s="88" t="s">
        <v>6</v>
      </c>
      <c r="AA7" s="485"/>
      <c r="AB7" s="485"/>
      <c r="AG7" s="484">
        <f>$AB$5+$AF$5</f>
        <v>8.2638888888888887E-2</v>
      </c>
      <c r="AH7" s="485"/>
      <c r="AJ7" s="255"/>
      <c r="AK7" s="701"/>
      <c r="AL7" s="5" t="s">
        <v>248</v>
      </c>
      <c r="AM7" s="5" t="s">
        <v>249</v>
      </c>
      <c r="AN7" s="5" t="s">
        <v>250</v>
      </c>
      <c r="AO7" s="5" t="s">
        <v>251</v>
      </c>
      <c r="AP7" s="5" t="s">
        <v>252</v>
      </c>
      <c r="AQ7" s="59" t="s">
        <v>253</v>
      </c>
      <c r="AR7" s="5" t="s">
        <v>254</v>
      </c>
      <c r="AS7" s="5" t="s">
        <v>255</v>
      </c>
      <c r="AT7" s="5" t="s">
        <v>256</v>
      </c>
      <c r="AU7" s="5" t="s">
        <v>257</v>
      </c>
      <c r="AV7" s="5" t="s">
        <v>89</v>
      </c>
      <c r="AW7" s="5" t="s">
        <v>258</v>
      </c>
      <c r="AX7" s="5" t="s">
        <v>259</v>
      </c>
      <c r="AY7" s="5" t="s">
        <v>260</v>
      </c>
      <c r="AZ7" s="5" t="s">
        <v>261</v>
      </c>
      <c r="BA7" s="5" t="s">
        <v>262</v>
      </c>
      <c r="BB7" s="5" t="s">
        <v>88</v>
      </c>
    </row>
    <row r="8" spans="2:54" x14ac:dyDescent="0.25">
      <c r="B8" s="61" t="s">
        <v>28</v>
      </c>
      <c r="C8" s="61" t="s">
        <v>29</v>
      </c>
      <c r="D8" s="360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2" t="s">
        <v>43</v>
      </c>
      <c r="N8" s="702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5"/>
      <c r="AE8" s="236"/>
      <c r="AK8" s="307"/>
      <c r="AL8" s="61" t="s">
        <v>28</v>
      </c>
      <c r="AM8" s="61" t="s">
        <v>29</v>
      </c>
      <c r="AN8" s="360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2" t="s">
        <v>43</v>
      </c>
      <c r="AX8" s="702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10.9</v>
      </c>
      <c r="C9" s="5">
        <v>92</v>
      </c>
      <c r="D9" s="5">
        <v>9.6999999999999993</v>
      </c>
      <c r="E9" s="5">
        <v>10.9</v>
      </c>
      <c r="F9" s="5">
        <v>2.2000000000000002</v>
      </c>
      <c r="G9" s="5">
        <v>2.2000000000000002</v>
      </c>
      <c r="H9" s="5">
        <v>1026.3</v>
      </c>
      <c r="I9" s="5">
        <v>0</v>
      </c>
      <c r="J9" s="5">
        <v>0</v>
      </c>
      <c r="K9" s="5">
        <v>0</v>
      </c>
      <c r="L9" s="5"/>
      <c r="M9" s="5"/>
      <c r="N9" s="5"/>
      <c r="O9" s="5"/>
      <c r="P9" s="5"/>
      <c r="R9" s="54">
        <v>0</v>
      </c>
      <c r="S9" s="415" t="s">
        <v>246</v>
      </c>
      <c r="T9" s="385"/>
      <c r="U9" s="94"/>
      <c r="V9" s="42" t="str">
        <f>IF($K9&gt;0,1,"")</f>
        <v/>
      </c>
      <c r="W9" s="94"/>
      <c r="X9" s="416"/>
      <c r="Y9" s="5"/>
      <c r="Z9" s="693"/>
      <c r="AA9"/>
      <c r="AC9" s="5">
        <v>1</v>
      </c>
      <c r="AD9" s="54">
        <v>0</v>
      </c>
      <c r="AK9" s="307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10.9</v>
      </c>
      <c r="C10" s="5">
        <v>92</v>
      </c>
      <c r="D10" s="5">
        <v>9.6999999999999993</v>
      </c>
      <c r="E10" s="5">
        <v>10.9</v>
      </c>
      <c r="F10" s="5">
        <v>1.8</v>
      </c>
      <c r="G10" s="5">
        <v>3.2</v>
      </c>
      <c r="H10" s="5">
        <v>1026.3</v>
      </c>
      <c r="I10" s="5">
        <v>0</v>
      </c>
      <c r="J10" s="5">
        <v>0</v>
      </c>
      <c r="K10" s="5">
        <v>0</v>
      </c>
      <c r="L10" s="5"/>
      <c r="M10" s="5"/>
      <c r="N10" s="5"/>
      <c r="O10" s="5"/>
      <c r="P10" s="5"/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7" t="s">
        <v>72</v>
      </c>
      <c r="AG10" s="708"/>
      <c r="AH10" s="708"/>
      <c r="AI10" s="708"/>
      <c r="AJ10" s="709"/>
      <c r="AK10" s="307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10.9</v>
      </c>
      <c r="C11" s="5">
        <v>92</v>
      </c>
      <c r="D11" s="5">
        <v>9.6999999999999993</v>
      </c>
      <c r="E11" s="5">
        <v>10.9</v>
      </c>
      <c r="F11" s="5">
        <v>0</v>
      </c>
      <c r="G11" s="5">
        <v>2.5</v>
      </c>
      <c r="H11" s="5">
        <v>1026.4000000000001</v>
      </c>
      <c r="I11" s="5">
        <v>0</v>
      </c>
      <c r="J11" s="5">
        <v>0</v>
      </c>
      <c r="K11" s="5">
        <v>0</v>
      </c>
      <c r="L11" s="5"/>
      <c r="M11" s="5"/>
      <c r="N11" s="5"/>
      <c r="O11" s="5"/>
      <c r="P11" s="5"/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1">
        <v>45627</v>
      </c>
      <c r="Z11" s="308">
        <v>175</v>
      </c>
      <c r="AA11"/>
      <c r="AC11" s="5">
        <v>2</v>
      </c>
      <c r="AD11" s="54">
        <v>1.38888888888889E-3</v>
      </c>
      <c r="AF11" s="307" t="s">
        <v>19</v>
      </c>
      <c r="AG11" s="338" t="s">
        <v>5</v>
      </c>
      <c r="AH11" s="339"/>
      <c r="AI11" s="340" t="s">
        <v>68</v>
      </c>
      <c r="AJ11" s="698"/>
      <c r="AK11" s="307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10.9</v>
      </c>
      <c r="C12" s="5">
        <v>92</v>
      </c>
      <c r="D12" s="5">
        <v>9.6999999999999993</v>
      </c>
      <c r="E12" s="5">
        <v>10.9</v>
      </c>
      <c r="F12" s="5">
        <v>2.2000000000000002</v>
      </c>
      <c r="G12" s="5">
        <v>4.7</v>
      </c>
      <c r="H12" s="5">
        <v>1026.0999999999999</v>
      </c>
      <c r="I12" s="5">
        <v>0</v>
      </c>
      <c r="J12" s="5">
        <v>0</v>
      </c>
      <c r="K12" s="5">
        <v>0</v>
      </c>
      <c r="L12" s="5"/>
      <c r="M12" s="5"/>
      <c r="N12" s="5"/>
      <c r="O12" s="5"/>
      <c r="P12" s="5"/>
      <c r="R12" s="54">
        <v>2.0833333333333298E-3</v>
      </c>
      <c r="T12" s="91"/>
      <c r="U12" s="94"/>
      <c r="V12" s="90" t="str">
        <f t="shared" si="0"/>
        <v/>
      </c>
      <c r="W12" s="94"/>
      <c r="X12" s="417"/>
      <c r="Y12" s="291">
        <v>45629</v>
      </c>
      <c r="Z12" s="308">
        <v>179</v>
      </c>
      <c r="AA12" s="5">
        <f t="shared" ref="AA12:AA19" si="1">Z12-Z11</f>
        <v>4</v>
      </c>
      <c r="AC12" s="5"/>
      <c r="AD12" s="54">
        <v>2.0833333333333298E-3</v>
      </c>
      <c r="AF12" s="307"/>
      <c r="AG12" s="338"/>
      <c r="AH12" s="339"/>
      <c r="AI12" s="340" t="s">
        <v>133</v>
      </c>
      <c r="AJ12" s="339"/>
      <c r="AK12" s="307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10.9</v>
      </c>
      <c r="C13" s="5">
        <v>92</v>
      </c>
      <c r="D13" s="5">
        <v>9.6999999999999993</v>
      </c>
      <c r="E13" s="5">
        <v>10.9</v>
      </c>
      <c r="F13" s="5">
        <v>2.2000000000000002</v>
      </c>
      <c r="G13" s="5">
        <v>2.5</v>
      </c>
      <c r="H13" s="5">
        <v>1026.4000000000001</v>
      </c>
      <c r="I13" s="5">
        <v>0</v>
      </c>
      <c r="J13" s="5">
        <v>0</v>
      </c>
      <c r="K13" s="5">
        <v>0.1</v>
      </c>
      <c r="L13" s="5"/>
      <c r="M13" s="5"/>
      <c r="N13" s="5"/>
      <c r="O13" s="5"/>
      <c r="P13" s="5"/>
      <c r="R13" s="54">
        <v>2.7777777777777801E-3</v>
      </c>
      <c r="T13" s="91"/>
      <c r="U13" s="94"/>
      <c r="V13" s="90">
        <f>IF($K13&gt;0,1,"")</f>
        <v>1</v>
      </c>
      <c r="W13" s="94"/>
      <c r="X13" s="418"/>
      <c r="Y13" s="291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7"/>
      <c r="AG13" s="338"/>
      <c r="AH13" s="339"/>
      <c r="AI13" s="344" t="s">
        <v>109</v>
      </c>
      <c r="AJ13" s="339"/>
      <c r="AK13" s="307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10.9</v>
      </c>
      <c r="C14" s="5">
        <v>92</v>
      </c>
      <c r="D14" s="5">
        <v>9.6999999999999993</v>
      </c>
      <c r="E14" s="5">
        <v>10.9</v>
      </c>
      <c r="F14" s="5">
        <v>2.9</v>
      </c>
      <c r="G14" s="5">
        <v>2.9</v>
      </c>
      <c r="H14" s="5">
        <v>1026.5999999999999</v>
      </c>
      <c r="I14" s="5">
        <v>0</v>
      </c>
      <c r="J14" s="5">
        <v>0</v>
      </c>
      <c r="K14" s="5">
        <v>0.1</v>
      </c>
      <c r="L14" s="5"/>
      <c r="M14" s="5"/>
      <c r="N14" s="5"/>
      <c r="O14" s="5"/>
      <c r="P14" s="5"/>
      <c r="R14" s="54">
        <v>3.4722222222222199E-3</v>
      </c>
      <c r="T14" s="91"/>
      <c r="U14" s="94"/>
      <c r="V14" s="90">
        <f t="shared" si="0"/>
        <v>1</v>
      </c>
      <c r="W14" s="94"/>
      <c r="X14" s="418"/>
      <c r="Y14" s="291">
        <v>45634</v>
      </c>
      <c r="Z14" s="308">
        <v>198</v>
      </c>
      <c r="AA14" s="5">
        <f t="shared" si="1"/>
        <v>9</v>
      </c>
      <c r="AB14" s="53"/>
      <c r="AC14" s="5"/>
      <c r="AD14" s="54">
        <v>3.4722222222222199E-3</v>
      </c>
      <c r="AF14" s="307"/>
      <c r="AG14" s="341" t="s">
        <v>69</v>
      </c>
      <c r="AH14" s="342"/>
      <c r="AI14" s="343" t="s">
        <v>70</v>
      </c>
      <c r="AJ14" s="342"/>
      <c r="AK14" s="307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10.9</v>
      </c>
      <c r="C15" s="5">
        <v>92</v>
      </c>
      <c r="D15" s="5">
        <v>9.6999999999999993</v>
      </c>
      <c r="E15" s="5">
        <v>10.9</v>
      </c>
      <c r="F15" s="5">
        <v>2.9</v>
      </c>
      <c r="G15" s="5">
        <v>4</v>
      </c>
      <c r="H15" s="5">
        <v>1026.3</v>
      </c>
      <c r="I15" s="5">
        <v>0</v>
      </c>
      <c r="J15" s="5">
        <v>0</v>
      </c>
      <c r="K15" s="5">
        <v>0.1</v>
      </c>
      <c r="L15" s="5"/>
      <c r="M15" s="5"/>
      <c r="N15" s="5"/>
      <c r="O15" s="5"/>
      <c r="P15" s="5"/>
      <c r="R15" s="54">
        <v>4.1666666666666701E-3</v>
      </c>
      <c r="T15" s="91"/>
      <c r="U15" s="94"/>
      <c r="V15" s="90">
        <f t="shared" si="0"/>
        <v>1</v>
      </c>
      <c r="W15" s="94"/>
      <c r="X15" s="419"/>
      <c r="Y15" s="690">
        <v>45575</v>
      </c>
      <c r="Z15" s="308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7"/>
      <c r="AG15" s="327" t="s">
        <v>6</v>
      </c>
      <c r="AH15" s="334"/>
      <c r="AI15" s="335" t="s">
        <v>71</v>
      </c>
      <c r="AJ15" s="334"/>
      <c r="AK15" s="307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10.9</v>
      </c>
      <c r="C16" s="5">
        <v>92</v>
      </c>
      <c r="D16" s="5">
        <v>9.6999999999999993</v>
      </c>
      <c r="E16" s="5">
        <v>10.9</v>
      </c>
      <c r="F16" s="5">
        <v>2.5</v>
      </c>
      <c r="G16" s="5">
        <v>3.2</v>
      </c>
      <c r="H16" s="5">
        <v>1026.2</v>
      </c>
      <c r="I16" s="5">
        <v>0</v>
      </c>
      <c r="J16" s="5">
        <v>0</v>
      </c>
      <c r="K16" s="5">
        <v>0.2</v>
      </c>
      <c r="L16" s="5"/>
      <c r="M16" s="5"/>
      <c r="N16" s="5"/>
      <c r="O16" s="5"/>
      <c r="P16" s="5"/>
      <c r="R16" s="54">
        <v>4.8611111111111103E-3</v>
      </c>
      <c r="T16" s="91"/>
      <c r="U16" s="94"/>
      <c r="V16" s="90">
        <f t="shared" si="0"/>
        <v>1</v>
      </c>
      <c r="W16" s="94"/>
      <c r="X16" s="419"/>
      <c r="Y16" s="291">
        <v>45638</v>
      </c>
      <c r="Z16" s="308">
        <v>203</v>
      </c>
      <c r="AA16" s="5">
        <f t="shared" si="1"/>
        <v>3</v>
      </c>
      <c r="AB16" s="53"/>
      <c r="AC16" s="5"/>
      <c r="AD16" s="54">
        <v>4.8611111111111103E-3</v>
      </c>
      <c r="AF16" s="309" t="s">
        <v>110</v>
      </c>
      <c r="AG16" s="328" t="s">
        <v>6</v>
      </c>
      <c r="AH16" s="336"/>
      <c r="AI16" s="337" t="s">
        <v>157</v>
      </c>
      <c r="AJ16" s="336"/>
      <c r="AK16" s="307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10.9</v>
      </c>
      <c r="C17" s="5">
        <v>92</v>
      </c>
      <c r="D17" s="5">
        <v>9.6999999999999993</v>
      </c>
      <c r="E17" s="5">
        <v>10.9</v>
      </c>
      <c r="F17" s="5">
        <v>2.5</v>
      </c>
      <c r="G17" s="5">
        <v>3.2</v>
      </c>
      <c r="H17" s="5">
        <v>1026.5</v>
      </c>
      <c r="I17" s="5">
        <v>0</v>
      </c>
      <c r="J17" s="5">
        <v>0</v>
      </c>
      <c r="K17" s="5">
        <v>0.2</v>
      </c>
      <c r="L17" s="5"/>
      <c r="M17" s="5"/>
      <c r="N17" s="5"/>
      <c r="O17" s="5"/>
      <c r="P17" s="5"/>
      <c r="R17" s="54">
        <v>5.5555555555555601E-3</v>
      </c>
      <c r="T17" s="91"/>
      <c r="U17" s="94"/>
      <c r="V17" s="90">
        <f t="shared" si="0"/>
        <v>1</v>
      </c>
      <c r="W17" s="94"/>
      <c r="X17" s="419"/>
      <c r="Y17" s="291">
        <v>45640</v>
      </c>
      <c r="Z17" s="308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9" t="s">
        <v>19</v>
      </c>
      <c r="AG17" s="328" t="s">
        <v>6</v>
      </c>
      <c r="AH17" s="336"/>
      <c r="AI17" s="337" t="s">
        <v>158</v>
      </c>
      <c r="AJ17" s="336"/>
      <c r="AK17" s="307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10.9</v>
      </c>
      <c r="C18" s="5">
        <v>92</v>
      </c>
      <c r="D18" s="5">
        <v>9.6999999999999993</v>
      </c>
      <c r="E18" s="5">
        <v>10.9</v>
      </c>
      <c r="F18" s="5">
        <v>4.3</v>
      </c>
      <c r="G18" s="5">
        <v>4.7</v>
      </c>
      <c r="H18" s="5">
        <v>1026.4000000000001</v>
      </c>
      <c r="I18" s="5">
        <v>0</v>
      </c>
      <c r="J18" s="5">
        <v>0</v>
      </c>
      <c r="K18" s="5">
        <v>0.2</v>
      </c>
      <c r="L18" s="5"/>
      <c r="M18" s="5"/>
      <c r="N18" s="5"/>
      <c r="O18" s="5"/>
      <c r="P18" s="5"/>
      <c r="R18" s="54">
        <v>6.2500000000000003E-3</v>
      </c>
      <c r="T18" s="91"/>
      <c r="U18" s="94"/>
      <c r="V18" s="90">
        <f t="shared" si="0"/>
        <v>1</v>
      </c>
      <c r="W18" s="94"/>
      <c r="X18" s="419"/>
      <c r="Y18" s="291">
        <v>45642</v>
      </c>
      <c r="Z18" s="308">
        <v>208</v>
      </c>
      <c r="AA18" s="5">
        <f t="shared" si="1"/>
        <v>3</v>
      </c>
      <c r="AC18" s="5"/>
      <c r="AD18" s="54">
        <v>6.2500000000000003E-3</v>
      </c>
      <c r="AK18" s="307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10.9</v>
      </c>
      <c r="C19" s="5">
        <v>92</v>
      </c>
      <c r="D19" s="5">
        <v>9.6999999999999993</v>
      </c>
      <c r="E19" s="5">
        <v>10.9</v>
      </c>
      <c r="F19" s="5">
        <v>2.9</v>
      </c>
      <c r="G19" s="5">
        <v>5</v>
      </c>
      <c r="H19" s="5">
        <v>1026.5999999999999</v>
      </c>
      <c r="I19" s="5">
        <v>0</v>
      </c>
      <c r="J19" s="5">
        <v>0</v>
      </c>
      <c r="K19" s="5">
        <v>0.2</v>
      </c>
      <c r="L19" s="5"/>
      <c r="M19" s="5"/>
      <c r="N19" s="5"/>
      <c r="O19" s="5"/>
      <c r="P19" s="5"/>
      <c r="R19" s="54">
        <v>6.9444444444444397E-3</v>
      </c>
      <c r="T19" s="91"/>
      <c r="U19" s="94"/>
      <c r="V19" s="90">
        <f t="shared" si="0"/>
        <v>1</v>
      </c>
      <c r="W19" s="94"/>
      <c r="X19" s="419"/>
      <c r="Y19" s="291">
        <v>45646</v>
      </c>
      <c r="Z19" s="308">
        <v>212</v>
      </c>
      <c r="AA19" s="5">
        <f t="shared" si="1"/>
        <v>4</v>
      </c>
      <c r="AC19" s="5">
        <v>6</v>
      </c>
      <c r="AD19" s="54">
        <v>6.9444444444444397E-3</v>
      </c>
      <c r="AG19" s="310"/>
      <c r="AH19" s="310" t="s">
        <v>98</v>
      </c>
      <c r="AK19" s="307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10.9</v>
      </c>
      <c r="C20" s="5">
        <v>92</v>
      </c>
      <c r="D20" s="5">
        <v>9.6999999999999993</v>
      </c>
      <c r="E20" s="5">
        <v>10.9</v>
      </c>
      <c r="F20" s="5">
        <v>3.2</v>
      </c>
      <c r="G20" s="5">
        <v>4.7</v>
      </c>
      <c r="H20" s="5">
        <v>1026.4000000000001</v>
      </c>
      <c r="I20" s="5">
        <v>0</v>
      </c>
      <c r="J20" s="5">
        <v>0</v>
      </c>
      <c r="K20" s="5">
        <v>0.2</v>
      </c>
      <c r="L20" s="5"/>
      <c r="M20" s="5"/>
      <c r="N20" s="5"/>
      <c r="O20" s="5"/>
      <c r="P20" s="5"/>
      <c r="R20" s="54">
        <v>7.6388888888888904E-3</v>
      </c>
      <c r="T20" s="91"/>
      <c r="U20" s="94"/>
      <c r="V20" s="90">
        <f t="shared" si="0"/>
        <v>1</v>
      </c>
      <c r="W20" s="94"/>
      <c r="X20" s="419"/>
      <c r="AC20" s="5"/>
      <c r="AD20" s="54">
        <v>7.6388888888888904E-3</v>
      </c>
      <c r="AF20" s="310" t="s">
        <v>26</v>
      </c>
      <c r="AG20" s="322" t="s">
        <v>90</v>
      </c>
      <c r="AH20" s="310">
        <v>60</v>
      </c>
      <c r="AK20" s="307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10.9</v>
      </c>
      <c r="C21" s="5">
        <v>92</v>
      </c>
      <c r="D21" s="5">
        <v>9.6999999999999993</v>
      </c>
      <c r="E21" s="5">
        <v>10.9</v>
      </c>
      <c r="F21" s="5">
        <v>0</v>
      </c>
      <c r="G21" s="5">
        <v>2.5</v>
      </c>
      <c r="H21" s="5">
        <v>1026.3</v>
      </c>
      <c r="I21" s="5">
        <v>0</v>
      </c>
      <c r="J21" s="5">
        <v>0</v>
      </c>
      <c r="K21" s="5">
        <v>0.3</v>
      </c>
      <c r="L21" s="5"/>
      <c r="M21" s="5"/>
      <c r="N21" s="5"/>
      <c r="O21" s="5"/>
      <c r="P21" s="5"/>
      <c r="R21" s="54">
        <v>8.3333333333333297E-3</v>
      </c>
      <c r="T21" s="91"/>
      <c r="U21" s="94"/>
      <c r="V21" s="90">
        <f t="shared" si="0"/>
        <v>1</v>
      </c>
      <c r="W21" s="94"/>
      <c r="X21" s="420"/>
      <c r="Y21" s="331"/>
      <c r="Z21" s="5"/>
      <c r="AC21" s="5">
        <v>7</v>
      </c>
      <c r="AD21" s="54">
        <v>8.3333333333333297E-3</v>
      </c>
      <c r="AF21" s="323"/>
      <c r="AG21" s="322" t="s">
        <v>91</v>
      </c>
      <c r="AH21" s="310">
        <f>60+AH20</f>
        <v>120</v>
      </c>
      <c r="AK21" s="307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10.9</v>
      </c>
      <c r="C22" s="5">
        <v>92</v>
      </c>
      <c r="D22" s="5">
        <v>9.6999999999999993</v>
      </c>
      <c r="E22" s="5">
        <v>10.9</v>
      </c>
      <c r="F22" s="5">
        <v>0</v>
      </c>
      <c r="G22" s="5">
        <v>2.2000000000000002</v>
      </c>
      <c r="H22" s="5">
        <v>1026.4000000000001</v>
      </c>
      <c r="I22" s="5">
        <v>0</v>
      </c>
      <c r="J22" s="5">
        <v>0</v>
      </c>
      <c r="K22" s="5">
        <v>0.3</v>
      </c>
      <c r="L22" s="5"/>
      <c r="M22" s="5"/>
      <c r="N22" s="5"/>
      <c r="O22" s="5"/>
      <c r="P22" s="5"/>
      <c r="R22" s="54">
        <v>9.0277777777777804E-3</v>
      </c>
      <c r="T22" s="91"/>
      <c r="U22" s="94"/>
      <c r="V22" s="90">
        <f t="shared" si="0"/>
        <v>1</v>
      </c>
      <c r="W22" s="94"/>
      <c r="X22" s="420"/>
      <c r="Y22" s="331"/>
      <c r="AC22" s="5"/>
      <c r="AD22" s="54">
        <v>9.0277777777777804E-3</v>
      </c>
      <c r="AF22" s="323"/>
      <c r="AG22" s="322" t="s">
        <v>92</v>
      </c>
      <c r="AH22" s="310">
        <f t="shared" ref="AH22:AH34" si="2">AH21+$AH$20</f>
        <v>180</v>
      </c>
      <c r="AK22" s="307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10.9</v>
      </c>
      <c r="C23" s="5">
        <v>92</v>
      </c>
      <c r="D23" s="5">
        <v>9.6999999999999993</v>
      </c>
      <c r="E23" s="5">
        <v>10.9</v>
      </c>
      <c r="F23" s="5">
        <v>2.2000000000000002</v>
      </c>
      <c r="G23" s="5">
        <v>2.5</v>
      </c>
      <c r="H23" s="5">
        <v>1026.5999999999999</v>
      </c>
      <c r="I23" s="5">
        <v>0</v>
      </c>
      <c r="J23" s="5">
        <v>0</v>
      </c>
      <c r="K23" s="5">
        <v>0.4</v>
      </c>
      <c r="L23" s="5"/>
      <c r="M23" s="5"/>
      <c r="N23" s="5"/>
      <c r="O23" s="5"/>
      <c r="P23" s="5"/>
      <c r="R23" s="54">
        <v>9.7222222222222206E-3</v>
      </c>
      <c r="T23" s="91"/>
      <c r="U23" s="94"/>
      <c r="V23" s="90">
        <f t="shared" si="0"/>
        <v>1</v>
      </c>
      <c r="W23" s="94"/>
      <c r="X23" s="91"/>
      <c r="Y23" s="331"/>
      <c r="Z23" s="308"/>
      <c r="AA23"/>
      <c r="AC23" s="5">
        <v>8</v>
      </c>
      <c r="AD23" s="54">
        <v>9.7222222222222206E-3</v>
      </c>
      <c r="AF23" s="323"/>
      <c r="AG23" s="322" t="s">
        <v>93</v>
      </c>
      <c r="AH23" s="310">
        <f t="shared" si="2"/>
        <v>240</v>
      </c>
      <c r="AK23" s="307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10.9</v>
      </c>
      <c r="C24" s="5">
        <v>92</v>
      </c>
      <c r="D24" s="5">
        <v>9.6999999999999993</v>
      </c>
      <c r="E24" s="5">
        <v>10.9</v>
      </c>
      <c r="F24" s="5">
        <v>0</v>
      </c>
      <c r="G24" s="5">
        <v>2.2000000000000002</v>
      </c>
      <c r="H24" s="5">
        <v>1026.3</v>
      </c>
      <c r="I24" s="5">
        <v>0</v>
      </c>
      <c r="J24" s="5">
        <v>0</v>
      </c>
      <c r="K24" s="5">
        <v>0.4</v>
      </c>
      <c r="L24" s="5"/>
      <c r="M24" s="5"/>
      <c r="N24" s="5"/>
      <c r="O24" s="5"/>
      <c r="P24" s="5"/>
      <c r="R24" s="54">
        <v>1.0416666666666701E-2</v>
      </c>
      <c r="T24" s="91"/>
      <c r="U24" s="94"/>
      <c r="V24" s="90">
        <f t="shared" si="0"/>
        <v>1</v>
      </c>
      <c r="W24" s="94"/>
      <c r="X24" s="91"/>
      <c r="Y24" s="331"/>
      <c r="Z24" s="308"/>
      <c r="AA24"/>
      <c r="AC24" s="5"/>
      <c r="AD24" s="54">
        <v>1.0416666666666701E-2</v>
      </c>
      <c r="AF24" s="323"/>
      <c r="AG24" s="322" t="s">
        <v>94</v>
      </c>
      <c r="AH24" s="310">
        <f t="shared" si="2"/>
        <v>300</v>
      </c>
      <c r="AK24" s="307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10.9</v>
      </c>
      <c r="C25" s="5">
        <v>92</v>
      </c>
      <c r="D25" s="5">
        <v>9.6999999999999993</v>
      </c>
      <c r="E25" s="5">
        <v>10.9</v>
      </c>
      <c r="F25" s="5">
        <v>0</v>
      </c>
      <c r="G25" s="5">
        <v>0</v>
      </c>
      <c r="H25" s="5">
        <v>1026.5</v>
      </c>
      <c r="I25" s="5">
        <v>0</v>
      </c>
      <c r="J25" s="5">
        <v>0</v>
      </c>
      <c r="K25" s="5">
        <v>0.4</v>
      </c>
      <c r="L25" s="5"/>
      <c r="M25" s="5"/>
      <c r="N25" s="5"/>
      <c r="O25" s="5"/>
      <c r="P25" s="5"/>
      <c r="R25" s="54">
        <v>1.1111111111111099E-2</v>
      </c>
      <c r="T25" s="91"/>
      <c r="U25" s="94"/>
      <c r="V25" s="90">
        <f t="shared" si="0"/>
        <v>1</v>
      </c>
      <c r="W25" s="94"/>
      <c r="X25" s="91"/>
      <c r="Y25" s="254"/>
      <c r="Z25" s="308"/>
      <c r="AA25"/>
      <c r="AC25" s="5">
        <v>9</v>
      </c>
      <c r="AD25" s="54">
        <v>1.1111111111111099E-2</v>
      </c>
      <c r="AF25" s="323"/>
      <c r="AG25" s="322" t="s">
        <v>95</v>
      </c>
      <c r="AH25" s="310">
        <f t="shared" si="2"/>
        <v>360</v>
      </c>
      <c r="AK25" s="307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10.9</v>
      </c>
      <c r="C26" s="5">
        <v>92</v>
      </c>
      <c r="D26" s="5">
        <v>9.6999999999999993</v>
      </c>
      <c r="E26" s="5">
        <v>10.9</v>
      </c>
      <c r="F26" s="5">
        <v>0</v>
      </c>
      <c r="G26" s="5">
        <v>4</v>
      </c>
      <c r="H26" s="5">
        <v>1026.3</v>
      </c>
      <c r="I26" s="5">
        <v>0</v>
      </c>
      <c r="J26" s="5">
        <v>0</v>
      </c>
      <c r="K26" s="5">
        <v>0.5</v>
      </c>
      <c r="L26" s="5"/>
      <c r="M26" s="5"/>
      <c r="N26" s="5"/>
      <c r="O26" s="5"/>
      <c r="P26" s="5"/>
      <c r="R26" s="54">
        <v>1.18055555555556E-2</v>
      </c>
      <c r="T26" s="91"/>
      <c r="U26" s="94"/>
      <c r="V26" s="90">
        <f t="shared" si="0"/>
        <v>1</v>
      </c>
      <c r="W26" s="94"/>
      <c r="X26" s="91"/>
      <c r="Y26" s="331"/>
      <c r="Z26" s="308"/>
      <c r="AA26"/>
      <c r="AC26" s="5"/>
      <c r="AD26" s="54">
        <v>1.18055555555556E-2</v>
      </c>
      <c r="AF26" s="323"/>
      <c r="AG26" s="322" t="s">
        <v>96</v>
      </c>
      <c r="AH26" s="310">
        <f t="shared" si="2"/>
        <v>420</v>
      </c>
      <c r="AK26" s="307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10.9</v>
      </c>
      <c r="C27" s="5">
        <v>92</v>
      </c>
      <c r="D27" s="5">
        <v>9.6999999999999993</v>
      </c>
      <c r="E27" s="5">
        <v>10.9</v>
      </c>
      <c r="F27" s="5">
        <v>1.8</v>
      </c>
      <c r="G27" s="5">
        <v>3.2</v>
      </c>
      <c r="H27" s="5">
        <v>1026.5</v>
      </c>
      <c r="I27" s="5">
        <v>0</v>
      </c>
      <c r="J27" s="5">
        <v>0</v>
      </c>
      <c r="K27" s="5">
        <v>0.5</v>
      </c>
      <c r="L27" s="5"/>
      <c r="M27" s="5"/>
      <c r="N27" s="5"/>
      <c r="O27" s="5"/>
      <c r="P27" s="5"/>
      <c r="R27" s="54">
        <v>1.2500000000000001E-2</v>
      </c>
      <c r="T27" s="91"/>
      <c r="U27" s="94"/>
      <c r="V27" s="90">
        <f t="shared" si="0"/>
        <v>1</v>
      </c>
      <c r="W27" s="94"/>
      <c r="X27" s="91"/>
      <c r="Y27" s="331"/>
      <c r="Z27" s="308"/>
      <c r="AA27"/>
      <c r="AC27" s="5">
        <v>10</v>
      </c>
      <c r="AD27" s="54">
        <v>1.2500000000000001E-2</v>
      </c>
      <c r="AF27" s="323"/>
      <c r="AG27" s="322" t="s">
        <v>97</v>
      </c>
      <c r="AH27" s="310">
        <f t="shared" si="2"/>
        <v>480</v>
      </c>
      <c r="AK27" s="307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10.9</v>
      </c>
      <c r="C28" s="5">
        <v>92</v>
      </c>
      <c r="D28" s="5">
        <v>9.6999999999999993</v>
      </c>
      <c r="E28" s="5">
        <v>10.9</v>
      </c>
      <c r="F28" s="5">
        <v>0</v>
      </c>
      <c r="G28" s="5">
        <v>2.5</v>
      </c>
      <c r="H28" s="5">
        <v>1026.5</v>
      </c>
      <c r="I28" s="5">
        <v>0</v>
      </c>
      <c r="J28" s="5">
        <v>0</v>
      </c>
      <c r="K28" s="5">
        <v>0.5</v>
      </c>
      <c r="L28" s="5"/>
      <c r="M28" s="5"/>
      <c r="N28" s="5"/>
      <c r="O28" s="5"/>
      <c r="P28" s="5"/>
      <c r="R28" s="54">
        <v>1.3194444444444399E-2</v>
      </c>
      <c r="T28" s="91"/>
      <c r="U28" s="94"/>
      <c r="V28" s="90">
        <f t="shared" si="0"/>
        <v>1</v>
      </c>
      <c r="W28" s="94"/>
      <c r="X28" s="91"/>
      <c r="Y28" s="331"/>
      <c r="Z28" s="308"/>
      <c r="AA28"/>
      <c r="AC28" s="5"/>
      <c r="AD28" s="54">
        <v>1.3194444444444399E-2</v>
      </c>
      <c r="AF28" s="323"/>
      <c r="AG28" s="322" t="s">
        <v>102</v>
      </c>
      <c r="AH28" s="310">
        <f t="shared" si="2"/>
        <v>540</v>
      </c>
      <c r="AK28" s="307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10.9</v>
      </c>
      <c r="C29" s="5">
        <v>92</v>
      </c>
      <c r="D29" s="5">
        <v>9.6999999999999993</v>
      </c>
      <c r="E29" s="5">
        <v>10.9</v>
      </c>
      <c r="F29" s="5">
        <v>0</v>
      </c>
      <c r="G29" s="5">
        <v>2.9</v>
      </c>
      <c r="H29" s="5">
        <v>1026.5</v>
      </c>
      <c r="I29" s="5">
        <v>0</v>
      </c>
      <c r="J29" s="5">
        <v>0</v>
      </c>
      <c r="K29" s="5">
        <v>0.5</v>
      </c>
      <c r="L29" s="5"/>
      <c r="M29" s="5"/>
      <c r="N29" s="5"/>
      <c r="O29" s="5"/>
      <c r="P29" s="5"/>
      <c r="R29" s="54">
        <v>1.38888888888889E-2</v>
      </c>
      <c r="T29" s="91"/>
      <c r="U29" s="94"/>
      <c r="V29" s="90">
        <f t="shared" si="0"/>
        <v>1</v>
      </c>
      <c r="W29" s="94"/>
      <c r="X29" s="91"/>
      <c r="Y29" s="331"/>
      <c r="Z29" s="308"/>
      <c r="AA29"/>
      <c r="AC29" s="5">
        <v>11</v>
      </c>
      <c r="AD29" s="54">
        <v>1.38888888888889E-2</v>
      </c>
      <c r="AF29" s="323"/>
      <c r="AG29" s="322" t="s">
        <v>103</v>
      </c>
      <c r="AH29" s="310">
        <f t="shared" si="2"/>
        <v>600</v>
      </c>
      <c r="AK29" s="307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10.9</v>
      </c>
      <c r="C30" s="5">
        <v>92</v>
      </c>
      <c r="D30" s="5">
        <v>9.6999999999999993</v>
      </c>
      <c r="E30" s="5">
        <v>10.9</v>
      </c>
      <c r="F30" s="5">
        <v>0</v>
      </c>
      <c r="G30" s="5">
        <v>5.8</v>
      </c>
      <c r="H30" s="5">
        <v>1026.4000000000001</v>
      </c>
      <c r="I30" s="5">
        <v>0</v>
      </c>
      <c r="J30" s="5">
        <v>0</v>
      </c>
      <c r="K30" s="5">
        <v>0.5</v>
      </c>
      <c r="L30" s="5"/>
      <c r="M30" s="5"/>
      <c r="N30" s="5"/>
      <c r="O30" s="5"/>
      <c r="P30" s="5"/>
      <c r="R30" s="54">
        <v>1.4583333333333301E-2</v>
      </c>
      <c r="T30" s="91"/>
      <c r="U30" s="94"/>
      <c r="V30" s="90">
        <f t="shared" si="0"/>
        <v>1</v>
      </c>
      <c r="W30" s="94"/>
      <c r="X30" s="91"/>
      <c r="Y30" s="331"/>
      <c r="Z30" s="308"/>
      <c r="AA30"/>
      <c r="AC30" s="5"/>
      <c r="AD30" s="54">
        <v>1.4583333333333301E-2</v>
      </c>
      <c r="AF30" s="323"/>
      <c r="AG30" s="322" t="s">
        <v>104</v>
      </c>
      <c r="AH30" s="310">
        <f t="shared" si="2"/>
        <v>660</v>
      </c>
      <c r="AK30" s="307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10.9</v>
      </c>
      <c r="C31" s="5">
        <v>92</v>
      </c>
      <c r="D31" s="5">
        <v>9.6999999999999993</v>
      </c>
      <c r="E31" s="5">
        <v>10.9</v>
      </c>
      <c r="F31" s="5">
        <v>0</v>
      </c>
      <c r="G31" s="5">
        <v>2.9</v>
      </c>
      <c r="H31" s="5">
        <v>1026.5</v>
      </c>
      <c r="I31" s="5">
        <v>0</v>
      </c>
      <c r="J31" s="5">
        <v>0</v>
      </c>
      <c r="K31" s="5">
        <v>0.6</v>
      </c>
      <c r="L31" s="5"/>
      <c r="M31" s="5"/>
      <c r="N31" s="5"/>
      <c r="O31" s="5"/>
      <c r="P31" s="5"/>
      <c r="R31" s="54">
        <v>1.52777777777778E-2</v>
      </c>
      <c r="T31" s="91"/>
      <c r="U31" s="94"/>
      <c r="V31" s="90">
        <f t="shared" si="0"/>
        <v>1</v>
      </c>
      <c r="W31" s="94"/>
      <c r="X31" s="91"/>
      <c r="Y31" s="331" t="s">
        <v>244</v>
      </c>
      <c r="Z31" s="308">
        <v>11</v>
      </c>
      <c r="AA31"/>
      <c r="AC31" s="5">
        <v>12</v>
      </c>
      <c r="AD31" s="54">
        <v>1.52777777777778E-2</v>
      </c>
      <c r="AF31" s="323"/>
      <c r="AG31" s="322" t="s">
        <v>105</v>
      </c>
      <c r="AH31" s="310">
        <f t="shared" si="2"/>
        <v>720</v>
      </c>
      <c r="AK31" s="307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10.8</v>
      </c>
      <c r="C32" s="5">
        <v>92</v>
      </c>
      <c r="D32" s="5">
        <v>9.6</v>
      </c>
      <c r="E32" s="5">
        <v>10.8</v>
      </c>
      <c r="F32" s="5">
        <v>0</v>
      </c>
      <c r="G32" s="5">
        <v>2.2000000000000002</v>
      </c>
      <c r="H32" s="5">
        <v>1026.3</v>
      </c>
      <c r="I32" s="5">
        <v>0</v>
      </c>
      <c r="J32" s="5">
        <v>0</v>
      </c>
      <c r="K32" s="5">
        <v>0.6</v>
      </c>
      <c r="L32" s="5"/>
      <c r="M32" s="5"/>
      <c r="N32" s="5"/>
      <c r="O32" s="5"/>
      <c r="P32" s="5"/>
      <c r="R32" s="54">
        <v>1.59722222222222E-2</v>
      </c>
      <c r="T32" s="91"/>
      <c r="U32" s="94"/>
      <c r="V32" s="90">
        <f t="shared" si="0"/>
        <v>1</v>
      </c>
      <c r="W32" s="94"/>
      <c r="X32" s="91"/>
      <c r="Y32" s="331"/>
      <c r="Z32" s="308"/>
      <c r="AA32"/>
      <c r="AC32" s="5"/>
      <c r="AD32" s="54">
        <v>1.59722222222222E-2</v>
      </c>
      <c r="AF32" s="323"/>
      <c r="AG32" s="322" t="s">
        <v>106</v>
      </c>
      <c r="AH32" s="310">
        <f t="shared" si="2"/>
        <v>780</v>
      </c>
      <c r="AK32" s="307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10.8</v>
      </c>
      <c r="C33" s="5">
        <v>92</v>
      </c>
      <c r="D33" s="5">
        <v>9.6</v>
      </c>
      <c r="E33" s="5">
        <v>10.8</v>
      </c>
      <c r="F33" s="5">
        <v>0</v>
      </c>
      <c r="G33" s="5">
        <v>2.9</v>
      </c>
      <c r="H33" s="5">
        <v>1026.5999999999999</v>
      </c>
      <c r="I33" s="5">
        <v>0</v>
      </c>
      <c r="J33" s="5">
        <v>0</v>
      </c>
      <c r="K33" s="5">
        <v>0.6</v>
      </c>
      <c r="L33" s="5"/>
      <c r="M33" s="5"/>
      <c r="N33" s="5"/>
      <c r="O33" s="5"/>
      <c r="P33" s="5"/>
      <c r="R33" s="54">
        <v>1.6666666666666701E-2</v>
      </c>
      <c r="T33" s="91"/>
      <c r="U33" s="94"/>
      <c r="V33" s="90">
        <f t="shared" si="0"/>
        <v>1</v>
      </c>
      <c r="W33" s="94"/>
      <c r="X33" s="91"/>
      <c r="Y33" s="331"/>
      <c r="Z33" s="308"/>
      <c r="AA33"/>
      <c r="AC33" s="5">
        <v>13</v>
      </c>
      <c r="AD33" s="54">
        <v>1.6666666666666701E-2</v>
      </c>
      <c r="AF33" s="323"/>
      <c r="AG33" s="322" t="s">
        <v>107</v>
      </c>
      <c r="AH33" s="310">
        <f t="shared" si="2"/>
        <v>840</v>
      </c>
      <c r="AI33" s="37"/>
      <c r="AJ33" s="5"/>
      <c r="AK33" s="307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10.8</v>
      </c>
      <c r="C34" s="5">
        <v>92</v>
      </c>
      <c r="D34" s="5">
        <v>9.6</v>
      </c>
      <c r="E34" s="5">
        <v>10.8</v>
      </c>
      <c r="F34" s="5">
        <v>1.8</v>
      </c>
      <c r="G34" s="5">
        <v>2.5</v>
      </c>
      <c r="H34" s="5">
        <v>1026.4000000000001</v>
      </c>
      <c r="I34" s="5">
        <v>0</v>
      </c>
      <c r="J34" s="5">
        <v>0</v>
      </c>
      <c r="K34" s="5">
        <v>0.6</v>
      </c>
      <c r="L34" s="5"/>
      <c r="M34" s="5"/>
      <c r="N34" s="5"/>
      <c r="O34" s="5"/>
      <c r="P34" s="5"/>
      <c r="R34" s="54">
        <v>1.7361111111111101E-2</v>
      </c>
      <c r="T34" s="91"/>
      <c r="U34" s="94"/>
      <c r="V34" s="90">
        <f t="shared" si="0"/>
        <v>1</v>
      </c>
      <c r="W34" s="94"/>
      <c r="X34" s="91"/>
      <c r="Y34" s="331"/>
      <c r="Z34" s="308"/>
      <c r="AA34"/>
      <c r="AC34" s="5"/>
      <c r="AD34" s="54">
        <v>1.7361111111111101E-2</v>
      </c>
      <c r="AF34" s="323"/>
      <c r="AG34" s="322" t="s">
        <v>153</v>
      </c>
      <c r="AH34" s="310">
        <f t="shared" si="2"/>
        <v>900</v>
      </c>
      <c r="AK34" s="307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10.8</v>
      </c>
      <c r="C35" s="5">
        <v>92</v>
      </c>
      <c r="D35" s="5">
        <v>9.6</v>
      </c>
      <c r="E35" s="5">
        <v>10.8</v>
      </c>
      <c r="F35" s="5">
        <v>2.2000000000000002</v>
      </c>
      <c r="G35" s="5">
        <v>3.6</v>
      </c>
      <c r="H35" s="5">
        <v>1026.5</v>
      </c>
      <c r="I35" s="5">
        <v>0</v>
      </c>
      <c r="J35" s="5">
        <v>0</v>
      </c>
      <c r="K35" s="5">
        <v>0.6</v>
      </c>
      <c r="L35" s="5"/>
      <c r="M35" s="5"/>
      <c r="N35" s="5"/>
      <c r="O35" s="5"/>
      <c r="P35" s="5"/>
      <c r="R35" s="54">
        <v>1.8055555555555599E-2</v>
      </c>
      <c r="T35" s="91"/>
      <c r="U35" s="94"/>
      <c r="V35" s="90">
        <f t="shared" si="0"/>
        <v>1</v>
      </c>
      <c r="W35" s="94"/>
      <c r="X35" s="91"/>
      <c r="Y35" s="331"/>
      <c r="Z35" s="308"/>
      <c r="AA35"/>
      <c r="AC35" s="5">
        <v>14</v>
      </c>
      <c r="AD35" s="54">
        <v>1.8055555555555599E-2</v>
      </c>
      <c r="AH35" s="291"/>
      <c r="AJ35" s="53"/>
      <c r="AK35" s="307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10.8</v>
      </c>
      <c r="C36" s="5">
        <v>92</v>
      </c>
      <c r="D36" s="5">
        <v>9.6</v>
      </c>
      <c r="E36" s="5">
        <v>10.8</v>
      </c>
      <c r="F36" s="5">
        <v>4</v>
      </c>
      <c r="G36" s="5">
        <v>4.3</v>
      </c>
      <c r="H36" s="5">
        <v>1026.5999999999999</v>
      </c>
      <c r="I36" s="5">
        <v>0</v>
      </c>
      <c r="J36" s="5">
        <v>0</v>
      </c>
      <c r="K36" s="5">
        <v>0.6</v>
      </c>
      <c r="L36" s="5"/>
      <c r="M36" s="5"/>
      <c r="N36" s="5"/>
      <c r="O36" s="5"/>
      <c r="P36" s="5"/>
      <c r="R36" s="54">
        <v>1.8749999999999999E-2</v>
      </c>
      <c r="T36" s="91"/>
      <c r="U36" s="94"/>
      <c r="V36" s="90">
        <f t="shared" si="0"/>
        <v>1</v>
      </c>
      <c r="W36" s="94"/>
      <c r="X36" s="91"/>
      <c r="Y36" s="331"/>
      <c r="Z36" s="308"/>
      <c r="AA36" s="53"/>
      <c r="AC36" s="5"/>
      <c r="AD36" s="54">
        <v>1.8749999999999999E-2</v>
      </c>
      <c r="AH36" s="291"/>
      <c r="AJ36" s="53"/>
      <c r="AK36" s="307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10.8</v>
      </c>
      <c r="C37" s="5">
        <v>92</v>
      </c>
      <c r="D37" s="5">
        <v>9.6</v>
      </c>
      <c r="E37" s="5">
        <v>10.8</v>
      </c>
      <c r="F37" s="5">
        <v>0</v>
      </c>
      <c r="G37" s="5">
        <v>0</v>
      </c>
      <c r="H37" s="5">
        <v>1026.5</v>
      </c>
      <c r="I37" s="5">
        <v>0</v>
      </c>
      <c r="J37" s="5">
        <v>0</v>
      </c>
      <c r="K37" s="5">
        <v>0.7</v>
      </c>
      <c r="L37" s="5"/>
      <c r="M37" s="5"/>
      <c r="N37" s="5"/>
      <c r="O37" s="5"/>
      <c r="P37" s="5"/>
      <c r="R37" s="54">
        <v>1.94444444444444E-2</v>
      </c>
      <c r="T37" s="91"/>
      <c r="U37" s="94"/>
      <c r="V37" s="90">
        <f t="shared" si="0"/>
        <v>1</v>
      </c>
      <c r="W37" s="94"/>
      <c r="X37" s="91"/>
      <c r="Y37" s="331"/>
      <c r="Z37" s="53"/>
      <c r="AA37"/>
      <c r="AC37" s="5">
        <v>15</v>
      </c>
      <c r="AD37" s="54">
        <v>1.94444444444444E-2</v>
      </c>
      <c r="AH37" s="291"/>
      <c r="AJ37" s="53"/>
      <c r="AK37" s="307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10.8</v>
      </c>
      <c r="C38" s="5">
        <v>92</v>
      </c>
      <c r="D38" s="5">
        <v>9.6</v>
      </c>
      <c r="E38" s="5">
        <v>10.8</v>
      </c>
      <c r="F38" s="5">
        <v>0</v>
      </c>
      <c r="G38" s="5">
        <v>3.2</v>
      </c>
      <c r="H38" s="5">
        <v>1026.4000000000001</v>
      </c>
      <c r="I38" s="5">
        <v>0</v>
      </c>
      <c r="J38" s="5">
        <v>0</v>
      </c>
      <c r="K38" s="5">
        <v>0.8</v>
      </c>
      <c r="L38" s="5"/>
      <c r="M38" s="5"/>
      <c r="N38" s="5"/>
      <c r="O38" s="5"/>
      <c r="P38" s="5"/>
      <c r="R38" s="54">
        <v>2.0138888888888901E-2</v>
      </c>
      <c r="T38" s="91"/>
      <c r="U38" s="94"/>
      <c r="V38" s="90">
        <f t="shared" si="0"/>
        <v>1</v>
      </c>
      <c r="W38" s="94"/>
      <c r="X38" s="91"/>
      <c r="Y38" s="331"/>
      <c r="Z38" s="53"/>
      <c r="AA38"/>
      <c r="AC38" s="5"/>
      <c r="AD38" s="54">
        <v>2.0138888888888901E-2</v>
      </c>
      <c r="AH38" s="291"/>
      <c r="AJ38" s="53"/>
      <c r="AK38" s="307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10.8</v>
      </c>
      <c r="C39" s="5">
        <v>92</v>
      </c>
      <c r="D39" s="5">
        <v>9.6</v>
      </c>
      <c r="E39" s="5">
        <v>10.8</v>
      </c>
      <c r="F39" s="5">
        <v>2.9</v>
      </c>
      <c r="G39" s="5">
        <v>4</v>
      </c>
      <c r="H39" s="5">
        <v>1026.5999999999999</v>
      </c>
      <c r="I39" s="5">
        <v>0</v>
      </c>
      <c r="J39" s="5">
        <v>0</v>
      </c>
      <c r="K39" s="5">
        <v>1</v>
      </c>
      <c r="L39" s="5"/>
      <c r="M39" s="5"/>
      <c r="N39" s="5"/>
      <c r="O39" s="5"/>
      <c r="P39" s="5"/>
      <c r="R39" s="54">
        <v>2.0833333333333301E-2</v>
      </c>
      <c r="T39" s="91"/>
      <c r="U39" s="94"/>
      <c r="V39" s="90">
        <f t="shared" si="0"/>
        <v>1</v>
      </c>
      <c r="W39" s="94"/>
      <c r="X39" s="91"/>
      <c r="Z39" s="53"/>
      <c r="AA39"/>
      <c r="AC39" s="5">
        <v>16</v>
      </c>
      <c r="AD39" s="54">
        <v>2.0833333333333301E-2</v>
      </c>
      <c r="AH39" s="291"/>
      <c r="AJ39" s="53"/>
      <c r="AK39" s="307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10.8</v>
      </c>
      <c r="C40" s="5">
        <v>92</v>
      </c>
      <c r="D40" s="5">
        <v>9.6</v>
      </c>
      <c r="E40" s="5">
        <v>10.8</v>
      </c>
      <c r="F40" s="5">
        <v>4.7</v>
      </c>
      <c r="G40" s="5">
        <v>4.7</v>
      </c>
      <c r="H40" s="5">
        <v>1026.5999999999999</v>
      </c>
      <c r="I40" s="5">
        <v>0</v>
      </c>
      <c r="J40" s="5">
        <v>0</v>
      </c>
      <c r="K40" s="5">
        <v>1</v>
      </c>
      <c r="L40" s="5"/>
      <c r="M40" s="5"/>
      <c r="N40" s="5"/>
      <c r="O40" s="5"/>
      <c r="P40" s="5"/>
      <c r="R40" s="54">
        <v>2.1527777777777798E-2</v>
      </c>
      <c r="T40" s="91"/>
      <c r="U40" s="94"/>
      <c r="V40" s="90">
        <f t="shared" si="0"/>
        <v>1</v>
      </c>
      <c r="W40" s="94"/>
      <c r="X40" s="91"/>
      <c r="Z40" s="5"/>
      <c r="AA40"/>
      <c r="AC40" s="5"/>
      <c r="AD40" s="54">
        <v>2.1527777777777798E-2</v>
      </c>
      <c r="AK40" s="307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10.8</v>
      </c>
      <c r="C41" s="5">
        <v>92</v>
      </c>
      <c r="D41" s="5">
        <v>9.6</v>
      </c>
      <c r="E41" s="5">
        <v>10.8</v>
      </c>
      <c r="F41" s="5">
        <v>5</v>
      </c>
      <c r="G41" s="5">
        <v>5</v>
      </c>
      <c r="H41" s="5">
        <v>1026.5</v>
      </c>
      <c r="I41" s="5">
        <v>0</v>
      </c>
      <c r="J41" s="5">
        <v>0</v>
      </c>
      <c r="K41" s="5">
        <v>1</v>
      </c>
      <c r="L41" s="5"/>
      <c r="M41" s="5"/>
      <c r="N41" s="5"/>
      <c r="O41" s="5"/>
      <c r="P41" s="5"/>
      <c r="R41" s="54">
        <v>2.2222222222222199E-2</v>
      </c>
      <c r="T41" s="91"/>
      <c r="U41" s="94"/>
      <c r="V41" s="90">
        <f t="shared" si="0"/>
        <v>1</v>
      </c>
      <c r="W41" s="94"/>
      <c r="X41" s="91"/>
      <c r="Z41" s="5"/>
      <c r="AA41"/>
      <c r="AC41" s="5">
        <v>17</v>
      </c>
      <c r="AD41" s="54">
        <v>2.2222222222222199E-2</v>
      </c>
      <c r="AK41" s="307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10.8</v>
      </c>
      <c r="C42" s="5">
        <v>92</v>
      </c>
      <c r="D42" s="5">
        <v>9.6</v>
      </c>
      <c r="E42" s="5">
        <v>10.8</v>
      </c>
      <c r="F42" s="5">
        <v>0</v>
      </c>
      <c r="G42" s="5">
        <v>0</v>
      </c>
      <c r="H42" s="5">
        <v>1026.8</v>
      </c>
      <c r="I42" s="5">
        <v>0</v>
      </c>
      <c r="J42" s="5">
        <v>0</v>
      </c>
      <c r="K42" s="5">
        <v>1</v>
      </c>
      <c r="L42" s="5"/>
      <c r="M42" s="5"/>
      <c r="N42" s="5"/>
      <c r="O42" s="5"/>
      <c r="P42" s="5"/>
      <c r="R42" s="54">
        <v>2.29166666666667E-2</v>
      </c>
      <c r="T42" s="91"/>
      <c r="U42" s="94"/>
      <c r="V42" s="90">
        <f t="shared" si="0"/>
        <v>1</v>
      </c>
      <c r="W42" s="94"/>
      <c r="X42" s="91"/>
      <c r="Z42" s="5"/>
      <c r="AA42"/>
      <c r="AC42" s="5"/>
      <c r="AD42" s="54">
        <v>2.29166666666667E-2</v>
      </c>
      <c r="AK42" s="307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10.8</v>
      </c>
      <c r="C43" s="5">
        <v>92</v>
      </c>
      <c r="D43" s="5">
        <v>9.6</v>
      </c>
      <c r="E43" s="5">
        <v>10.8</v>
      </c>
      <c r="F43" s="5">
        <v>1.8</v>
      </c>
      <c r="G43" s="5">
        <v>3.6</v>
      </c>
      <c r="H43" s="5">
        <v>1026.5</v>
      </c>
      <c r="I43" s="5">
        <v>0</v>
      </c>
      <c r="J43" s="5">
        <v>0</v>
      </c>
      <c r="K43" s="5">
        <v>1.1000000000000001</v>
      </c>
      <c r="L43" s="5"/>
      <c r="M43" s="5"/>
      <c r="N43" s="5"/>
      <c r="O43" s="5"/>
      <c r="P43" s="5"/>
      <c r="R43" s="54">
        <v>2.36111111111111E-2</v>
      </c>
      <c r="T43" s="91"/>
      <c r="U43" s="94"/>
      <c r="V43" s="90">
        <f t="shared" si="0"/>
        <v>1</v>
      </c>
      <c r="W43" s="94"/>
      <c r="X43" s="91"/>
      <c r="Z43" s="5"/>
      <c r="AA43"/>
      <c r="AC43" s="5">
        <v>18</v>
      </c>
      <c r="AD43" s="54">
        <v>2.36111111111111E-2</v>
      </c>
      <c r="AK43" s="307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10.8</v>
      </c>
      <c r="C44" s="5">
        <v>92</v>
      </c>
      <c r="D44" s="5">
        <v>9.6</v>
      </c>
      <c r="E44" s="5">
        <v>10.8</v>
      </c>
      <c r="F44" s="5">
        <v>0</v>
      </c>
      <c r="G44" s="5">
        <v>3.2</v>
      </c>
      <c r="H44" s="5">
        <v>1026.5999999999999</v>
      </c>
      <c r="I44" s="5">
        <v>0</v>
      </c>
      <c r="J44" s="5">
        <v>0</v>
      </c>
      <c r="K44" s="5">
        <v>1.1000000000000001</v>
      </c>
      <c r="L44" s="5"/>
      <c r="M44" s="5"/>
      <c r="N44" s="5"/>
      <c r="O44" s="5"/>
      <c r="P44" s="5"/>
      <c r="R44" s="54">
        <v>2.4305555555555601E-2</v>
      </c>
      <c r="T44" s="91"/>
      <c r="U44" s="94"/>
      <c r="V44" s="90">
        <f t="shared" si="0"/>
        <v>1</v>
      </c>
      <c r="W44" s="94"/>
      <c r="X44" s="91"/>
      <c r="Z44" s="5"/>
      <c r="AA44"/>
      <c r="AC44" s="5"/>
      <c r="AD44" s="54">
        <v>2.4305555555555601E-2</v>
      </c>
      <c r="AK44" s="307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10.8</v>
      </c>
      <c r="C45" s="5">
        <v>92</v>
      </c>
      <c r="D45" s="5">
        <v>9.6</v>
      </c>
      <c r="E45" s="5">
        <v>10.8</v>
      </c>
      <c r="F45" s="5">
        <v>2.2000000000000002</v>
      </c>
      <c r="G45" s="5">
        <v>4</v>
      </c>
      <c r="H45" s="5">
        <v>1026.5999999999999</v>
      </c>
      <c r="I45" s="5">
        <v>0</v>
      </c>
      <c r="J45" s="5">
        <v>0</v>
      </c>
      <c r="K45" s="5">
        <v>1.2</v>
      </c>
      <c r="L45" s="5"/>
      <c r="M45" s="5"/>
      <c r="N45" s="5"/>
      <c r="O45" s="5"/>
      <c r="P45" s="5"/>
      <c r="R45" s="54">
        <v>2.5000000000000001E-2</v>
      </c>
      <c r="T45" s="91"/>
      <c r="U45" s="94"/>
      <c r="V45" s="90">
        <f t="shared" si="0"/>
        <v>1</v>
      </c>
      <c r="W45" s="94"/>
      <c r="X45" s="91"/>
      <c r="Z45" s="5"/>
      <c r="AA45"/>
      <c r="AC45" s="5">
        <v>19</v>
      </c>
      <c r="AD45" s="54">
        <v>2.5000000000000001E-2</v>
      </c>
      <c r="AK45" s="307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10.8</v>
      </c>
      <c r="C46" s="5">
        <v>92</v>
      </c>
      <c r="D46" s="5">
        <v>9.6</v>
      </c>
      <c r="E46" s="5">
        <v>10.8</v>
      </c>
      <c r="F46" s="5">
        <v>2.2000000000000002</v>
      </c>
      <c r="G46" s="5">
        <v>3.6</v>
      </c>
      <c r="H46" s="5">
        <v>1026.5999999999999</v>
      </c>
      <c r="I46" s="5">
        <v>10</v>
      </c>
      <c r="J46" s="5">
        <v>0</v>
      </c>
      <c r="K46" s="5">
        <v>1.2</v>
      </c>
      <c r="L46" s="5"/>
      <c r="M46" s="5"/>
      <c r="N46" s="5"/>
      <c r="O46" s="5"/>
      <c r="P46" s="5"/>
      <c r="R46" s="54">
        <v>2.5694444444444402E-2</v>
      </c>
      <c r="T46" s="91"/>
      <c r="U46" s="94"/>
      <c r="V46" s="90">
        <f t="shared" si="0"/>
        <v>1</v>
      </c>
      <c r="W46" s="94"/>
      <c r="X46" s="91"/>
      <c r="Z46" s="5"/>
      <c r="AA46"/>
      <c r="AC46" s="5"/>
      <c r="AD46" s="54">
        <v>2.5694444444444402E-2</v>
      </c>
      <c r="AK46" s="307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10.8</v>
      </c>
      <c r="C47" s="5">
        <v>92</v>
      </c>
      <c r="D47" s="5">
        <v>9.6</v>
      </c>
      <c r="E47" s="5">
        <v>10.8</v>
      </c>
      <c r="F47" s="5">
        <v>2.2000000000000002</v>
      </c>
      <c r="G47" s="5">
        <v>2.2000000000000002</v>
      </c>
      <c r="H47" s="5">
        <v>1026.7</v>
      </c>
      <c r="I47" s="5">
        <v>10</v>
      </c>
      <c r="J47" s="5">
        <v>0</v>
      </c>
      <c r="K47" s="5">
        <v>1.2</v>
      </c>
      <c r="L47" s="5"/>
      <c r="M47" s="5"/>
      <c r="N47" s="5"/>
      <c r="O47" s="5"/>
      <c r="P47">
        <v>11</v>
      </c>
      <c r="Q47">
        <v>11.1</v>
      </c>
      <c r="R47" s="54">
        <v>2.6388888888888899E-2</v>
      </c>
      <c r="T47" s="91"/>
      <c r="U47" s="94"/>
      <c r="V47" s="90">
        <f t="shared" si="0"/>
        <v>1</v>
      </c>
      <c r="W47" s="94"/>
      <c r="X47" s="91"/>
      <c r="Z47" s="5"/>
      <c r="AA47"/>
      <c r="AC47" s="5">
        <v>20</v>
      </c>
      <c r="AD47" s="54">
        <v>2.6388888888888899E-2</v>
      </c>
      <c r="AK47" s="307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10.8</v>
      </c>
      <c r="C48" s="5">
        <v>92</v>
      </c>
      <c r="D48" s="5">
        <v>9.6</v>
      </c>
      <c r="E48" s="5">
        <v>10.8</v>
      </c>
      <c r="F48" s="5">
        <v>3.6</v>
      </c>
      <c r="G48" s="5">
        <v>3.6</v>
      </c>
      <c r="H48" s="5">
        <v>1026.5999999999999</v>
      </c>
      <c r="I48" s="5">
        <v>10</v>
      </c>
      <c r="J48" s="5">
        <v>0</v>
      </c>
      <c r="K48" s="5">
        <v>1.2</v>
      </c>
      <c r="L48" s="5"/>
      <c r="M48" s="5"/>
      <c r="N48" s="5"/>
      <c r="O48" s="5"/>
      <c r="P48">
        <v>11</v>
      </c>
      <c r="Q48">
        <v>11.2</v>
      </c>
      <c r="R48" s="54">
        <v>2.70833333333333E-2</v>
      </c>
      <c r="T48" s="91"/>
      <c r="U48" s="94"/>
      <c r="V48" s="90">
        <f t="shared" si="0"/>
        <v>1</v>
      </c>
      <c r="W48" s="94"/>
      <c r="X48" s="91"/>
      <c r="Z48" s="5"/>
      <c r="AA48"/>
      <c r="AC48" s="5"/>
      <c r="AD48" s="54">
        <v>2.70833333333333E-2</v>
      </c>
      <c r="AK48" s="307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10.8</v>
      </c>
      <c r="C49" s="5">
        <v>92</v>
      </c>
      <c r="D49" s="5">
        <v>9.6</v>
      </c>
      <c r="E49" s="5">
        <v>10.8</v>
      </c>
      <c r="F49" s="5">
        <v>2.9</v>
      </c>
      <c r="G49" s="5">
        <v>4.7</v>
      </c>
      <c r="H49" s="5">
        <v>1026.7</v>
      </c>
      <c r="I49" s="5">
        <v>10</v>
      </c>
      <c r="J49" s="5">
        <v>0</v>
      </c>
      <c r="K49" s="5">
        <v>1.2</v>
      </c>
      <c r="L49" s="5"/>
      <c r="M49" s="5"/>
      <c r="N49" s="5"/>
      <c r="O49" s="5"/>
      <c r="P49">
        <v>11</v>
      </c>
      <c r="Q49">
        <v>11.1</v>
      </c>
      <c r="R49" s="54">
        <v>2.7777777777777801E-2</v>
      </c>
      <c r="T49" s="91"/>
      <c r="U49" s="94"/>
      <c r="V49" s="90">
        <f t="shared" si="0"/>
        <v>1</v>
      </c>
      <c r="W49" s="94"/>
      <c r="X49" s="91"/>
      <c r="Z49" s="5"/>
      <c r="AA49"/>
      <c r="AC49" s="5">
        <v>21</v>
      </c>
      <c r="AD49" s="54">
        <v>2.7777777777777801E-2</v>
      </c>
      <c r="AK49" s="307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10.8</v>
      </c>
      <c r="C50" s="5">
        <v>92</v>
      </c>
      <c r="D50" s="5">
        <v>9.6</v>
      </c>
      <c r="E50" s="5">
        <v>10.8</v>
      </c>
      <c r="F50" s="5">
        <v>2.9</v>
      </c>
      <c r="G50" s="5">
        <v>2.9</v>
      </c>
      <c r="H50" s="5">
        <v>1026.7</v>
      </c>
      <c r="I50" s="5">
        <v>20</v>
      </c>
      <c r="J50" s="5">
        <v>0</v>
      </c>
      <c r="K50" s="5">
        <v>1.3</v>
      </c>
      <c r="L50" s="5"/>
      <c r="M50" s="5"/>
      <c r="N50" s="5"/>
      <c r="O50" s="5"/>
      <c r="P50">
        <v>11</v>
      </c>
      <c r="Q50">
        <v>11.1</v>
      </c>
      <c r="R50" s="54">
        <v>2.8472222222222201E-2</v>
      </c>
      <c r="T50" s="91"/>
      <c r="U50" s="94"/>
      <c r="V50" s="90">
        <f t="shared" si="0"/>
        <v>1</v>
      </c>
      <c r="W50" s="94"/>
      <c r="X50" s="91"/>
      <c r="Z50" s="5"/>
      <c r="AA50"/>
      <c r="AC50" s="5"/>
      <c r="AD50" s="54">
        <v>2.8472222222222201E-2</v>
      </c>
      <c r="AK50" s="307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10.8</v>
      </c>
      <c r="C51" s="5">
        <v>92</v>
      </c>
      <c r="D51" s="5">
        <v>9.6</v>
      </c>
      <c r="E51" s="5">
        <v>10.8</v>
      </c>
      <c r="F51" s="5">
        <v>4.3</v>
      </c>
      <c r="G51" s="5">
        <v>4.3</v>
      </c>
      <c r="H51" s="5">
        <v>1026.7</v>
      </c>
      <c r="I51" s="5">
        <v>20</v>
      </c>
      <c r="J51" s="5">
        <v>0</v>
      </c>
      <c r="K51" s="5">
        <v>1.3</v>
      </c>
      <c r="L51" s="5"/>
      <c r="M51" s="5"/>
      <c r="N51" s="5"/>
      <c r="O51" s="5"/>
      <c r="P51">
        <v>11</v>
      </c>
      <c r="Q51">
        <v>11.1</v>
      </c>
      <c r="R51" s="54">
        <v>2.9166666666666698E-2</v>
      </c>
      <c r="T51" s="91"/>
      <c r="U51" s="94"/>
      <c r="V51" s="90">
        <f t="shared" si="0"/>
        <v>1</v>
      </c>
      <c r="W51" s="94"/>
      <c r="X51" s="91"/>
      <c r="Z51" s="5"/>
      <c r="AA51"/>
      <c r="AC51" s="5">
        <v>22</v>
      </c>
      <c r="AD51" s="54">
        <v>2.9166666666666698E-2</v>
      </c>
      <c r="AK51" s="307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10.8</v>
      </c>
      <c r="C52" s="5">
        <v>92</v>
      </c>
      <c r="D52" s="5">
        <v>9.6</v>
      </c>
      <c r="E52" s="5">
        <v>10.8</v>
      </c>
      <c r="F52" s="5">
        <v>3.2</v>
      </c>
      <c r="G52" s="5">
        <v>3.2</v>
      </c>
      <c r="H52" s="5">
        <v>1026.5999999999999</v>
      </c>
      <c r="I52" s="5">
        <v>20</v>
      </c>
      <c r="J52" s="5">
        <v>0</v>
      </c>
      <c r="K52" s="5">
        <v>1.3</v>
      </c>
      <c r="L52" s="5"/>
      <c r="M52" s="5"/>
      <c r="N52" s="5"/>
      <c r="O52" s="5"/>
      <c r="P52">
        <v>11</v>
      </c>
      <c r="Q52">
        <v>11.1</v>
      </c>
      <c r="R52" s="54">
        <v>2.9861111111111099E-2</v>
      </c>
      <c r="T52" s="91"/>
      <c r="U52" s="94"/>
      <c r="V52" s="90">
        <f t="shared" si="0"/>
        <v>1</v>
      </c>
      <c r="W52" s="94"/>
      <c r="X52" s="91"/>
      <c r="Z52" s="5"/>
      <c r="AA52"/>
      <c r="AC52" s="5"/>
      <c r="AD52" s="54">
        <v>2.9861111111111099E-2</v>
      </c>
      <c r="AK52" s="307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10.8</v>
      </c>
      <c r="C53" s="5">
        <v>92</v>
      </c>
      <c r="D53" s="5">
        <v>9.6</v>
      </c>
      <c r="E53" s="5">
        <v>10.8</v>
      </c>
      <c r="F53" s="5">
        <v>2.5</v>
      </c>
      <c r="G53" s="5">
        <v>3.2</v>
      </c>
      <c r="H53" s="5">
        <v>1026.5999999999999</v>
      </c>
      <c r="I53" s="5">
        <v>30</v>
      </c>
      <c r="J53" s="5">
        <v>0</v>
      </c>
      <c r="K53" s="5">
        <v>1.4</v>
      </c>
      <c r="L53" s="5"/>
      <c r="M53" s="5"/>
      <c r="N53" s="5"/>
      <c r="O53" s="5"/>
      <c r="P53">
        <v>11</v>
      </c>
      <c r="Q53">
        <v>11.1</v>
      </c>
      <c r="R53" s="54">
        <v>3.05555555555556E-2</v>
      </c>
      <c r="T53" s="91"/>
      <c r="U53" s="94"/>
      <c r="V53" s="90">
        <f t="shared" si="0"/>
        <v>1</v>
      </c>
      <c r="W53" s="94"/>
      <c r="X53" s="91"/>
      <c r="Z53" s="5"/>
      <c r="AA53"/>
      <c r="AC53" s="5">
        <v>23</v>
      </c>
      <c r="AD53" s="54">
        <v>3.05555555555556E-2</v>
      </c>
      <c r="AK53" s="307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10.9</v>
      </c>
      <c r="C54" s="5">
        <v>92</v>
      </c>
      <c r="D54" s="5">
        <v>9.6999999999999993</v>
      </c>
      <c r="E54" s="5">
        <v>10.9</v>
      </c>
      <c r="F54" s="5">
        <v>2.2000000000000002</v>
      </c>
      <c r="G54" s="5">
        <v>2.2000000000000002</v>
      </c>
      <c r="H54" s="5">
        <v>1026.3</v>
      </c>
      <c r="I54" s="5">
        <v>0</v>
      </c>
      <c r="J54" s="5">
        <v>0</v>
      </c>
      <c r="K54" s="5">
        <v>1.4</v>
      </c>
      <c r="L54" s="5"/>
      <c r="M54" s="5"/>
      <c r="N54" s="5"/>
      <c r="O54" s="5"/>
      <c r="P54">
        <v>11</v>
      </c>
      <c r="Q54">
        <v>11.1</v>
      </c>
      <c r="R54" s="54">
        <v>3.125E-2</v>
      </c>
      <c r="T54" s="91"/>
      <c r="U54" s="94"/>
      <c r="V54" s="90">
        <f t="shared" si="0"/>
        <v>1</v>
      </c>
      <c r="W54" s="94"/>
      <c r="X54" s="91"/>
      <c r="Z54" s="5"/>
      <c r="AA54"/>
      <c r="AC54" s="5"/>
      <c r="AD54" s="54">
        <v>3.125E-2</v>
      </c>
      <c r="AK54" s="307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10.9</v>
      </c>
      <c r="C55" s="5">
        <v>92</v>
      </c>
      <c r="D55" s="5">
        <v>9.6999999999999993</v>
      </c>
      <c r="E55" s="5">
        <v>10.9</v>
      </c>
      <c r="F55" s="5">
        <v>1.8</v>
      </c>
      <c r="G55" s="5">
        <v>3.2</v>
      </c>
      <c r="H55" s="5">
        <v>1026.3</v>
      </c>
      <c r="I55" s="5">
        <v>0</v>
      </c>
      <c r="J55" s="5">
        <v>0</v>
      </c>
      <c r="K55" s="5">
        <v>1.4</v>
      </c>
      <c r="L55" s="5"/>
      <c r="M55" s="5"/>
      <c r="N55" s="5"/>
      <c r="O55" s="5"/>
      <c r="P55">
        <v>11</v>
      </c>
      <c r="Q55">
        <v>11.1</v>
      </c>
      <c r="R55" s="54">
        <v>3.19444444444444E-2</v>
      </c>
      <c r="T55" s="91"/>
      <c r="U55" s="94"/>
      <c r="V55" s="90">
        <f t="shared" si="0"/>
        <v>1</v>
      </c>
      <c r="W55" s="94"/>
      <c r="X55" s="91"/>
      <c r="Z55" s="5"/>
      <c r="AA55"/>
      <c r="AC55" s="5">
        <v>24</v>
      </c>
      <c r="AD55" s="54">
        <v>3.19444444444444E-2</v>
      </c>
      <c r="AK55" s="307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10.9</v>
      </c>
      <c r="C56" s="5">
        <v>92</v>
      </c>
      <c r="D56" s="5">
        <v>9.6999999999999993</v>
      </c>
      <c r="E56" s="5">
        <v>10.9</v>
      </c>
      <c r="F56" s="5">
        <v>0</v>
      </c>
      <c r="G56" s="5">
        <v>2.5</v>
      </c>
      <c r="H56" s="5">
        <v>1026.4000000000001</v>
      </c>
      <c r="I56" s="5">
        <v>0</v>
      </c>
      <c r="J56" s="5">
        <v>0</v>
      </c>
      <c r="K56" s="5">
        <v>1.4</v>
      </c>
      <c r="L56" s="5"/>
      <c r="M56" s="5"/>
      <c r="N56" s="5"/>
      <c r="O56" s="5"/>
      <c r="P56">
        <v>11</v>
      </c>
      <c r="Q56">
        <v>11.1</v>
      </c>
      <c r="R56" s="54">
        <v>3.2638888888888898E-2</v>
      </c>
      <c r="T56" s="91"/>
      <c r="U56" s="94"/>
      <c r="V56" s="90">
        <f t="shared" si="0"/>
        <v>1</v>
      </c>
      <c r="W56" s="94"/>
      <c r="X56" s="91"/>
      <c r="Z56" s="5"/>
      <c r="AA56"/>
      <c r="AC56" s="5"/>
      <c r="AD56" s="54">
        <v>3.2638888888888898E-2</v>
      </c>
      <c r="AK56" s="307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10.9</v>
      </c>
      <c r="C57" s="5">
        <v>92</v>
      </c>
      <c r="D57" s="5">
        <v>9.6999999999999993</v>
      </c>
      <c r="E57" s="5">
        <v>10.9</v>
      </c>
      <c r="F57" s="5">
        <v>2.2000000000000002</v>
      </c>
      <c r="G57" s="5">
        <v>4.7</v>
      </c>
      <c r="H57" s="5">
        <v>1026.0999999999999</v>
      </c>
      <c r="I57" s="5">
        <v>0</v>
      </c>
      <c r="J57" s="5">
        <v>0</v>
      </c>
      <c r="K57" s="5">
        <v>1.5</v>
      </c>
      <c r="L57" s="5"/>
      <c r="M57" s="5"/>
      <c r="N57" s="5"/>
      <c r="O57" s="5"/>
      <c r="P57">
        <v>11</v>
      </c>
      <c r="Q57">
        <v>11.1</v>
      </c>
      <c r="R57" s="54">
        <v>3.3333333333333298E-2</v>
      </c>
      <c r="T57" s="91"/>
      <c r="U57" s="94"/>
      <c r="V57" s="90">
        <f t="shared" si="0"/>
        <v>1</v>
      </c>
      <c r="W57" s="94"/>
      <c r="X57" s="91"/>
      <c r="Z57" s="5"/>
      <c r="AA57"/>
      <c r="AC57" s="5">
        <v>25</v>
      </c>
      <c r="AD57" s="54">
        <v>3.3333333333333298E-2</v>
      </c>
      <c r="AK57" s="307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10.9</v>
      </c>
      <c r="C58" s="5">
        <v>92</v>
      </c>
      <c r="D58" s="5">
        <v>9.6999999999999993</v>
      </c>
      <c r="E58" s="5">
        <v>10.9</v>
      </c>
      <c r="F58" s="5">
        <v>2.2000000000000002</v>
      </c>
      <c r="G58" s="5">
        <v>2.5</v>
      </c>
      <c r="H58" s="5">
        <v>1026.4000000000001</v>
      </c>
      <c r="I58" s="5">
        <v>0</v>
      </c>
      <c r="J58" s="5">
        <v>0</v>
      </c>
      <c r="K58" s="5">
        <v>1.5</v>
      </c>
      <c r="L58" s="5"/>
      <c r="M58" s="5"/>
      <c r="N58" s="5"/>
      <c r="O58" s="5"/>
      <c r="P58">
        <v>11</v>
      </c>
      <c r="Q58">
        <v>11.1</v>
      </c>
      <c r="R58" s="54">
        <v>3.4027777777777803E-2</v>
      </c>
      <c r="T58" s="91"/>
      <c r="U58" s="94"/>
      <c r="V58" s="90">
        <f t="shared" si="0"/>
        <v>1</v>
      </c>
      <c r="W58" s="94"/>
      <c r="X58" s="91"/>
      <c r="Z58" s="5"/>
      <c r="AA58"/>
      <c r="AC58" s="5"/>
      <c r="AD58" s="54">
        <v>3.4027777777777803E-2</v>
      </c>
      <c r="AK58" s="307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10.9</v>
      </c>
      <c r="C59" s="5">
        <v>92</v>
      </c>
      <c r="D59" s="5">
        <v>9.6999999999999993</v>
      </c>
      <c r="E59" s="5">
        <v>10.9</v>
      </c>
      <c r="F59" s="5">
        <v>2.9</v>
      </c>
      <c r="G59" s="5">
        <v>2.9</v>
      </c>
      <c r="H59" s="5">
        <v>1026.5999999999999</v>
      </c>
      <c r="I59" s="5">
        <v>0</v>
      </c>
      <c r="J59" s="5">
        <v>0</v>
      </c>
      <c r="K59" s="5">
        <v>1.6</v>
      </c>
      <c r="L59" s="5"/>
      <c r="M59" s="5"/>
      <c r="N59" s="5"/>
      <c r="O59" s="5"/>
      <c r="P59">
        <v>11</v>
      </c>
      <c r="Q59">
        <v>11.1</v>
      </c>
      <c r="R59" s="54">
        <v>3.4722222222222203E-2</v>
      </c>
      <c r="T59" s="91"/>
      <c r="U59" s="94"/>
      <c r="V59" s="90">
        <f t="shared" si="0"/>
        <v>1</v>
      </c>
      <c r="W59" s="94"/>
      <c r="X59" s="91"/>
      <c r="Z59" s="5"/>
      <c r="AA59"/>
      <c r="AC59" s="5">
        <v>26</v>
      </c>
      <c r="AD59" s="54">
        <v>3.4722222222222203E-2</v>
      </c>
      <c r="AK59" s="307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10.9</v>
      </c>
      <c r="C60" s="5">
        <v>92</v>
      </c>
      <c r="D60" s="5">
        <v>9.6999999999999993</v>
      </c>
      <c r="E60" s="5">
        <v>10.9</v>
      </c>
      <c r="F60" s="5">
        <v>2.9</v>
      </c>
      <c r="G60" s="5">
        <v>4</v>
      </c>
      <c r="H60" s="5">
        <v>1026.3</v>
      </c>
      <c r="I60" s="5">
        <v>0</v>
      </c>
      <c r="J60" s="5">
        <v>0</v>
      </c>
      <c r="K60" s="5">
        <v>1.6</v>
      </c>
      <c r="L60" s="5"/>
      <c r="M60" s="5"/>
      <c r="N60" s="5"/>
      <c r="O60" s="5"/>
      <c r="P60">
        <v>11</v>
      </c>
      <c r="Q60">
        <v>11.1</v>
      </c>
      <c r="R60" s="54">
        <v>3.54166666666667E-2</v>
      </c>
      <c r="T60" s="91"/>
      <c r="U60" s="94"/>
      <c r="V60" s="90">
        <f t="shared" si="0"/>
        <v>1</v>
      </c>
      <c r="W60" s="94"/>
      <c r="X60" s="91"/>
      <c r="Z60" s="5"/>
      <c r="AA60"/>
      <c r="AC60" s="5"/>
      <c r="AD60" s="54">
        <v>3.54166666666667E-2</v>
      </c>
      <c r="AK60" s="307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10.9</v>
      </c>
      <c r="C61" s="5">
        <v>92</v>
      </c>
      <c r="D61" s="5">
        <v>9.6999999999999993</v>
      </c>
      <c r="E61" s="5">
        <v>10.9</v>
      </c>
      <c r="F61" s="5">
        <v>2.5</v>
      </c>
      <c r="G61" s="5">
        <v>3.2</v>
      </c>
      <c r="H61" s="5">
        <v>1026.2</v>
      </c>
      <c r="I61" s="5">
        <v>0</v>
      </c>
      <c r="J61" s="5">
        <v>0</v>
      </c>
      <c r="K61" s="5">
        <v>1.7</v>
      </c>
      <c r="L61" s="5"/>
      <c r="M61" s="5"/>
      <c r="N61" s="5"/>
      <c r="O61" s="5"/>
      <c r="P61">
        <v>11</v>
      </c>
      <c r="Q61">
        <v>11.1</v>
      </c>
      <c r="R61" s="54">
        <v>3.6111111111111101E-2</v>
      </c>
      <c r="T61" s="91"/>
      <c r="U61" s="94"/>
      <c r="V61" s="90">
        <f t="shared" si="0"/>
        <v>1</v>
      </c>
      <c r="W61" s="94"/>
      <c r="X61" s="91"/>
      <c r="Z61" s="5"/>
      <c r="AA61"/>
      <c r="AC61" s="5">
        <v>27</v>
      </c>
      <c r="AD61" s="54">
        <v>3.6111111111111101E-2</v>
      </c>
      <c r="AK61" s="307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10.9</v>
      </c>
      <c r="C62" s="5">
        <v>92</v>
      </c>
      <c r="D62" s="5">
        <v>9.6999999999999993</v>
      </c>
      <c r="E62" s="5">
        <v>10.9</v>
      </c>
      <c r="F62" s="5">
        <v>2.5</v>
      </c>
      <c r="G62" s="5">
        <v>3.2</v>
      </c>
      <c r="H62" s="5">
        <v>1026.5</v>
      </c>
      <c r="I62" s="5">
        <v>0</v>
      </c>
      <c r="J62" s="5">
        <v>0</v>
      </c>
      <c r="K62" s="5">
        <v>1.7</v>
      </c>
      <c r="L62" s="5"/>
      <c r="M62" s="5"/>
      <c r="N62" s="5"/>
      <c r="O62" s="5"/>
      <c r="P62">
        <v>11</v>
      </c>
      <c r="Q62">
        <v>11.1</v>
      </c>
      <c r="R62" s="54">
        <v>3.6805555555555598E-2</v>
      </c>
      <c r="T62" s="91"/>
      <c r="U62" s="94"/>
      <c r="V62" s="90">
        <f t="shared" si="0"/>
        <v>1</v>
      </c>
      <c r="W62" s="94"/>
      <c r="X62" s="91"/>
      <c r="Z62" s="5"/>
      <c r="AA62"/>
      <c r="AC62" s="5"/>
      <c r="AD62" s="54">
        <v>3.6805555555555598E-2</v>
      </c>
      <c r="AK62" s="307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10.9</v>
      </c>
      <c r="C63" s="5">
        <v>92</v>
      </c>
      <c r="D63" s="5">
        <v>9.6999999999999993</v>
      </c>
      <c r="E63" s="5">
        <v>10.9</v>
      </c>
      <c r="F63" s="5">
        <v>4.3</v>
      </c>
      <c r="G63" s="5">
        <v>4.7</v>
      </c>
      <c r="H63" s="5">
        <v>1026.4000000000001</v>
      </c>
      <c r="I63" s="5">
        <v>0</v>
      </c>
      <c r="J63" s="5">
        <v>0</v>
      </c>
      <c r="K63" s="5">
        <v>1.7</v>
      </c>
      <c r="L63" s="5"/>
      <c r="M63" s="5"/>
      <c r="N63" s="5"/>
      <c r="O63" s="5"/>
      <c r="P63">
        <v>11</v>
      </c>
      <c r="Q63">
        <v>11.1</v>
      </c>
      <c r="R63" s="54">
        <v>3.7499999999999999E-2</v>
      </c>
      <c r="T63" s="91"/>
      <c r="U63" s="94"/>
      <c r="V63" s="90">
        <f t="shared" si="0"/>
        <v>1</v>
      </c>
      <c r="W63" s="94"/>
      <c r="X63" s="91"/>
      <c r="Z63" s="5"/>
      <c r="AA63"/>
      <c r="AC63" s="5">
        <v>28</v>
      </c>
      <c r="AD63" s="54">
        <v>3.7499999999999999E-2</v>
      </c>
      <c r="AK63" s="307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10.9</v>
      </c>
      <c r="C64" s="5">
        <v>92</v>
      </c>
      <c r="D64" s="5">
        <v>9.6999999999999993</v>
      </c>
      <c r="E64" s="5">
        <v>10.9</v>
      </c>
      <c r="F64" s="5">
        <v>2.9</v>
      </c>
      <c r="G64" s="5">
        <v>5</v>
      </c>
      <c r="H64" s="5">
        <v>1026.5999999999999</v>
      </c>
      <c r="I64" s="5">
        <v>0</v>
      </c>
      <c r="J64" s="5">
        <v>0</v>
      </c>
      <c r="K64" s="5">
        <v>1.8</v>
      </c>
      <c r="L64" s="5"/>
      <c r="M64" s="5"/>
      <c r="N64" s="5"/>
      <c r="O64" s="5"/>
      <c r="P64">
        <v>11</v>
      </c>
      <c r="Q64">
        <v>11.1</v>
      </c>
      <c r="R64" s="54">
        <v>3.8194444444444399E-2</v>
      </c>
      <c r="T64" s="91"/>
      <c r="U64" s="94"/>
      <c r="V64" s="90">
        <f t="shared" si="0"/>
        <v>1</v>
      </c>
      <c r="W64" s="94"/>
      <c r="X64" s="91"/>
      <c r="Z64" s="5"/>
      <c r="AA64"/>
      <c r="AC64" s="5"/>
      <c r="AD64" s="54">
        <v>3.8194444444444399E-2</v>
      </c>
      <c r="AK64" s="307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10.9</v>
      </c>
      <c r="C65" s="5">
        <v>92</v>
      </c>
      <c r="D65" s="5">
        <v>9.6999999999999993</v>
      </c>
      <c r="E65" s="5">
        <v>10.9</v>
      </c>
      <c r="F65" s="5">
        <v>3.2</v>
      </c>
      <c r="G65" s="5">
        <v>4.7</v>
      </c>
      <c r="H65" s="5">
        <v>1026.4000000000001</v>
      </c>
      <c r="I65" s="5">
        <v>0</v>
      </c>
      <c r="J65" s="5">
        <v>0</v>
      </c>
      <c r="K65" s="5">
        <v>1.8</v>
      </c>
      <c r="L65" s="5"/>
      <c r="M65" s="5"/>
      <c r="N65" s="5"/>
      <c r="O65" s="5"/>
      <c r="P65">
        <v>11</v>
      </c>
      <c r="Q65">
        <v>11.1</v>
      </c>
      <c r="R65" s="54">
        <v>3.8888888888888903E-2</v>
      </c>
      <c r="T65" s="91"/>
      <c r="U65" s="94"/>
      <c r="V65" s="90">
        <f t="shared" si="0"/>
        <v>1</v>
      </c>
      <c r="W65" s="94"/>
      <c r="X65" s="91"/>
      <c r="Z65" s="5"/>
      <c r="AA65"/>
      <c r="AC65" s="5">
        <v>29</v>
      </c>
      <c r="AD65" s="54">
        <v>3.8888888888888903E-2</v>
      </c>
      <c r="AK65" s="307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10.9</v>
      </c>
      <c r="C66" s="5">
        <v>92</v>
      </c>
      <c r="D66" s="5">
        <v>9.6999999999999993</v>
      </c>
      <c r="E66" s="5">
        <v>10.9</v>
      </c>
      <c r="F66" s="5">
        <v>0</v>
      </c>
      <c r="G66" s="5">
        <v>2.5</v>
      </c>
      <c r="H66" s="5">
        <v>1026.3</v>
      </c>
      <c r="I66" s="5">
        <v>0</v>
      </c>
      <c r="J66" s="5">
        <v>0</v>
      </c>
      <c r="K66" s="5">
        <v>1.8</v>
      </c>
      <c r="L66" s="5"/>
      <c r="M66" s="5"/>
      <c r="N66" s="5"/>
      <c r="O66" s="5"/>
      <c r="P66">
        <v>11</v>
      </c>
      <c r="Q66">
        <v>11.1</v>
      </c>
      <c r="R66" s="54">
        <v>3.9583333333333297E-2</v>
      </c>
      <c r="T66" s="91"/>
      <c r="U66" s="94"/>
      <c r="V66" s="90">
        <f t="shared" si="0"/>
        <v>1</v>
      </c>
      <c r="W66" s="94"/>
      <c r="X66" s="91"/>
      <c r="Z66" s="5"/>
      <c r="AA66"/>
      <c r="AC66" s="5"/>
      <c r="AD66" s="54">
        <v>3.9583333333333297E-2</v>
      </c>
      <c r="AK66" s="307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10.9</v>
      </c>
      <c r="C67" s="5">
        <v>92</v>
      </c>
      <c r="D67" s="5">
        <v>9.6999999999999993</v>
      </c>
      <c r="E67" s="5">
        <v>10.9</v>
      </c>
      <c r="F67" s="5">
        <v>0</v>
      </c>
      <c r="G67" s="5">
        <v>2.2000000000000002</v>
      </c>
      <c r="H67" s="5">
        <v>1026.4000000000001</v>
      </c>
      <c r="I67" s="5">
        <v>0</v>
      </c>
      <c r="J67" s="5">
        <v>0</v>
      </c>
      <c r="K67" s="5">
        <v>1.8</v>
      </c>
      <c r="L67" s="5"/>
      <c r="M67" s="5"/>
      <c r="N67" s="5"/>
      <c r="O67" s="5"/>
      <c r="P67">
        <v>11</v>
      </c>
      <c r="Q67">
        <v>11.1</v>
      </c>
      <c r="R67" s="54">
        <v>4.0277777777777801E-2</v>
      </c>
      <c r="T67" s="91"/>
      <c r="U67" s="94"/>
      <c r="V67" s="90">
        <f t="shared" si="0"/>
        <v>1</v>
      </c>
      <c r="W67" s="94"/>
      <c r="X67" s="91"/>
      <c r="Z67" s="5"/>
      <c r="AA67"/>
      <c r="AC67" s="5">
        <v>30</v>
      </c>
      <c r="AD67" s="54">
        <v>4.0277777777777801E-2</v>
      </c>
      <c r="AK67" s="307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10.9</v>
      </c>
      <c r="C68" s="5">
        <v>92</v>
      </c>
      <c r="D68" s="5">
        <v>9.6999999999999993</v>
      </c>
      <c r="E68" s="5">
        <v>10.9</v>
      </c>
      <c r="F68" s="5">
        <v>2.2000000000000002</v>
      </c>
      <c r="G68" s="5">
        <v>2.5</v>
      </c>
      <c r="H68" s="5">
        <v>1026.5999999999999</v>
      </c>
      <c r="I68" s="5">
        <v>0</v>
      </c>
      <c r="J68" s="5">
        <v>0</v>
      </c>
      <c r="K68" s="5">
        <v>1.9</v>
      </c>
      <c r="L68" s="5"/>
      <c r="M68" s="5"/>
      <c r="N68" s="5"/>
      <c r="O68" s="5"/>
      <c r="P68">
        <v>11</v>
      </c>
      <c r="Q68">
        <v>11.1</v>
      </c>
      <c r="R68" s="54">
        <v>4.0972222222222202E-2</v>
      </c>
      <c r="T68" s="91"/>
      <c r="U68" s="94"/>
      <c r="V68" s="90">
        <f t="shared" si="0"/>
        <v>1</v>
      </c>
      <c r="W68" s="94"/>
      <c r="X68" s="91"/>
      <c r="Z68" s="5"/>
      <c r="AA68"/>
      <c r="AC68" s="5"/>
      <c r="AD68" s="54">
        <v>4.0972222222222202E-2</v>
      </c>
      <c r="AK68" s="307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10.9</v>
      </c>
      <c r="C69" s="5">
        <v>92</v>
      </c>
      <c r="D69" s="5">
        <v>9.6999999999999993</v>
      </c>
      <c r="E69" s="5">
        <v>10.9</v>
      </c>
      <c r="F69" s="5">
        <v>0</v>
      </c>
      <c r="G69" s="5">
        <v>2.2000000000000002</v>
      </c>
      <c r="H69" s="5">
        <v>1026.3</v>
      </c>
      <c r="I69" s="5">
        <v>0</v>
      </c>
      <c r="J69" s="5">
        <v>0</v>
      </c>
      <c r="K69" s="5">
        <v>1.9</v>
      </c>
      <c r="L69" s="5"/>
      <c r="M69" s="5"/>
      <c r="N69" s="5"/>
      <c r="O69" s="5"/>
      <c r="P69">
        <v>11</v>
      </c>
      <c r="Q69">
        <v>11.1</v>
      </c>
      <c r="R69" s="54">
        <v>4.1666666666666699E-2</v>
      </c>
      <c r="T69" s="91"/>
      <c r="U69" s="94"/>
      <c r="V69" s="90">
        <f t="shared" si="0"/>
        <v>1</v>
      </c>
      <c r="W69" s="94"/>
      <c r="X69" s="91"/>
      <c r="Z69" s="5"/>
      <c r="AA69"/>
      <c r="AC69" s="5">
        <v>31</v>
      </c>
      <c r="AD69" s="54">
        <v>4.1666666666666699E-2</v>
      </c>
      <c r="AK69" s="307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10.9</v>
      </c>
      <c r="C70" s="5">
        <v>92</v>
      </c>
      <c r="D70" s="5">
        <v>9.6999999999999993</v>
      </c>
      <c r="E70" s="5">
        <v>10.9</v>
      </c>
      <c r="F70" s="5">
        <v>0</v>
      </c>
      <c r="G70" s="5">
        <v>0</v>
      </c>
      <c r="H70" s="5">
        <v>1026.5</v>
      </c>
      <c r="I70" s="5">
        <v>0</v>
      </c>
      <c r="J70" s="5">
        <v>0</v>
      </c>
      <c r="K70" s="5">
        <v>1.9</v>
      </c>
      <c r="L70" s="5"/>
      <c r="M70" s="5"/>
      <c r="N70" s="5"/>
      <c r="O70" s="5"/>
      <c r="P70">
        <v>11</v>
      </c>
      <c r="Q70">
        <v>11.1</v>
      </c>
      <c r="R70" s="54">
        <v>4.2361111111111099E-2</v>
      </c>
      <c r="T70" s="91"/>
      <c r="U70" s="94"/>
      <c r="V70" s="90">
        <f t="shared" si="0"/>
        <v>1</v>
      </c>
      <c r="W70" s="94"/>
      <c r="X70" s="91"/>
      <c r="Z70" s="5"/>
      <c r="AA70"/>
      <c r="AC70" s="5"/>
      <c r="AD70" s="54">
        <v>4.2361111111111099E-2</v>
      </c>
      <c r="AK70" s="307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10.9</v>
      </c>
      <c r="C71" s="5">
        <v>92</v>
      </c>
      <c r="D71" s="5">
        <v>9.6999999999999993</v>
      </c>
      <c r="E71" s="5">
        <v>10.9</v>
      </c>
      <c r="F71" s="5">
        <v>0</v>
      </c>
      <c r="G71" s="5">
        <v>4</v>
      </c>
      <c r="H71" s="5">
        <v>1026.3</v>
      </c>
      <c r="I71" s="5">
        <v>0</v>
      </c>
      <c r="J71" s="5">
        <v>0</v>
      </c>
      <c r="K71" s="5">
        <v>2</v>
      </c>
      <c r="L71" s="5"/>
      <c r="M71" s="5"/>
      <c r="N71" s="5"/>
      <c r="O71" s="5"/>
      <c r="P71">
        <v>11</v>
      </c>
      <c r="Q71">
        <v>11.1</v>
      </c>
      <c r="R71" s="54">
        <v>4.3055555555555597E-2</v>
      </c>
      <c r="T71" s="91"/>
      <c r="U71" s="94"/>
      <c r="V71" s="90">
        <f t="shared" si="0"/>
        <v>1</v>
      </c>
      <c r="W71" s="94"/>
      <c r="X71" s="91"/>
      <c r="Z71" s="5"/>
      <c r="AA71"/>
      <c r="AC71" s="5"/>
      <c r="AD71" s="54">
        <v>4.3055555555555597E-2</v>
      </c>
      <c r="AK71" s="307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10.9</v>
      </c>
      <c r="C72" s="5">
        <v>92</v>
      </c>
      <c r="D72" s="5">
        <v>9.6999999999999993</v>
      </c>
      <c r="E72" s="5">
        <v>10.9</v>
      </c>
      <c r="F72" s="5">
        <v>1.8</v>
      </c>
      <c r="G72" s="5">
        <v>3.2</v>
      </c>
      <c r="H72" s="5">
        <v>1026.5</v>
      </c>
      <c r="I72" s="5">
        <v>0</v>
      </c>
      <c r="J72" s="5">
        <v>0</v>
      </c>
      <c r="K72" s="5">
        <v>2</v>
      </c>
      <c r="L72" s="5"/>
      <c r="M72" s="5"/>
      <c r="N72" s="5"/>
      <c r="O72" s="5"/>
      <c r="P72">
        <v>11</v>
      </c>
      <c r="Q72">
        <v>11.1</v>
      </c>
      <c r="R72" s="54">
        <v>4.3749999999999997E-2</v>
      </c>
      <c r="T72" s="91"/>
      <c r="U72" s="94"/>
      <c r="V72" s="90">
        <f t="shared" si="0"/>
        <v>1</v>
      </c>
      <c r="W72" s="94"/>
      <c r="X72" s="91"/>
      <c r="Z72" s="5"/>
      <c r="AA72"/>
      <c r="AC72" s="373"/>
      <c r="AD72" s="54">
        <v>4.3749999999999997E-2</v>
      </c>
      <c r="AK72" s="307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10.9</v>
      </c>
      <c r="C73" s="5">
        <v>92</v>
      </c>
      <c r="D73" s="5">
        <v>9.6999999999999993</v>
      </c>
      <c r="E73" s="5">
        <v>10.9</v>
      </c>
      <c r="F73" s="5">
        <v>0</v>
      </c>
      <c r="G73" s="5">
        <v>2.5</v>
      </c>
      <c r="H73" s="5">
        <v>1026.5</v>
      </c>
      <c r="I73" s="5">
        <v>0</v>
      </c>
      <c r="J73" s="5">
        <v>0</v>
      </c>
      <c r="K73" s="5">
        <v>1.4</v>
      </c>
      <c r="L73" s="5"/>
      <c r="M73" s="5"/>
      <c r="N73" s="5"/>
      <c r="O73" s="5"/>
      <c r="P73">
        <v>11</v>
      </c>
      <c r="Q73">
        <v>11.1</v>
      </c>
      <c r="R73" s="54">
        <v>4.4444444444444398E-2</v>
      </c>
      <c r="T73" s="91"/>
      <c r="U73" s="94"/>
      <c r="V73" s="90">
        <f t="shared" si="0"/>
        <v>1</v>
      </c>
      <c r="W73" s="94"/>
      <c r="X73" s="91"/>
      <c r="Z73" s="5"/>
      <c r="AA73"/>
      <c r="AC73" s="373"/>
      <c r="AD73" s="54">
        <v>4.4444444444444398E-2</v>
      </c>
      <c r="AK73" s="307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10.9</v>
      </c>
      <c r="C74" s="5">
        <v>92</v>
      </c>
      <c r="D74" s="5">
        <v>9.6999999999999993</v>
      </c>
      <c r="E74" s="5">
        <v>10.9</v>
      </c>
      <c r="F74" s="5">
        <v>0</v>
      </c>
      <c r="G74" s="5">
        <v>2.9</v>
      </c>
      <c r="H74" s="5">
        <v>1026.5</v>
      </c>
      <c r="I74" s="5">
        <v>0</v>
      </c>
      <c r="J74" s="5">
        <v>0</v>
      </c>
      <c r="K74" s="5">
        <v>1.4</v>
      </c>
      <c r="L74" s="5"/>
      <c r="M74" s="5"/>
      <c r="N74" s="5"/>
      <c r="O74" s="5"/>
      <c r="P74">
        <v>11</v>
      </c>
      <c r="Q74">
        <v>11.1</v>
      </c>
      <c r="R74" s="54">
        <v>4.5138888888888902E-2</v>
      </c>
      <c r="T74" s="91"/>
      <c r="U74" s="94"/>
      <c r="V74" s="90">
        <f t="shared" si="0"/>
        <v>1</v>
      </c>
      <c r="W74" s="94"/>
      <c r="X74" s="91"/>
      <c r="Z74" s="5"/>
      <c r="AA74"/>
      <c r="AC74" s="373"/>
      <c r="AD74" s="54">
        <v>4.5138888888888902E-2</v>
      </c>
      <c r="AK74" s="307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10.9</v>
      </c>
      <c r="C75" s="5">
        <v>92</v>
      </c>
      <c r="D75" s="5">
        <v>9.6999999999999993</v>
      </c>
      <c r="E75" s="5">
        <v>10.9</v>
      </c>
      <c r="F75" s="5">
        <v>0</v>
      </c>
      <c r="G75" s="5">
        <v>5.8</v>
      </c>
      <c r="H75" s="5">
        <v>1026.4000000000001</v>
      </c>
      <c r="I75" s="5">
        <v>0</v>
      </c>
      <c r="J75" s="5">
        <v>0</v>
      </c>
      <c r="K75" s="5">
        <v>1.4</v>
      </c>
      <c r="L75" s="5"/>
      <c r="M75" s="5"/>
      <c r="N75" s="5"/>
      <c r="O75" s="5"/>
      <c r="P75">
        <v>10.9</v>
      </c>
      <c r="Q75">
        <v>11.1</v>
      </c>
      <c r="R75" s="54">
        <v>4.5833333333333302E-2</v>
      </c>
      <c r="T75" s="91"/>
      <c r="U75" s="94"/>
      <c r="V75" s="90">
        <f t="shared" ref="V75:V138" si="3">IF($K75&gt;0,1,"")</f>
        <v>1</v>
      </c>
      <c r="W75" s="94"/>
      <c r="X75" s="91"/>
      <c r="Z75" s="5"/>
      <c r="AA75"/>
      <c r="AC75" s="373"/>
      <c r="AD75" s="54">
        <v>4.5833333333333302E-2</v>
      </c>
      <c r="AK75" s="307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10.9</v>
      </c>
      <c r="C76" s="5">
        <v>92</v>
      </c>
      <c r="D76" s="5">
        <v>9.6999999999999993</v>
      </c>
      <c r="E76" s="5">
        <v>10.9</v>
      </c>
      <c r="F76" s="5">
        <v>0</v>
      </c>
      <c r="G76" s="5">
        <v>2.9</v>
      </c>
      <c r="H76" s="5">
        <v>1026.5</v>
      </c>
      <c r="I76" s="5">
        <v>0</v>
      </c>
      <c r="J76" s="5">
        <v>0</v>
      </c>
      <c r="K76" s="5">
        <v>1.4</v>
      </c>
      <c r="L76" s="5"/>
      <c r="M76" s="5"/>
      <c r="N76" s="5"/>
      <c r="O76" s="5"/>
      <c r="P76">
        <v>10.9</v>
      </c>
      <c r="Q76">
        <v>11</v>
      </c>
      <c r="R76" s="54">
        <v>4.65277777777778E-2</v>
      </c>
      <c r="T76" s="91"/>
      <c r="U76" s="94"/>
      <c r="V76" s="90">
        <f t="shared" si="3"/>
        <v>1</v>
      </c>
      <c r="W76" s="94"/>
      <c r="X76" s="91"/>
      <c r="Z76" s="5"/>
      <c r="AA76"/>
      <c r="AC76" s="373"/>
      <c r="AD76" s="54">
        <v>4.65277777777778E-2</v>
      </c>
      <c r="AK76" s="307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10.8</v>
      </c>
      <c r="C77" s="5">
        <v>92</v>
      </c>
      <c r="D77" s="5">
        <v>9.6</v>
      </c>
      <c r="E77" s="5">
        <v>10.8</v>
      </c>
      <c r="F77" s="5">
        <v>0</v>
      </c>
      <c r="G77" s="5">
        <v>2.2000000000000002</v>
      </c>
      <c r="H77" s="5">
        <v>1026.3</v>
      </c>
      <c r="I77" s="5">
        <v>0</v>
      </c>
      <c r="J77" s="5">
        <v>0</v>
      </c>
      <c r="K77" s="5">
        <v>1.4</v>
      </c>
      <c r="L77" s="5"/>
      <c r="M77" s="5"/>
      <c r="N77" s="5"/>
      <c r="O77" s="5"/>
      <c r="P77">
        <v>10.9</v>
      </c>
      <c r="Q77">
        <v>11</v>
      </c>
      <c r="R77" s="54">
        <v>4.72222222222222E-2</v>
      </c>
      <c r="T77" s="91"/>
      <c r="U77" s="94"/>
      <c r="V77" s="90">
        <f t="shared" si="3"/>
        <v>1</v>
      </c>
      <c r="W77" s="94"/>
      <c r="X77" s="91"/>
      <c r="Z77" s="5"/>
      <c r="AA77"/>
      <c r="AC77" s="373"/>
      <c r="AD77" s="54">
        <v>4.72222222222222E-2</v>
      </c>
      <c r="AK77" s="307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10.8</v>
      </c>
      <c r="C78" s="5">
        <v>92</v>
      </c>
      <c r="D78" s="5">
        <v>9.6</v>
      </c>
      <c r="E78" s="5">
        <v>10.8</v>
      </c>
      <c r="F78" s="5">
        <v>0</v>
      </c>
      <c r="G78" s="5">
        <v>2.9</v>
      </c>
      <c r="H78" s="5">
        <v>1026.5999999999999</v>
      </c>
      <c r="I78" s="5">
        <v>0</v>
      </c>
      <c r="J78" s="5">
        <v>0</v>
      </c>
      <c r="K78" s="5">
        <v>1.4</v>
      </c>
      <c r="L78" s="5"/>
      <c r="M78" s="5"/>
      <c r="N78" s="5"/>
      <c r="O78" s="5"/>
      <c r="P78">
        <v>10.9</v>
      </c>
      <c r="Q78">
        <v>11</v>
      </c>
      <c r="R78" s="54">
        <v>4.7916666666666698E-2</v>
      </c>
      <c r="T78" s="91"/>
      <c r="U78" s="94"/>
      <c r="V78" s="90">
        <f t="shared" si="3"/>
        <v>1</v>
      </c>
      <c r="W78" s="94"/>
      <c r="X78" s="91"/>
      <c r="Z78" s="5"/>
      <c r="AA78"/>
      <c r="AC78" s="373"/>
      <c r="AD78" s="54">
        <v>4.7916666666666698E-2</v>
      </c>
      <c r="AK78" s="307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10.8</v>
      </c>
      <c r="C79" s="5">
        <v>92</v>
      </c>
      <c r="D79" s="5">
        <v>9.6</v>
      </c>
      <c r="E79" s="5">
        <v>10.8</v>
      </c>
      <c r="F79" s="5">
        <v>1.8</v>
      </c>
      <c r="G79" s="5">
        <v>2.5</v>
      </c>
      <c r="H79" s="5">
        <v>1026.4000000000001</v>
      </c>
      <c r="I79" s="5">
        <v>0</v>
      </c>
      <c r="J79" s="5">
        <v>0</v>
      </c>
      <c r="K79" s="5">
        <v>2.5</v>
      </c>
      <c r="L79" s="5"/>
      <c r="M79" s="5"/>
      <c r="N79" s="5"/>
      <c r="O79" s="5"/>
      <c r="P79">
        <v>10.9</v>
      </c>
      <c r="Q79">
        <v>11</v>
      </c>
      <c r="R79" s="54">
        <v>4.8611111111111098E-2</v>
      </c>
      <c r="T79" s="91"/>
      <c r="U79" s="94"/>
      <c r="V79" s="90">
        <f t="shared" si="3"/>
        <v>1</v>
      </c>
      <c r="W79" s="94"/>
      <c r="X79" s="91"/>
      <c r="Z79" s="5"/>
      <c r="AA79"/>
      <c r="AC79" s="373"/>
      <c r="AD79" s="54">
        <v>4.8611111111111098E-2</v>
      </c>
      <c r="AK79" s="307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10.8</v>
      </c>
      <c r="C80" s="5">
        <v>92</v>
      </c>
      <c r="D80" s="5">
        <v>9.6</v>
      </c>
      <c r="E80" s="5">
        <v>10.8</v>
      </c>
      <c r="F80" s="5">
        <v>2.2000000000000002</v>
      </c>
      <c r="G80" s="5">
        <v>3.6</v>
      </c>
      <c r="H80" s="5">
        <v>1026.5</v>
      </c>
      <c r="I80" s="5">
        <v>0</v>
      </c>
      <c r="J80" s="5">
        <v>0</v>
      </c>
      <c r="K80" s="5">
        <v>2.5</v>
      </c>
      <c r="L80" s="5"/>
      <c r="M80" s="5"/>
      <c r="N80" s="5"/>
      <c r="O80" s="5"/>
      <c r="P80">
        <v>10.9</v>
      </c>
      <c r="Q80">
        <v>11</v>
      </c>
      <c r="R80" s="54">
        <v>4.9305555555555602E-2</v>
      </c>
      <c r="T80" s="91"/>
      <c r="U80" s="94"/>
      <c r="V80" s="90">
        <f t="shared" si="3"/>
        <v>1</v>
      </c>
      <c r="W80" s="94"/>
      <c r="X80" s="91"/>
      <c r="Z80" s="5"/>
      <c r="AA80"/>
      <c r="AC80" s="373"/>
      <c r="AD80" s="54">
        <v>4.9305555555555602E-2</v>
      </c>
      <c r="AK80" s="307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10.8</v>
      </c>
      <c r="C81" s="5">
        <v>92</v>
      </c>
      <c r="D81" s="5">
        <v>9.6</v>
      </c>
      <c r="E81" s="5">
        <v>10.8</v>
      </c>
      <c r="F81" s="5">
        <v>4</v>
      </c>
      <c r="G81" s="5">
        <v>4.3</v>
      </c>
      <c r="H81" s="5">
        <v>1026.5999999999999</v>
      </c>
      <c r="I81" s="5">
        <v>0</v>
      </c>
      <c r="J81" s="5">
        <v>0</v>
      </c>
      <c r="K81" s="5">
        <v>2.5</v>
      </c>
      <c r="L81" s="5"/>
      <c r="M81" s="5"/>
      <c r="N81" s="5"/>
      <c r="O81" s="5"/>
      <c r="P81">
        <v>10.9</v>
      </c>
      <c r="Q81">
        <v>11</v>
      </c>
      <c r="R81" s="54">
        <v>0.05</v>
      </c>
      <c r="T81" s="91"/>
      <c r="U81" s="94"/>
      <c r="V81" s="90">
        <f t="shared" si="3"/>
        <v>1</v>
      </c>
      <c r="W81" s="94"/>
      <c r="X81" s="91"/>
      <c r="Z81" s="5"/>
      <c r="AA81"/>
      <c r="AC81" s="373"/>
      <c r="AD81" s="54">
        <v>0.05</v>
      </c>
      <c r="AK81" s="307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10.8</v>
      </c>
      <c r="C82" s="5">
        <v>92</v>
      </c>
      <c r="D82" s="5">
        <v>9.6</v>
      </c>
      <c r="E82" s="5">
        <v>10.8</v>
      </c>
      <c r="F82" s="5">
        <v>0</v>
      </c>
      <c r="G82" s="5">
        <v>0</v>
      </c>
      <c r="H82" s="5">
        <v>1026.5</v>
      </c>
      <c r="I82" s="5">
        <v>0</v>
      </c>
      <c r="J82" s="5">
        <v>0</v>
      </c>
      <c r="K82" s="5">
        <v>2.5</v>
      </c>
      <c r="L82" s="5"/>
      <c r="M82" s="5"/>
      <c r="N82" s="5"/>
      <c r="O82" s="5"/>
      <c r="P82">
        <v>10.9</v>
      </c>
      <c r="Q82">
        <v>11</v>
      </c>
      <c r="R82" s="54">
        <v>5.0694444444444403E-2</v>
      </c>
      <c r="T82" s="91"/>
      <c r="U82" s="94"/>
      <c r="V82" s="90">
        <f t="shared" si="3"/>
        <v>1</v>
      </c>
      <c r="W82" s="94"/>
      <c r="X82" s="91"/>
      <c r="Z82" s="5"/>
      <c r="AA82"/>
      <c r="AC82" s="373"/>
      <c r="AD82" s="54">
        <v>5.0694444444444403E-2</v>
      </c>
      <c r="AK82" s="307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10.8</v>
      </c>
      <c r="C83" s="5">
        <v>92</v>
      </c>
      <c r="D83" s="5">
        <v>9.6</v>
      </c>
      <c r="E83" s="5">
        <v>10.8</v>
      </c>
      <c r="F83" s="5">
        <v>0</v>
      </c>
      <c r="G83" s="5">
        <v>3.2</v>
      </c>
      <c r="H83" s="5">
        <v>1026.4000000000001</v>
      </c>
      <c r="I83" s="5">
        <v>0</v>
      </c>
      <c r="J83" s="5">
        <v>0</v>
      </c>
      <c r="K83" s="5">
        <v>2.5</v>
      </c>
      <c r="L83" s="5"/>
      <c r="M83" s="5"/>
      <c r="N83" s="5"/>
      <c r="O83" s="5"/>
      <c r="P83">
        <v>10.8</v>
      </c>
      <c r="Q83">
        <v>11</v>
      </c>
      <c r="R83" s="54">
        <v>5.1388888888888901E-2</v>
      </c>
      <c r="T83" s="91"/>
      <c r="U83" s="94"/>
      <c r="V83" s="90">
        <f t="shared" si="3"/>
        <v>1</v>
      </c>
      <c r="W83" s="94"/>
      <c r="X83" s="91"/>
      <c r="Z83" s="5"/>
      <c r="AA83"/>
      <c r="AC83" s="373"/>
      <c r="AD83" s="54">
        <v>5.1388888888888901E-2</v>
      </c>
      <c r="AK83" s="307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10.8</v>
      </c>
      <c r="C84" s="5">
        <v>92</v>
      </c>
      <c r="D84" s="5">
        <v>9.6</v>
      </c>
      <c r="E84" s="5">
        <v>10.8</v>
      </c>
      <c r="F84" s="5">
        <v>2.9</v>
      </c>
      <c r="G84" s="5">
        <v>4</v>
      </c>
      <c r="H84" s="5">
        <v>1026.5999999999999</v>
      </c>
      <c r="I84" s="5">
        <v>0</v>
      </c>
      <c r="J84" s="5">
        <v>0</v>
      </c>
      <c r="K84" s="5">
        <v>2.6</v>
      </c>
      <c r="L84" s="5"/>
      <c r="M84" s="5"/>
      <c r="N84" s="5"/>
      <c r="O84" s="5"/>
      <c r="P84">
        <v>10.8</v>
      </c>
      <c r="Q84">
        <v>11</v>
      </c>
      <c r="R84" s="54">
        <v>5.2083333333333301E-2</v>
      </c>
      <c r="T84" s="91"/>
      <c r="U84" s="94"/>
      <c r="V84" s="90">
        <f t="shared" si="3"/>
        <v>1</v>
      </c>
      <c r="W84" s="94"/>
      <c r="X84" s="91"/>
      <c r="Z84" s="5"/>
      <c r="AA84"/>
      <c r="AC84" s="373"/>
      <c r="AD84" s="54">
        <v>5.2083333333333301E-2</v>
      </c>
      <c r="AK84" s="307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10.8</v>
      </c>
      <c r="C85" s="5">
        <v>92</v>
      </c>
      <c r="D85" s="5">
        <v>9.6</v>
      </c>
      <c r="E85" s="5">
        <v>10.8</v>
      </c>
      <c r="F85" s="5">
        <v>4.7</v>
      </c>
      <c r="G85" s="5">
        <v>4.7</v>
      </c>
      <c r="H85" s="5">
        <v>1026.5999999999999</v>
      </c>
      <c r="I85" s="5">
        <v>0</v>
      </c>
      <c r="J85" s="5">
        <v>0</v>
      </c>
      <c r="K85" s="5">
        <v>2.6</v>
      </c>
      <c r="L85" s="5"/>
      <c r="M85" s="5"/>
      <c r="N85" s="5"/>
      <c r="O85" s="5"/>
      <c r="P85">
        <v>10.9</v>
      </c>
      <c r="Q85">
        <v>11</v>
      </c>
      <c r="R85" s="54">
        <v>5.2777777777777798E-2</v>
      </c>
      <c r="T85" s="91"/>
      <c r="U85" s="94"/>
      <c r="V85" s="90">
        <f t="shared" si="3"/>
        <v>1</v>
      </c>
      <c r="W85" s="94"/>
      <c r="X85" s="91"/>
      <c r="Z85" s="5"/>
      <c r="AA85"/>
      <c r="AC85" s="373"/>
      <c r="AD85" s="54">
        <v>5.2777777777777798E-2</v>
      </c>
      <c r="AK85" s="307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10.8</v>
      </c>
      <c r="C86" s="5">
        <v>92</v>
      </c>
      <c r="D86" s="5">
        <v>9.6</v>
      </c>
      <c r="E86" s="5">
        <v>10.8</v>
      </c>
      <c r="F86" s="5">
        <v>5</v>
      </c>
      <c r="G86" s="5">
        <v>5</v>
      </c>
      <c r="H86" s="5">
        <v>1026.5</v>
      </c>
      <c r="I86" s="5">
        <v>0</v>
      </c>
      <c r="J86" s="5">
        <v>0</v>
      </c>
      <c r="K86" s="5">
        <v>2.6</v>
      </c>
      <c r="L86" s="5"/>
      <c r="M86" s="5"/>
      <c r="N86" s="5"/>
      <c r="O86" s="5"/>
      <c r="P86">
        <v>10.8</v>
      </c>
      <c r="Q86">
        <v>11</v>
      </c>
      <c r="R86" s="54">
        <v>5.3472222222222199E-2</v>
      </c>
      <c r="T86" s="91"/>
      <c r="U86" s="94"/>
      <c r="V86" s="90">
        <f t="shared" si="3"/>
        <v>1</v>
      </c>
      <c r="W86" s="94"/>
      <c r="X86" s="91"/>
      <c r="Z86" s="5"/>
      <c r="AA86"/>
      <c r="AC86" s="373"/>
      <c r="AD86" s="54">
        <v>5.3472222222222199E-2</v>
      </c>
      <c r="AK86" s="307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10.8</v>
      </c>
      <c r="C87" s="5">
        <v>92</v>
      </c>
      <c r="D87" s="5">
        <v>9.6</v>
      </c>
      <c r="E87" s="5">
        <v>10.8</v>
      </c>
      <c r="F87" s="5">
        <v>0</v>
      </c>
      <c r="G87" s="5">
        <v>0</v>
      </c>
      <c r="H87" s="5">
        <v>1026.8</v>
      </c>
      <c r="I87" s="5">
        <v>0</v>
      </c>
      <c r="J87" s="5">
        <v>0</v>
      </c>
      <c r="K87" s="5">
        <v>2.6</v>
      </c>
      <c r="L87" s="5"/>
      <c r="M87" s="5"/>
      <c r="N87" s="5"/>
      <c r="O87" s="5"/>
      <c r="P87">
        <v>10.8</v>
      </c>
      <c r="Q87">
        <v>10.9</v>
      </c>
      <c r="R87" s="54">
        <v>5.4166666666666703E-2</v>
      </c>
      <c r="T87" s="91"/>
      <c r="U87" s="94"/>
      <c r="V87" s="90">
        <f t="shared" si="3"/>
        <v>1</v>
      </c>
      <c r="W87" s="94"/>
      <c r="X87" s="91"/>
      <c r="Z87" s="5"/>
      <c r="AA87"/>
      <c r="AC87" s="373"/>
      <c r="AD87" s="54">
        <v>5.4166666666666703E-2</v>
      </c>
      <c r="AK87" s="307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10.8</v>
      </c>
      <c r="C88" s="5">
        <v>92</v>
      </c>
      <c r="D88" s="5">
        <v>9.6</v>
      </c>
      <c r="E88" s="5">
        <v>10.8</v>
      </c>
      <c r="F88" s="5">
        <v>1.8</v>
      </c>
      <c r="G88" s="5">
        <v>3.6</v>
      </c>
      <c r="H88" s="5">
        <v>1026.5</v>
      </c>
      <c r="I88" s="5">
        <v>0</v>
      </c>
      <c r="J88" s="5">
        <v>0</v>
      </c>
      <c r="K88" s="5">
        <v>2.6</v>
      </c>
      <c r="L88" s="5"/>
      <c r="M88" s="5"/>
      <c r="N88" s="5"/>
      <c r="O88" s="5"/>
      <c r="P88">
        <v>10.8</v>
      </c>
      <c r="Q88">
        <v>10.9</v>
      </c>
      <c r="R88" s="54">
        <v>5.4861111111111097E-2</v>
      </c>
      <c r="T88" s="91"/>
      <c r="U88" s="94"/>
      <c r="V88" s="90">
        <f t="shared" si="3"/>
        <v>1</v>
      </c>
      <c r="W88" s="94"/>
      <c r="X88" s="91"/>
      <c r="Z88" s="5"/>
      <c r="AA88"/>
      <c r="AC88" s="373"/>
      <c r="AD88" s="54">
        <v>5.4861111111111097E-2</v>
      </c>
      <c r="AK88" s="307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10.8</v>
      </c>
      <c r="C89" s="5">
        <v>92</v>
      </c>
      <c r="D89" s="5">
        <v>9.6</v>
      </c>
      <c r="E89" s="5">
        <v>10.8</v>
      </c>
      <c r="F89" s="5">
        <v>0</v>
      </c>
      <c r="G89" s="5">
        <v>3.2</v>
      </c>
      <c r="H89" s="5">
        <v>1026.5999999999999</v>
      </c>
      <c r="I89" s="5">
        <v>0</v>
      </c>
      <c r="J89" s="5">
        <v>0</v>
      </c>
      <c r="K89" s="5">
        <v>2.6</v>
      </c>
      <c r="L89" s="5"/>
      <c r="M89" s="5"/>
      <c r="N89" s="5"/>
      <c r="O89" s="5"/>
      <c r="P89">
        <v>10.8</v>
      </c>
      <c r="Q89">
        <v>10.9</v>
      </c>
      <c r="R89" s="54">
        <v>5.5555555555555601E-2</v>
      </c>
      <c r="T89" s="91"/>
      <c r="U89" s="94"/>
      <c r="V89" s="90">
        <f t="shared" si="3"/>
        <v>1</v>
      </c>
      <c r="W89" s="94"/>
      <c r="X89" s="91"/>
      <c r="Z89" s="5"/>
      <c r="AA89"/>
      <c r="AC89" s="373"/>
      <c r="AD89" s="54">
        <v>5.5555555555555601E-2</v>
      </c>
      <c r="AK89" s="307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10.8</v>
      </c>
      <c r="C90" s="5">
        <v>92</v>
      </c>
      <c r="D90" s="5">
        <v>9.6</v>
      </c>
      <c r="E90" s="5">
        <v>10.8</v>
      </c>
      <c r="F90" s="5">
        <v>2.2000000000000002</v>
      </c>
      <c r="G90" s="5">
        <v>4</v>
      </c>
      <c r="H90" s="5">
        <v>1026.5999999999999</v>
      </c>
      <c r="I90" s="5">
        <v>0</v>
      </c>
      <c r="J90" s="5">
        <v>0</v>
      </c>
      <c r="K90" s="5">
        <v>2.6</v>
      </c>
      <c r="L90" s="5"/>
      <c r="M90" s="5"/>
      <c r="N90" s="5"/>
      <c r="O90" s="5"/>
      <c r="P90">
        <v>10.8</v>
      </c>
      <c r="Q90">
        <v>10.9</v>
      </c>
      <c r="R90" s="54">
        <v>5.6250000000000001E-2</v>
      </c>
      <c r="T90" s="91"/>
      <c r="U90" s="94"/>
      <c r="V90" s="90">
        <f t="shared" si="3"/>
        <v>1</v>
      </c>
      <c r="W90" s="94"/>
      <c r="X90" s="91"/>
      <c r="Z90" s="5"/>
      <c r="AA90"/>
      <c r="AC90" s="373"/>
      <c r="AD90" s="54">
        <v>5.6250000000000001E-2</v>
      </c>
      <c r="AK90" s="307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10.8</v>
      </c>
      <c r="C91" s="5">
        <v>92</v>
      </c>
      <c r="D91" s="5">
        <v>9.6</v>
      </c>
      <c r="E91" s="5">
        <v>10.8</v>
      </c>
      <c r="F91" s="5">
        <v>2.2000000000000002</v>
      </c>
      <c r="G91" s="5">
        <v>3.6</v>
      </c>
      <c r="H91" s="5">
        <v>1026.5999999999999</v>
      </c>
      <c r="I91" s="5">
        <v>10</v>
      </c>
      <c r="J91" s="5">
        <v>0</v>
      </c>
      <c r="K91" s="5">
        <v>2.6</v>
      </c>
      <c r="L91" s="5"/>
      <c r="M91" s="5"/>
      <c r="N91" s="5"/>
      <c r="O91" s="5"/>
      <c r="P91">
        <v>10.8</v>
      </c>
      <c r="Q91">
        <v>10.9</v>
      </c>
      <c r="R91" s="54">
        <v>5.6944444444444402E-2</v>
      </c>
      <c r="T91" s="91"/>
      <c r="U91" s="94"/>
      <c r="V91" s="90">
        <f t="shared" si="3"/>
        <v>1</v>
      </c>
      <c r="W91" s="94"/>
      <c r="X91" s="91"/>
      <c r="Z91" s="5"/>
      <c r="AA91"/>
      <c r="AC91" s="373"/>
      <c r="AD91" s="54">
        <v>5.6944444444444402E-2</v>
      </c>
      <c r="AK91" s="307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10.8</v>
      </c>
      <c r="C92" s="5">
        <v>92</v>
      </c>
      <c r="D92" s="5">
        <v>9.6</v>
      </c>
      <c r="E92" s="5">
        <v>10.8</v>
      </c>
      <c r="F92" s="5">
        <v>2.2000000000000002</v>
      </c>
      <c r="G92" s="5">
        <v>2.2000000000000002</v>
      </c>
      <c r="H92" s="5">
        <v>1026.7</v>
      </c>
      <c r="I92" s="5">
        <v>10</v>
      </c>
      <c r="J92" s="5">
        <v>0</v>
      </c>
      <c r="K92" s="5">
        <v>2.6</v>
      </c>
      <c r="L92" s="5"/>
      <c r="M92" s="5"/>
      <c r="N92" s="5"/>
      <c r="O92" s="5"/>
      <c r="P92">
        <v>11</v>
      </c>
      <c r="Q92">
        <v>11.1</v>
      </c>
      <c r="R92" s="54">
        <v>5.7638888888888899E-2</v>
      </c>
      <c r="T92" s="91"/>
      <c r="U92" s="94"/>
      <c r="V92" s="90">
        <f t="shared" si="3"/>
        <v>1</v>
      </c>
      <c r="W92" s="94"/>
      <c r="X92" s="91"/>
      <c r="Z92" s="5"/>
      <c r="AA92"/>
      <c r="AC92" s="373"/>
      <c r="AD92" s="54">
        <v>5.7638888888888899E-2</v>
      </c>
      <c r="AK92" s="307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10.8</v>
      </c>
      <c r="C93" s="5">
        <v>92</v>
      </c>
      <c r="D93" s="5">
        <v>9.6</v>
      </c>
      <c r="E93" s="5">
        <v>10.8</v>
      </c>
      <c r="F93" s="5">
        <v>3.6</v>
      </c>
      <c r="G93" s="5">
        <v>3.6</v>
      </c>
      <c r="H93" s="5">
        <v>1026.5999999999999</v>
      </c>
      <c r="I93" s="5">
        <v>10</v>
      </c>
      <c r="J93" s="5">
        <v>0</v>
      </c>
      <c r="K93" s="5">
        <v>2.6</v>
      </c>
      <c r="L93" s="5"/>
      <c r="M93" s="5"/>
      <c r="N93" s="5"/>
      <c r="O93" s="5"/>
      <c r="P93">
        <v>11</v>
      </c>
      <c r="Q93">
        <v>11.2</v>
      </c>
      <c r="R93" s="54">
        <v>5.83333333333333E-2</v>
      </c>
      <c r="T93" s="91"/>
      <c r="U93" s="94"/>
      <c r="V93" s="90">
        <f t="shared" si="3"/>
        <v>1</v>
      </c>
      <c r="W93" s="94"/>
      <c r="X93" s="91"/>
      <c r="Z93" s="5"/>
      <c r="AA93"/>
      <c r="AC93" s="373"/>
      <c r="AD93" s="54">
        <v>5.83333333333333E-2</v>
      </c>
      <c r="AK93" s="307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10.8</v>
      </c>
      <c r="C94" s="5">
        <v>92</v>
      </c>
      <c r="D94" s="5">
        <v>9.6</v>
      </c>
      <c r="E94" s="5">
        <v>10.8</v>
      </c>
      <c r="F94" s="5">
        <v>2.9</v>
      </c>
      <c r="G94" s="5">
        <v>4.7</v>
      </c>
      <c r="H94" s="5">
        <v>1026.7</v>
      </c>
      <c r="I94" s="5">
        <v>10</v>
      </c>
      <c r="J94" s="5">
        <v>0</v>
      </c>
      <c r="K94" s="5">
        <v>2.6</v>
      </c>
      <c r="L94" s="5"/>
      <c r="M94" s="5"/>
      <c r="N94" s="5"/>
      <c r="O94" s="5"/>
      <c r="P94">
        <v>11</v>
      </c>
      <c r="Q94">
        <v>11.1</v>
      </c>
      <c r="R94" s="54">
        <v>5.9027777777777797E-2</v>
      </c>
      <c r="T94" s="91"/>
      <c r="U94" s="94"/>
      <c r="V94" s="90">
        <f t="shared" si="3"/>
        <v>1</v>
      </c>
      <c r="W94" s="94"/>
      <c r="X94" s="91"/>
      <c r="Z94" s="5"/>
      <c r="AA94"/>
      <c r="AC94" s="373"/>
      <c r="AD94" s="54">
        <v>5.9027777777777797E-2</v>
      </c>
      <c r="AK94" s="307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10.8</v>
      </c>
      <c r="C95" s="5">
        <v>92</v>
      </c>
      <c r="D95" s="5">
        <v>9.6</v>
      </c>
      <c r="E95" s="5">
        <v>10.8</v>
      </c>
      <c r="F95" s="5">
        <v>2.9</v>
      </c>
      <c r="G95" s="5">
        <v>2.9</v>
      </c>
      <c r="H95" s="5">
        <v>1026.7</v>
      </c>
      <c r="I95" s="5">
        <v>20</v>
      </c>
      <c r="J95" s="5">
        <v>0</v>
      </c>
      <c r="K95" s="5">
        <v>2.6</v>
      </c>
      <c r="L95" s="5"/>
      <c r="M95" s="5"/>
      <c r="N95" s="5"/>
      <c r="O95" s="5"/>
      <c r="P95">
        <v>11</v>
      </c>
      <c r="Q95">
        <v>11.1</v>
      </c>
      <c r="R95" s="54">
        <v>5.9722222222222197E-2</v>
      </c>
      <c r="T95" s="91"/>
      <c r="U95" s="94"/>
      <c r="V95" s="90">
        <f t="shared" si="3"/>
        <v>1</v>
      </c>
      <c r="W95" s="94"/>
      <c r="X95" s="91"/>
      <c r="Z95" s="5"/>
      <c r="AA95"/>
      <c r="AC95" s="373"/>
      <c r="AD95" s="54">
        <v>5.9722222222222197E-2</v>
      </c>
      <c r="AK95" s="307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10.8</v>
      </c>
      <c r="C96" s="5">
        <v>92</v>
      </c>
      <c r="D96" s="5">
        <v>9.6</v>
      </c>
      <c r="E96" s="5">
        <v>10.8</v>
      </c>
      <c r="F96" s="5">
        <v>4.3</v>
      </c>
      <c r="G96" s="5">
        <v>4.3</v>
      </c>
      <c r="H96" s="5">
        <v>1026.7</v>
      </c>
      <c r="I96" s="5">
        <v>20</v>
      </c>
      <c r="J96" s="5">
        <v>0</v>
      </c>
      <c r="K96" s="5">
        <v>2.6</v>
      </c>
      <c r="L96" s="5"/>
      <c r="M96" s="5"/>
      <c r="N96" s="5"/>
      <c r="O96" s="5"/>
      <c r="P96">
        <v>11</v>
      </c>
      <c r="Q96">
        <v>11.1</v>
      </c>
      <c r="R96" s="54">
        <v>6.0416666666666702E-2</v>
      </c>
      <c r="T96" s="91"/>
      <c r="U96" s="94"/>
      <c r="V96" s="90">
        <f t="shared" si="3"/>
        <v>1</v>
      </c>
      <c r="W96" s="94"/>
      <c r="X96" s="91"/>
      <c r="Z96" s="5"/>
      <c r="AA96"/>
      <c r="AC96" s="373"/>
      <c r="AD96" s="54">
        <v>6.0416666666666702E-2</v>
      </c>
      <c r="AK96" s="307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10.8</v>
      </c>
      <c r="C97" s="5">
        <v>92</v>
      </c>
      <c r="D97" s="5">
        <v>9.6</v>
      </c>
      <c r="E97" s="5">
        <v>10.8</v>
      </c>
      <c r="F97" s="5">
        <v>3.2</v>
      </c>
      <c r="G97" s="5">
        <v>3.2</v>
      </c>
      <c r="H97" s="5">
        <v>1026.5999999999999</v>
      </c>
      <c r="I97" s="5">
        <v>20</v>
      </c>
      <c r="J97" s="5">
        <v>0</v>
      </c>
      <c r="K97" s="5">
        <v>2.6</v>
      </c>
      <c r="L97" s="5"/>
      <c r="M97" s="5"/>
      <c r="N97" s="5"/>
      <c r="O97" s="5"/>
      <c r="P97">
        <v>11</v>
      </c>
      <c r="Q97">
        <v>11.1</v>
      </c>
      <c r="R97" s="54">
        <v>6.1111111111111102E-2</v>
      </c>
      <c r="T97" s="91"/>
      <c r="U97" s="94"/>
      <c r="V97" s="90">
        <f t="shared" si="3"/>
        <v>1</v>
      </c>
      <c r="W97" s="94"/>
      <c r="X97" s="91"/>
      <c r="Z97" s="5"/>
      <c r="AA97"/>
      <c r="AC97" s="373"/>
      <c r="AD97" s="54">
        <v>6.1111111111111102E-2</v>
      </c>
      <c r="AK97" s="307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10.8</v>
      </c>
      <c r="C98" s="5">
        <v>92</v>
      </c>
      <c r="D98" s="5">
        <v>9.6</v>
      </c>
      <c r="E98" s="5">
        <v>10.8</v>
      </c>
      <c r="F98" s="5">
        <v>2.5</v>
      </c>
      <c r="G98" s="5">
        <v>3.2</v>
      </c>
      <c r="H98" s="5">
        <v>1026.5999999999999</v>
      </c>
      <c r="I98" s="5">
        <v>30</v>
      </c>
      <c r="J98" s="5">
        <v>0</v>
      </c>
      <c r="K98" s="5">
        <v>2.7</v>
      </c>
      <c r="L98" s="5"/>
      <c r="M98" s="5"/>
      <c r="N98" s="5"/>
      <c r="O98" s="5"/>
      <c r="P98">
        <v>11</v>
      </c>
      <c r="Q98">
        <v>11.1</v>
      </c>
      <c r="R98" s="54">
        <v>6.18055555555556E-2</v>
      </c>
      <c r="T98" s="91"/>
      <c r="U98" s="94"/>
      <c r="V98" s="90">
        <f t="shared" si="3"/>
        <v>1</v>
      </c>
      <c r="W98" s="94"/>
      <c r="X98" s="91"/>
      <c r="Z98" s="5"/>
      <c r="AA98"/>
      <c r="AC98" s="373"/>
      <c r="AD98" s="54">
        <v>6.18055555555556E-2</v>
      </c>
      <c r="AK98" s="307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10.9</v>
      </c>
      <c r="C99" s="5">
        <v>92</v>
      </c>
      <c r="D99" s="5">
        <v>9.6999999999999993</v>
      </c>
      <c r="E99" s="5">
        <v>10.9</v>
      </c>
      <c r="F99" s="5">
        <v>2.2000000000000002</v>
      </c>
      <c r="G99" s="5">
        <v>2.2000000000000002</v>
      </c>
      <c r="H99" s="5">
        <v>1026.3</v>
      </c>
      <c r="I99" s="5">
        <v>0</v>
      </c>
      <c r="J99" s="5">
        <v>0</v>
      </c>
      <c r="K99" s="5">
        <v>2.7</v>
      </c>
      <c r="L99" s="5"/>
      <c r="M99" s="5"/>
      <c r="N99" s="5"/>
      <c r="O99" s="5"/>
      <c r="P99">
        <v>11</v>
      </c>
      <c r="Q99">
        <v>11.1</v>
      </c>
      <c r="R99" s="54">
        <v>6.25E-2</v>
      </c>
      <c r="T99" s="91"/>
      <c r="U99" s="94"/>
      <c r="V99" s="90">
        <f t="shared" si="3"/>
        <v>1</v>
      </c>
      <c r="W99" s="94"/>
      <c r="X99" s="91"/>
      <c r="Z99" s="5"/>
      <c r="AA99"/>
      <c r="AC99" s="373"/>
      <c r="AD99" s="54">
        <v>6.25E-2</v>
      </c>
      <c r="AK99" s="307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10.9</v>
      </c>
      <c r="C100" s="5">
        <v>92</v>
      </c>
      <c r="D100" s="5">
        <v>9.6999999999999993</v>
      </c>
      <c r="E100" s="5">
        <v>10.9</v>
      </c>
      <c r="F100" s="5">
        <v>1.8</v>
      </c>
      <c r="G100" s="5">
        <v>3.2</v>
      </c>
      <c r="H100" s="5">
        <v>1026.3</v>
      </c>
      <c r="I100" s="5">
        <v>0</v>
      </c>
      <c r="J100" s="5">
        <v>0</v>
      </c>
      <c r="K100" s="5">
        <v>2.7</v>
      </c>
      <c r="L100" s="5"/>
      <c r="M100" s="5"/>
      <c r="N100" s="5"/>
      <c r="O100" s="5"/>
      <c r="P100">
        <v>11</v>
      </c>
      <c r="Q100">
        <v>11.1</v>
      </c>
      <c r="R100" s="54">
        <v>6.31944444444444E-2</v>
      </c>
      <c r="T100" s="91"/>
      <c r="U100" s="94"/>
      <c r="V100" s="90">
        <f t="shared" si="3"/>
        <v>1</v>
      </c>
      <c r="W100" s="94"/>
      <c r="X100" s="91"/>
      <c r="Z100" s="5"/>
      <c r="AA100"/>
      <c r="AC100" s="373"/>
      <c r="AD100" s="54">
        <v>6.31944444444444E-2</v>
      </c>
      <c r="AK100" s="307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10.9</v>
      </c>
      <c r="C101" s="5">
        <v>92</v>
      </c>
      <c r="D101" s="5">
        <v>9.6999999999999993</v>
      </c>
      <c r="E101" s="5">
        <v>10.9</v>
      </c>
      <c r="F101" s="5">
        <v>0</v>
      </c>
      <c r="G101" s="5">
        <v>2.5</v>
      </c>
      <c r="H101" s="5">
        <v>1026.4000000000001</v>
      </c>
      <c r="I101" s="5">
        <v>0</v>
      </c>
      <c r="J101" s="5">
        <v>0</v>
      </c>
      <c r="K101" s="5">
        <v>2.7</v>
      </c>
      <c r="L101" s="5"/>
      <c r="M101" s="5"/>
      <c r="N101" s="5"/>
      <c r="O101" s="5"/>
      <c r="P101">
        <v>11</v>
      </c>
      <c r="Q101">
        <v>11.1</v>
      </c>
      <c r="R101" s="54">
        <v>6.3888888888888898E-2</v>
      </c>
      <c r="T101" s="91"/>
      <c r="U101" s="94"/>
      <c r="V101" s="90">
        <f t="shared" si="3"/>
        <v>1</v>
      </c>
      <c r="W101" s="94"/>
      <c r="X101" s="91"/>
      <c r="Z101" s="5"/>
      <c r="AA101"/>
      <c r="AC101" s="373"/>
      <c r="AD101" s="54">
        <v>6.3888888888888898E-2</v>
      </c>
      <c r="AK101" s="307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10.9</v>
      </c>
      <c r="C102" s="5">
        <v>92</v>
      </c>
      <c r="D102" s="5">
        <v>9.6999999999999993</v>
      </c>
      <c r="E102" s="5">
        <v>10.9</v>
      </c>
      <c r="F102" s="5">
        <v>2.2000000000000002</v>
      </c>
      <c r="G102" s="5">
        <v>4.7</v>
      </c>
      <c r="H102" s="5">
        <v>1026.0999999999999</v>
      </c>
      <c r="I102" s="5">
        <v>0</v>
      </c>
      <c r="J102" s="5">
        <v>0</v>
      </c>
      <c r="K102" s="5">
        <v>2.7</v>
      </c>
      <c r="L102" s="5"/>
      <c r="M102" s="5"/>
      <c r="N102" s="5"/>
      <c r="O102" s="5"/>
      <c r="P102">
        <v>11</v>
      </c>
      <c r="Q102">
        <v>11.1</v>
      </c>
      <c r="R102" s="54">
        <v>6.4583333333333298E-2</v>
      </c>
      <c r="T102" s="91"/>
      <c r="U102" s="94"/>
      <c r="V102" s="90">
        <f t="shared" si="3"/>
        <v>1</v>
      </c>
      <c r="W102" s="94"/>
      <c r="X102" s="91"/>
      <c r="Z102" s="5"/>
      <c r="AA102"/>
      <c r="AC102" s="373"/>
      <c r="AD102" s="54">
        <v>6.4583333333333298E-2</v>
      </c>
      <c r="AK102" s="307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10.9</v>
      </c>
      <c r="C103" s="5">
        <v>92</v>
      </c>
      <c r="D103" s="5">
        <v>9.6999999999999993</v>
      </c>
      <c r="E103" s="5">
        <v>10.9</v>
      </c>
      <c r="F103" s="5">
        <v>2.2000000000000002</v>
      </c>
      <c r="G103" s="5">
        <v>2.5</v>
      </c>
      <c r="H103" s="5">
        <v>1026.4000000000001</v>
      </c>
      <c r="I103" s="5">
        <v>0</v>
      </c>
      <c r="J103" s="5">
        <v>0</v>
      </c>
      <c r="K103" s="5">
        <v>2.7</v>
      </c>
      <c r="L103" s="5"/>
      <c r="M103" s="5"/>
      <c r="N103" s="5"/>
      <c r="O103" s="5"/>
      <c r="P103">
        <v>11</v>
      </c>
      <c r="Q103">
        <v>11.1</v>
      </c>
      <c r="R103" s="54">
        <v>6.5277777777777796E-2</v>
      </c>
      <c r="T103" s="91"/>
      <c r="U103" s="94"/>
      <c r="V103" s="90">
        <f t="shared" si="3"/>
        <v>1</v>
      </c>
      <c r="W103" s="94"/>
      <c r="X103" s="91"/>
      <c r="Z103" s="5"/>
      <c r="AA103"/>
      <c r="AC103" s="373"/>
      <c r="AD103" s="54">
        <v>6.5277777777777796E-2</v>
      </c>
      <c r="AK103" s="307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10.9</v>
      </c>
      <c r="C104" s="5">
        <v>92</v>
      </c>
      <c r="D104" s="5">
        <v>9.6999999999999993</v>
      </c>
      <c r="E104" s="5">
        <v>10.9</v>
      </c>
      <c r="F104" s="5">
        <v>2.9</v>
      </c>
      <c r="G104" s="5">
        <v>2.9</v>
      </c>
      <c r="H104" s="5">
        <v>1026.5999999999999</v>
      </c>
      <c r="I104" s="5">
        <v>0</v>
      </c>
      <c r="J104" s="5">
        <v>0</v>
      </c>
      <c r="K104" s="5">
        <v>2.7</v>
      </c>
      <c r="L104" s="5"/>
      <c r="M104" s="5"/>
      <c r="N104" s="5"/>
      <c r="O104" s="5"/>
      <c r="P104">
        <v>11</v>
      </c>
      <c r="Q104">
        <v>11.1</v>
      </c>
      <c r="R104" s="54">
        <v>6.5972222222222196E-2</v>
      </c>
      <c r="T104" s="91"/>
      <c r="U104" s="94"/>
      <c r="V104" s="90">
        <f t="shared" si="3"/>
        <v>1</v>
      </c>
      <c r="W104" s="94"/>
      <c r="X104" s="419"/>
      <c r="Z104" s="5"/>
      <c r="AA104"/>
      <c r="AC104" s="373"/>
      <c r="AD104" s="54">
        <v>6.5972222222222196E-2</v>
      </c>
      <c r="AK104" s="307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10.9</v>
      </c>
      <c r="C105" s="5">
        <v>92</v>
      </c>
      <c r="D105" s="5">
        <v>9.6999999999999993</v>
      </c>
      <c r="E105" s="5">
        <v>10.9</v>
      </c>
      <c r="F105" s="5">
        <v>2.9</v>
      </c>
      <c r="G105" s="5">
        <v>4</v>
      </c>
      <c r="H105" s="5">
        <v>1026.3</v>
      </c>
      <c r="I105" s="5">
        <v>0</v>
      </c>
      <c r="J105" s="5">
        <v>0</v>
      </c>
      <c r="K105" s="5">
        <v>2.7</v>
      </c>
      <c r="L105" s="5"/>
      <c r="M105" s="5"/>
      <c r="N105" s="5"/>
      <c r="O105" s="5"/>
      <c r="P105">
        <v>11</v>
      </c>
      <c r="Q105">
        <v>11.1</v>
      </c>
      <c r="R105" s="54">
        <v>6.6666666666666693E-2</v>
      </c>
      <c r="T105" s="91"/>
      <c r="U105" s="94"/>
      <c r="V105" s="90">
        <f t="shared" si="3"/>
        <v>1</v>
      </c>
      <c r="W105" s="94"/>
      <c r="X105" s="419"/>
      <c r="Z105" s="5"/>
      <c r="AA105"/>
      <c r="AC105" s="373"/>
      <c r="AD105" s="54">
        <v>6.6666666666666693E-2</v>
      </c>
      <c r="AK105" s="307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10.9</v>
      </c>
      <c r="C106" s="5">
        <v>92</v>
      </c>
      <c r="D106" s="5">
        <v>9.6999999999999993</v>
      </c>
      <c r="E106" s="5">
        <v>10.9</v>
      </c>
      <c r="F106" s="5">
        <v>2.5</v>
      </c>
      <c r="G106" s="5">
        <v>3.2</v>
      </c>
      <c r="H106" s="5">
        <v>1026.2</v>
      </c>
      <c r="I106" s="5">
        <v>0</v>
      </c>
      <c r="J106" s="5">
        <v>0</v>
      </c>
      <c r="K106" s="5">
        <v>2.7</v>
      </c>
      <c r="L106" s="5"/>
      <c r="M106" s="5"/>
      <c r="N106" s="5"/>
      <c r="O106" s="5"/>
      <c r="P106">
        <v>11</v>
      </c>
      <c r="Q106">
        <v>11.1</v>
      </c>
      <c r="R106" s="54">
        <v>6.7361111111111094E-2</v>
      </c>
      <c r="T106" s="91"/>
      <c r="U106" s="94"/>
      <c r="V106" s="90">
        <f t="shared" si="3"/>
        <v>1</v>
      </c>
      <c r="W106" s="94"/>
      <c r="X106" s="91"/>
      <c r="Z106" s="5"/>
      <c r="AA106"/>
      <c r="AC106" s="373"/>
      <c r="AD106" s="54">
        <v>6.7361111111111094E-2</v>
      </c>
      <c r="AK106" s="307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10.9</v>
      </c>
      <c r="C107" s="5">
        <v>92</v>
      </c>
      <c r="D107" s="5">
        <v>9.6999999999999993</v>
      </c>
      <c r="E107" s="5">
        <v>10.9</v>
      </c>
      <c r="F107" s="5">
        <v>2.5</v>
      </c>
      <c r="G107" s="5">
        <v>3.2</v>
      </c>
      <c r="H107" s="5">
        <v>1026.5</v>
      </c>
      <c r="I107" s="5">
        <v>0</v>
      </c>
      <c r="J107" s="5">
        <v>0</v>
      </c>
      <c r="K107" s="5">
        <v>2.7</v>
      </c>
      <c r="L107" s="5"/>
      <c r="M107" s="5"/>
      <c r="N107" s="5"/>
      <c r="O107" s="5"/>
      <c r="P107">
        <v>11</v>
      </c>
      <c r="Q107">
        <v>11.1</v>
      </c>
      <c r="R107" s="54">
        <v>6.8055555555555605E-2</v>
      </c>
      <c r="T107" s="91"/>
      <c r="U107" s="94"/>
      <c r="V107" s="90">
        <f t="shared" si="3"/>
        <v>1</v>
      </c>
      <c r="W107" s="94"/>
      <c r="X107" s="91"/>
      <c r="Z107" s="5"/>
      <c r="AA107"/>
      <c r="AC107" s="373"/>
      <c r="AD107" s="54">
        <v>6.8055555555555605E-2</v>
      </c>
      <c r="AK107" s="307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10.9</v>
      </c>
      <c r="C108" s="5">
        <v>92</v>
      </c>
      <c r="D108" s="5">
        <v>9.6999999999999993</v>
      </c>
      <c r="E108" s="5">
        <v>10.9</v>
      </c>
      <c r="F108" s="5">
        <v>4.3</v>
      </c>
      <c r="G108" s="5">
        <v>4.7</v>
      </c>
      <c r="H108" s="5">
        <v>1026.4000000000001</v>
      </c>
      <c r="I108" s="5">
        <v>0</v>
      </c>
      <c r="J108" s="5">
        <v>0</v>
      </c>
      <c r="K108" s="5">
        <v>2.7</v>
      </c>
      <c r="L108" s="5"/>
      <c r="M108" s="5"/>
      <c r="N108" s="5"/>
      <c r="O108" s="5"/>
      <c r="P108">
        <v>11</v>
      </c>
      <c r="Q108">
        <v>11.1</v>
      </c>
      <c r="R108" s="54">
        <v>6.8750000000000006E-2</v>
      </c>
      <c r="T108" s="91"/>
      <c r="U108" s="94"/>
      <c r="V108" s="90">
        <f t="shared" si="3"/>
        <v>1</v>
      </c>
      <c r="W108" s="94"/>
      <c r="X108" s="91"/>
      <c r="Z108" s="5"/>
      <c r="AA108"/>
      <c r="AC108" s="373"/>
      <c r="AD108" s="54">
        <v>6.8750000000000006E-2</v>
      </c>
      <c r="AK108" s="307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10.9</v>
      </c>
      <c r="C109" s="5">
        <v>92</v>
      </c>
      <c r="D109" s="5">
        <v>9.6999999999999993</v>
      </c>
      <c r="E109" s="5">
        <v>10.9</v>
      </c>
      <c r="F109" s="5">
        <v>2.9</v>
      </c>
      <c r="G109" s="5">
        <v>5</v>
      </c>
      <c r="H109" s="5">
        <v>1026.5999999999999</v>
      </c>
      <c r="I109" s="5">
        <v>0</v>
      </c>
      <c r="J109" s="5">
        <v>0</v>
      </c>
      <c r="K109" s="5">
        <v>2.7</v>
      </c>
      <c r="L109" s="5"/>
      <c r="M109" s="5"/>
      <c r="N109" s="5"/>
      <c r="O109" s="5"/>
      <c r="P109">
        <v>11</v>
      </c>
      <c r="Q109">
        <v>11.1</v>
      </c>
      <c r="R109" s="54">
        <v>6.9444444444444406E-2</v>
      </c>
      <c r="T109" s="91"/>
      <c r="U109" s="94"/>
      <c r="V109" s="90">
        <f t="shared" si="3"/>
        <v>1</v>
      </c>
      <c r="W109" s="94"/>
      <c r="X109" s="91"/>
      <c r="Z109" s="5"/>
      <c r="AA109"/>
      <c r="AC109" s="373"/>
      <c r="AD109" s="54">
        <v>6.9444444444444406E-2</v>
      </c>
      <c r="AK109" s="307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10.9</v>
      </c>
      <c r="C110" s="5">
        <v>92</v>
      </c>
      <c r="D110" s="5">
        <v>9.6999999999999993</v>
      </c>
      <c r="E110" s="5">
        <v>10.9</v>
      </c>
      <c r="F110" s="5">
        <v>3.2</v>
      </c>
      <c r="G110" s="5">
        <v>4.7</v>
      </c>
      <c r="H110" s="5">
        <v>1026.4000000000001</v>
      </c>
      <c r="I110" s="5">
        <v>0</v>
      </c>
      <c r="J110" s="5">
        <v>0</v>
      </c>
      <c r="K110" s="5">
        <v>2.7</v>
      </c>
      <c r="L110" s="5"/>
      <c r="M110" s="5"/>
      <c r="N110" s="5"/>
      <c r="O110" s="5"/>
      <c r="P110">
        <v>11</v>
      </c>
      <c r="Q110">
        <v>11.1</v>
      </c>
      <c r="R110" s="54">
        <v>7.0138888888888903E-2</v>
      </c>
      <c r="T110" s="91"/>
      <c r="U110" s="94"/>
      <c r="V110" s="90">
        <f t="shared" si="3"/>
        <v>1</v>
      </c>
      <c r="W110" s="94"/>
      <c r="X110" s="91"/>
      <c r="Z110" s="5"/>
      <c r="AA110"/>
      <c r="AC110" s="373"/>
      <c r="AD110" s="54">
        <v>7.0138888888888903E-2</v>
      </c>
      <c r="AK110" s="307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10.9</v>
      </c>
      <c r="C111" s="5">
        <v>92</v>
      </c>
      <c r="D111" s="5">
        <v>9.6999999999999993</v>
      </c>
      <c r="E111" s="5">
        <v>10.9</v>
      </c>
      <c r="F111" s="5">
        <v>0</v>
      </c>
      <c r="G111" s="5">
        <v>2.5</v>
      </c>
      <c r="H111" s="5">
        <v>1026.3</v>
      </c>
      <c r="I111" s="5">
        <v>0</v>
      </c>
      <c r="J111" s="5">
        <v>0</v>
      </c>
      <c r="K111" s="5">
        <v>2.7</v>
      </c>
      <c r="L111" s="5"/>
      <c r="M111" s="5"/>
      <c r="N111" s="5"/>
      <c r="O111" s="5"/>
      <c r="P111">
        <v>11</v>
      </c>
      <c r="Q111">
        <v>11.1</v>
      </c>
      <c r="R111" s="54">
        <v>7.0833333333333304E-2</v>
      </c>
      <c r="T111" s="91"/>
      <c r="U111" s="94"/>
      <c r="V111" s="90">
        <f t="shared" si="3"/>
        <v>1</v>
      </c>
      <c r="W111" s="94"/>
      <c r="X111" s="91"/>
      <c r="Z111" s="5"/>
      <c r="AA111"/>
      <c r="AC111" s="373"/>
      <c r="AD111" s="54">
        <v>7.0833333333333304E-2</v>
      </c>
      <c r="AK111" s="307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10.9</v>
      </c>
      <c r="C112" s="5">
        <v>92</v>
      </c>
      <c r="D112" s="5">
        <v>9.6999999999999993</v>
      </c>
      <c r="E112" s="5">
        <v>10.9</v>
      </c>
      <c r="F112" s="5">
        <v>0</v>
      </c>
      <c r="G112" s="5">
        <v>2.2000000000000002</v>
      </c>
      <c r="H112" s="5">
        <v>1026.4000000000001</v>
      </c>
      <c r="I112" s="5">
        <v>0</v>
      </c>
      <c r="J112" s="5">
        <v>0</v>
      </c>
      <c r="K112" s="5">
        <v>2.8</v>
      </c>
      <c r="L112" s="5"/>
      <c r="M112" s="5"/>
      <c r="N112" s="5"/>
      <c r="O112" s="5"/>
      <c r="P112">
        <v>11</v>
      </c>
      <c r="Q112">
        <v>11.1</v>
      </c>
      <c r="R112" s="54">
        <v>7.1527777777777801E-2</v>
      </c>
      <c r="T112" s="91"/>
      <c r="U112" s="94"/>
      <c r="V112" s="90">
        <f t="shared" si="3"/>
        <v>1</v>
      </c>
      <c r="W112" s="94"/>
      <c r="X112" s="91"/>
      <c r="Z112" s="5"/>
      <c r="AA112"/>
      <c r="AC112" s="373"/>
      <c r="AD112" s="54">
        <v>7.1527777777777801E-2</v>
      </c>
      <c r="AK112" s="307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10.9</v>
      </c>
      <c r="C113" s="5">
        <v>92</v>
      </c>
      <c r="D113" s="5">
        <v>9.6999999999999993</v>
      </c>
      <c r="E113" s="5">
        <v>10.9</v>
      </c>
      <c r="F113" s="5">
        <v>2.2000000000000002</v>
      </c>
      <c r="G113" s="5">
        <v>2.5</v>
      </c>
      <c r="H113" s="5">
        <v>1026.5999999999999</v>
      </c>
      <c r="I113" s="5">
        <v>0</v>
      </c>
      <c r="J113" s="5">
        <v>0</v>
      </c>
      <c r="K113" s="5">
        <v>2.8</v>
      </c>
      <c r="L113" s="5"/>
      <c r="M113" s="5"/>
      <c r="N113" s="5"/>
      <c r="O113" s="5"/>
      <c r="P113">
        <v>11</v>
      </c>
      <c r="Q113">
        <v>11.1</v>
      </c>
      <c r="R113" s="54">
        <v>7.2222222222222202E-2</v>
      </c>
      <c r="T113" s="91"/>
      <c r="U113" s="94"/>
      <c r="V113" s="90">
        <f t="shared" si="3"/>
        <v>1</v>
      </c>
      <c r="W113" s="94"/>
      <c r="X113" s="91"/>
      <c r="Z113" s="5"/>
      <c r="AA113"/>
      <c r="AC113" s="373"/>
      <c r="AD113" s="54">
        <v>7.2222222222222202E-2</v>
      </c>
      <c r="AK113" s="307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10.9</v>
      </c>
      <c r="C114" s="5">
        <v>92</v>
      </c>
      <c r="D114" s="5">
        <v>9.6999999999999993</v>
      </c>
      <c r="E114" s="5">
        <v>10.9</v>
      </c>
      <c r="F114" s="5">
        <v>0</v>
      </c>
      <c r="G114" s="5">
        <v>2.2000000000000002</v>
      </c>
      <c r="H114" s="5">
        <v>1026.3</v>
      </c>
      <c r="I114" s="5">
        <v>0</v>
      </c>
      <c r="J114" s="5">
        <v>0</v>
      </c>
      <c r="K114" s="5">
        <v>2.8</v>
      </c>
      <c r="L114" s="5"/>
      <c r="M114" s="5"/>
      <c r="N114" s="5"/>
      <c r="O114" s="5"/>
      <c r="P114">
        <v>11</v>
      </c>
      <c r="Q114">
        <v>11.1</v>
      </c>
      <c r="R114" s="54">
        <v>7.2916666666666699E-2</v>
      </c>
      <c r="T114" s="91"/>
      <c r="U114" s="94"/>
      <c r="V114" s="90">
        <f t="shared" si="3"/>
        <v>1</v>
      </c>
      <c r="W114" s="94"/>
      <c r="X114" s="91"/>
      <c r="Z114" s="5"/>
      <c r="AA114"/>
      <c r="AC114" s="373"/>
      <c r="AD114" s="54">
        <v>7.2916666666666699E-2</v>
      </c>
      <c r="AK114" s="307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10.9</v>
      </c>
      <c r="C115" s="5">
        <v>92</v>
      </c>
      <c r="D115" s="5">
        <v>9.6999999999999993</v>
      </c>
      <c r="E115" s="5">
        <v>10.9</v>
      </c>
      <c r="F115" s="5">
        <v>0</v>
      </c>
      <c r="G115" s="5">
        <v>0</v>
      </c>
      <c r="H115" s="5">
        <v>1026.5</v>
      </c>
      <c r="I115" s="5">
        <v>0</v>
      </c>
      <c r="J115" s="5">
        <v>0</v>
      </c>
      <c r="K115" s="5">
        <v>2.8</v>
      </c>
      <c r="L115" s="5"/>
      <c r="M115" s="5"/>
      <c r="N115" s="5"/>
      <c r="O115" s="5"/>
      <c r="P115">
        <v>11</v>
      </c>
      <c r="Q115">
        <v>11.1</v>
      </c>
      <c r="R115" s="54">
        <v>7.3611111111111099E-2</v>
      </c>
      <c r="T115" s="91"/>
      <c r="U115" s="94"/>
      <c r="V115" s="90">
        <f t="shared" si="3"/>
        <v>1</v>
      </c>
      <c r="W115" s="94"/>
      <c r="X115" s="91"/>
      <c r="Z115" s="5"/>
      <c r="AA115"/>
      <c r="AC115" s="373"/>
      <c r="AD115" s="54">
        <v>7.3611111111111099E-2</v>
      </c>
      <c r="AK115" s="307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10.9</v>
      </c>
      <c r="C116" s="5">
        <v>92</v>
      </c>
      <c r="D116" s="5">
        <v>9.6999999999999993</v>
      </c>
      <c r="E116" s="5">
        <v>10.9</v>
      </c>
      <c r="F116" s="5">
        <v>0</v>
      </c>
      <c r="G116" s="5">
        <v>4</v>
      </c>
      <c r="H116" s="5">
        <v>1026.3</v>
      </c>
      <c r="I116" s="5">
        <v>0</v>
      </c>
      <c r="J116" s="5">
        <v>0</v>
      </c>
      <c r="K116" s="5">
        <v>2.8</v>
      </c>
      <c r="L116" s="5"/>
      <c r="M116" s="5"/>
      <c r="N116" s="5"/>
      <c r="O116" s="5"/>
      <c r="P116">
        <v>11</v>
      </c>
      <c r="Q116">
        <v>11.1</v>
      </c>
      <c r="R116" s="54">
        <v>7.4305555555555597E-2</v>
      </c>
      <c r="T116" s="91"/>
      <c r="U116" s="94"/>
      <c r="V116" s="90">
        <f t="shared" si="3"/>
        <v>1</v>
      </c>
      <c r="W116" s="94"/>
      <c r="X116" s="91"/>
      <c r="Z116" s="5"/>
      <c r="AA116"/>
      <c r="AC116" s="373"/>
      <c r="AD116" s="54">
        <v>7.4305555555555597E-2</v>
      </c>
      <c r="AK116" s="307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10.9</v>
      </c>
      <c r="C117" s="5">
        <v>92</v>
      </c>
      <c r="D117" s="5">
        <v>9.6999999999999993</v>
      </c>
      <c r="E117" s="5">
        <v>10.9</v>
      </c>
      <c r="F117" s="5">
        <v>1.8</v>
      </c>
      <c r="G117" s="5">
        <v>3.2</v>
      </c>
      <c r="H117" s="5">
        <v>1026.5</v>
      </c>
      <c r="I117" s="5">
        <v>0</v>
      </c>
      <c r="J117" s="5">
        <v>0</v>
      </c>
      <c r="K117" s="5">
        <v>2.8</v>
      </c>
      <c r="L117" s="5"/>
      <c r="M117" s="5"/>
      <c r="N117" s="5"/>
      <c r="O117" s="5"/>
      <c r="P117">
        <v>11</v>
      </c>
      <c r="Q117">
        <v>11.1</v>
      </c>
      <c r="R117" s="54">
        <v>7.4999999999999997E-2</v>
      </c>
      <c r="T117" s="91"/>
      <c r="U117" s="94"/>
      <c r="V117" s="90">
        <f t="shared" si="3"/>
        <v>1</v>
      </c>
      <c r="W117" s="94"/>
      <c r="X117" s="91"/>
      <c r="Z117" s="5"/>
      <c r="AA117"/>
      <c r="AC117" s="373"/>
      <c r="AD117" s="54">
        <v>7.4999999999999997E-2</v>
      </c>
      <c r="AK117" s="307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10.9</v>
      </c>
      <c r="C118" s="5">
        <v>92</v>
      </c>
      <c r="D118" s="5">
        <v>9.6999999999999993</v>
      </c>
      <c r="E118" s="5">
        <v>10.9</v>
      </c>
      <c r="F118" s="5">
        <v>0</v>
      </c>
      <c r="G118" s="5">
        <v>2.5</v>
      </c>
      <c r="H118" s="5">
        <v>1026.5</v>
      </c>
      <c r="I118" s="5">
        <v>0</v>
      </c>
      <c r="J118" s="5">
        <v>0</v>
      </c>
      <c r="K118" s="5">
        <v>2.8</v>
      </c>
      <c r="L118" s="5"/>
      <c r="M118" s="5"/>
      <c r="N118" s="5"/>
      <c r="O118" s="5"/>
      <c r="P118">
        <v>11</v>
      </c>
      <c r="Q118">
        <v>11.1</v>
      </c>
      <c r="R118" s="54">
        <v>7.5694444444444495E-2</v>
      </c>
      <c r="T118" s="91"/>
      <c r="U118" s="94"/>
      <c r="V118" s="90">
        <f t="shared" si="3"/>
        <v>1</v>
      </c>
      <c r="W118" s="94"/>
      <c r="X118" s="91"/>
      <c r="Z118" s="5"/>
      <c r="AA118"/>
      <c r="AC118" s="373"/>
      <c r="AD118" s="54">
        <v>7.5694444444444495E-2</v>
      </c>
      <c r="AK118" s="307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10.9</v>
      </c>
      <c r="C119" s="5">
        <v>92</v>
      </c>
      <c r="D119" s="5">
        <v>9.6999999999999993</v>
      </c>
      <c r="E119" s="5">
        <v>10.9</v>
      </c>
      <c r="F119" s="5">
        <v>0</v>
      </c>
      <c r="G119" s="5">
        <v>2.9</v>
      </c>
      <c r="H119" s="5">
        <v>1026.5</v>
      </c>
      <c r="I119" s="5">
        <v>0</v>
      </c>
      <c r="J119" s="5">
        <v>0</v>
      </c>
      <c r="K119" s="5">
        <v>2.8</v>
      </c>
      <c r="L119" s="5"/>
      <c r="M119" s="5"/>
      <c r="N119" s="5"/>
      <c r="O119" s="5"/>
      <c r="P119">
        <v>11</v>
      </c>
      <c r="Q119">
        <v>11.1</v>
      </c>
      <c r="R119" s="54">
        <v>7.6388888888888895E-2</v>
      </c>
      <c r="T119" s="91"/>
      <c r="U119" s="94"/>
      <c r="V119" s="90">
        <f t="shared" si="3"/>
        <v>1</v>
      </c>
      <c r="W119" s="94"/>
      <c r="X119" s="91"/>
      <c r="Z119" s="5"/>
      <c r="AA119"/>
      <c r="AC119" s="373"/>
      <c r="AD119" s="54">
        <v>7.6388888888888895E-2</v>
      </c>
      <c r="AK119" s="307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10.9</v>
      </c>
      <c r="C120" s="5">
        <v>92</v>
      </c>
      <c r="D120" s="5">
        <v>9.6999999999999993</v>
      </c>
      <c r="E120" s="5">
        <v>10.9</v>
      </c>
      <c r="F120" s="5">
        <v>0</v>
      </c>
      <c r="G120" s="5">
        <v>5.8</v>
      </c>
      <c r="H120" s="5">
        <v>1026.4000000000001</v>
      </c>
      <c r="I120" s="5">
        <v>0</v>
      </c>
      <c r="J120" s="5">
        <v>0</v>
      </c>
      <c r="K120" s="5">
        <v>2.8</v>
      </c>
      <c r="L120" s="5"/>
      <c r="M120" s="5"/>
      <c r="N120" s="5"/>
      <c r="O120" s="5"/>
      <c r="P120">
        <v>10.9</v>
      </c>
      <c r="Q120">
        <v>11.1</v>
      </c>
      <c r="R120" s="54">
        <v>7.7083333333333295E-2</v>
      </c>
      <c r="T120" s="91"/>
      <c r="U120" s="94"/>
      <c r="V120" s="90">
        <f t="shared" si="3"/>
        <v>1</v>
      </c>
      <c r="W120" s="94"/>
      <c r="X120" s="91"/>
      <c r="Z120" s="5"/>
      <c r="AA120"/>
      <c r="AC120" s="373"/>
      <c r="AD120" s="54">
        <v>7.7083333333333295E-2</v>
      </c>
      <c r="AK120" s="307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10.9</v>
      </c>
      <c r="C121" s="5">
        <v>92</v>
      </c>
      <c r="D121" s="5">
        <v>9.6999999999999993</v>
      </c>
      <c r="E121" s="5">
        <v>10.9</v>
      </c>
      <c r="F121" s="5">
        <v>0</v>
      </c>
      <c r="G121" s="5">
        <v>2.9</v>
      </c>
      <c r="H121" s="5">
        <v>1026.5</v>
      </c>
      <c r="I121" s="5">
        <v>0</v>
      </c>
      <c r="J121" s="5">
        <v>0</v>
      </c>
      <c r="K121" s="5">
        <v>2.8</v>
      </c>
      <c r="L121" s="5"/>
      <c r="M121" s="5"/>
      <c r="N121" s="5"/>
      <c r="O121" s="5"/>
      <c r="P121">
        <v>10.9</v>
      </c>
      <c r="Q121">
        <v>11</v>
      </c>
      <c r="R121" s="54">
        <v>7.7777777777777807E-2</v>
      </c>
      <c r="T121" s="91"/>
      <c r="U121" s="94"/>
      <c r="V121" s="90">
        <f t="shared" si="3"/>
        <v>1</v>
      </c>
      <c r="W121" s="94"/>
      <c r="X121" s="91"/>
      <c r="Z121" s="5"/>
      <c r="AA121"/>
      <c r="AC121" s="373"/>
      <c r="AD121" s="54">
        <v>7.7777777777777807E-2</v>
      </c>
      <c r="AK121" s="307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10.8</v>
      </c>
      <c r="C122" s="5">
        <v>92</v>
      </c>
      <c r="D122" s="5">
        <v>9.6</v>
      </c>
      <c r="E122" s="5">
        <v>10.8</v>
      </c>
      <c r="F122" s="5">
        <v>0</v>
      </c>
      <c r="G122" s="5">
        <v>2.2000000000000002</v>
      </c>
      <c r="H122" s="5">
        <v>1026.3</v>
      </c>
      <c r="I122" s="5">
        <v>0</v>
      </c>
      <c r="J122" s="5">
        <v>0</v>
      </c>
      <c r="K122" s="5">
        <v>2.8</v>
      </c>
      <c r="L122" s="5"/>
      <c r="M122" s="5"/>
      <c r="N122" s="5"/>
      <c r="O122" s="5"/>
      <c r="P122">
        <v>10.9</v>
      </c>
      <c r="Q122">
        <v>11</v>
      </c>
      <c r="R122" s="54">
        <v>7.8472222222222193E-2</v>
      </c>
      <c r="T122" s="91"/>
      <c r="U122" s="94"/>
      <c r="V122" s="90">
        <f t="shared" si="3"/>
        <v>1</v>
      </c>
      <c r="W122" s="94"/>
      <c r="X122" s="91"/>
      <c r="Z122" s="5"/>
      <c r="AA122"/>
      <c r="AC122" s="373"/>
      <c r="AD122" s="54">
        <v>7.8472222222222193E-2</v>
      </c>
      <c r="AK122" s="307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10.8</v>
      </c>
      <c r="C123" s="5">
        <v>92</v>
      </c>
      <c r="D123" s="5">
        <v>9.6</v>
      </c>
      <c r="E123" s="5">
        <v>10.8</v>
      </c>
      <c r="F123" s="5">
        <v>0</v>
      </c>
      <c r="G123" s="5">
        <v>2.9</v>
      </c>
      <c r="H123" s="5">
        <v>1026.5999999999999</v>
      </c>
      <c r="I123" s="5">
        <v>0</v>
      </c>
      <c r="J123" s="5">
        <v>0</v>
      </c>
      <c r="K123" s="5">
        <v>2.8</v>
      </c>
      <c r="L123" s="5"/>
      <c r="M123" s="5"/>
      <c r="N123" s="5"/>
      <c r="O123" s="5"/>
      <c r="P123">
        <v>10.9</v>
      </c>
      <c r="Q123">
        <v>11</v>
      </c>
      <c r="R123" s="54">
        <v>7.9166666666666705E-2</v>
      </c>
      <c r="T123" s="91"/>
      <c r="U123" s="94"/>
      <c r="V123" s="90">
        <f t="shared" si="3"/>
        <v>1</v>
      </c>
      <c r="W123" s="94"/>
      <c r="X123" s="91"/>
      <c r="Z123" s="5"/>
      <c r="AA123"/>
      <c r="AC123" s="373"/>
      <c r="AD123" s="54">
        <v>7.9166666666666705E-2</v>
      </c>
      <c r="AK123" s="307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10.8</v>
      </c>
      <c r="C124" s="5">
        <v>92</v>
      </c>
      <c r="D124" s="5">
        <v>9.6</v>
      </c>
      <c r="E124" s="5">
        <v>10.8</v>
      </c>
      <c r="F124" s="5">
        <v>1.8</v>
      </c>
      <c r="G124" s="5">
        <v>2.5</v>
      </c>
      <c r="H124" s="5">
        <v>1026.4000000000001</v>
      </c>
      <c r="I124" s="5">
        <v>0</v>
      </c>
      <c r="J124" s="5">
        <v>0</v>
      </c>
      <c r="K124" s="5">
        <v>2.8</v>
      </c>
      <c r="L124" s="5"/>
      <c r="M124" s="5"/>
      <c r="N124" s="5"/>
      <c r="O124" s="5"/>
      <c r="P124">
        <v>10.9</v>
      </c>
      <c r="Q124">
        <v>11</v>
      </c>
      <c r="R124" s="54">
        <v>7.9861111111111105E-2</v>
      </c>
      <c r="T124" s="91"/>
      <c r="U124" s="94"/>
      <c r="V124" s="90">
        <f t="shared" si="3"/>
        <v>1</v>
      </c>
      <c r="W124" s="94"/>
      <c r="X124" s="91"/>
      <c r="Z124" s="5"/>
      <c r="AA124"/>
      <c r="AC124" s="373"/>
      <c r="AD124" s="54">
        <v>7.9861111111111105E-2</v>
      </c>
      <c r="AK124" s="307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10.8</v>
      </c>
      <c r="C125" s="5">
        <v>92</v>
      </c>
      <c r="D125" s="5">
        <v>9.6</v>
      </c>
      <c r="E125" s="5">
        <v>10.8</v>
      </c>
      <c r="F125" s="5">
        <v>2.2000000000000002</v>
      </c>
      <c r="G125" s="5">
        <v>3.6</v>
      </c>
      <c r="H125" s="5">
        <v>1026.5</v>
      </c>
      <c r="I125" s="5">
        <v>0</v>
      </c>
      <c r="J125" s="5">
        <v>0</v>
      </c>
      <c r="K125" s="5">
        <v>2.8</v>
      </c>
      <c r="L125" s="5"/>
      <c r="M125" s="5"/>
      <c r="N125" s="5"/>
      <c r="O125" s="5"/>
      <c r="P125">
        <v>10.9</v>
      </c>
      <c r="Q125">
        <v>11</v>
      </c>
      <c r="R125" s="54">
        <v>8.0555555555555602E-2</v>
      </c>
      <c r="T125" s="91"/>
      <c r="U125" s="94"/>
      <c r="V125" s="90">
        <f t="shared" si="3"/>
        <v>1</v>
      </c>
      <c r="W125" s="94"/>
      <c r="X125" s="91"/>
      <c r="Z125" s="5"/>
      <c r="AA125"/>
      <c r="AC125" s="373"/>
      <c r="AD125" s="54">
        <v>8.0555555555555602E-2</v>
      </c>
      <c r="AK125" s="307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10.8</v>
      </c>
      <c r="C126" s="5">
        <v>92</v>
      </c>
      <c r="D126" s="5">
        <v>9.6</v>
      </c>
      <c r="E126" s="5">
        <v>10.8</v>
      </c>
      <c r="F126" s="5">
        <v>4</v>
      </c>
      <c r="G126" s="5">
        <v>4.3</v>
      </c>
      <c r="H126" s="5">
        <v>1026.5999999999999</v>
      </c>
      <c r="I126" s="5">
        <v>0</v>
      </c>
      <c r="J126" s="5">
        <v>0</v>
      </c>
      <c r="K126" s="5">
        <v>2.8</v>
      </c>
      <c r="L126" s="5"/>
      <c r="M126" s="5"/>
      <c r="N126" s="5"/>
      <c r="O126" s="5"/>
      <c r="P126">
        <v>10.9</v>
      </c>
      <c r="Q126">
        <v>11</v>
      </c>
      <c r="R126" s="54">
        <v>8.1250000000000003E-2</v>
      </c>
      <c r="T126" s="91"/>
      <c r="U126" s="94"/>
      <c r="V126" s="90">
        <f t="shared" si="3"/>
        <v>1</v>
      </c>
      <c r="W126" s="94"/>
      <c r="X126" s="91"/>
      <c r="Z126" s="5"/>
      <c r="AA126"/>
      <c r="AC126" s="373"/>
      <c r="AD126" s="54">
        <v>8.1250000000000003E-2</v>
      </c>
      <c r="AK126" s="307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10.8</v>
      </c>
      <c r="C127" s="5">
        <v>92</v>
      </c>
      <c r="D127" s="5">
        <v>9.6</v>
      </c>
      <c r="E127" s="5">
        <v>10.8</v>
      </c>
      <c r="F127" s="5">
        <v>0</v>
      </c>
      <c r="G127" s="5">
        <v>0</v>
      </c>
      <c r="H127" s="5">
        <v>1026.5</v>
      </c>
      <c r="I127" s="5">
        <v>0</v>
      </c>
      <c r="J127" s="5">
        <v>0</v>
      </c>
      <c r="K127" s="5">
        <v>2.8</v>
      </c>
      <c r="L127" s="5"/>
      <c r="M127" s="5"/>
      <c r="N127" s="5"/>
      <c r="O127" s="5"/>
      <c r="P127">
        <v>10.9</v>
      </c>
      <c r="Q127">
        <v>11</v>
      </c>
      <c r="R127" s="54">
        <v>8.1944444444444403E-2</v>
      </c>
      <c r="T127" s="91"/>
      <c r="U127" s="94"/>
      <c r="V127" s="90">
        <f t="shared" si="3"/>
        <v>1</v>
      </c>
      <c r="W127" s="94"/>
      <c r="X127" s="91"/>
      <c r="Z127" s="5"/>
      <c r="AA127"/>
      <c r="AC127" s="373"/>
      <c r="AD127" s="54">
        <v>8.1944444444444403E-2</v>
      </c>
      <c r="AK127" s="307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10.8</v>
      </c>
      <c r="C128" s="5">
        <v>92</v>
      </c>
      <c r="D128" s="5">
        <v>9.6</v>
      </c>
      <c r="E128" s="5">
        <v>10.8</v>
      </c>
      <c r="F128" s="5">
        <v>0</v>
      </c>
      <c r="G128" s="5">
        <v>3.2</v>
      </c>
      <c r="H128" s="5">
        <v>1026.4000000000001</v>
      </c>
      <c r="I128" s="5">
        <v>0</v>
      </c>
      <c r="J128" s="5">
        <v>0</v>
      </c>
      <c r="K128" s="5">
        <v>2.8</v>
      </c>
      <c r="L128" s="5"/>
      <c r="M128" s="5"/>
      <c r="N128" s="5"/>
      <c r="O128" s="5"/>
      <c r="P128">
        <v>10.8</v>
      </c>
      <c r="Q128">
        <v>11</v>
      </c>
      <c r="R128" s="54">
        <v>8.2638888888888901E-2</v>
      </c>
      <c r="T128" s="91"/>
      <c r="U128" s="94"/>
      <c r="V128" s="90">
        <f t="shared" si="3"/>
        <v>1</v>
      </c>
      <c r="W128" s="94"/>
      <c r="X128" s="91"/>
      <c r="Z128" s="5"/>
      <c r="AA128"/>
      <c r="AC128" s="373"/>
      <c r="AD128" s="54">
        <v>8.2638888888888901E-2</v>
      </c>
      <c r="AK128" s="307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10.8</v>
      </c>
      <c r="C129" s="5">
        <v>92</v>
      </c>
      <c r="D129" s="5">
        <v>9.6</v>
      </c>
      <c r="E129" s="5">
        <v>10.8</v>
      </c>
      <c r="F129" s="5">
        <v>2.9</v>
      </c>
      <c r="G129" s="5">
        <v>4</v>
      </c>
      <c r="H129" s="5">
        <v>1026.5999999999999</v>
      </c>
      <c r="I129" s="5">
        <v>0</v>
      </c>
      <c r="J129" s="5">
        <v>0</v>
      </c>
      <c r="K129" s="5">
        <v>2.8</v>
      </c>
      <c r="L129" s="5"/>
      <c r="M129" s="5"/>
      <c r="N129" s="5"/>
      <c r="O129" s="5"/>
      <c r="P129">
        <v>10.8</v>
      </c>
      <c r="Q129">
        <v>11</v>
      </c>
      <c r="R129" s="54">
        <v>8.3333333333333301E-2</v>
      </c>
      <c r="T129" s="91"/>
      <c r="U129" s="94"/>
      <c r="V129" s="90">
        <f t="shared" si="3"/>
        <v>1</v>
      </c>
      <c r="W129" s="94"/>
      <c r="X129" s="91"/>
      <c r="Z129" s="5"/>
      <c r="AA129"/>
      <c r="AC129" s="373"/>
      <c r="AD129" s="54">
        <v>8.3333333333333301E-2</v>
      </c>
      <c r="AK129" s="307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10.8</v>
      </c>
      <c r="C130" s="5">
        <v>92</v>
      </c>
      <c r="D130" s="5">
        <v>9.6</v>
      </c>
      <c r="E130" s="5">
        <v>10.8</v>
      </c>
      <c r="F130" s="5">
        <v>4.7</v>
      </c>
      <c r="G130" s="5">
        <v>4.7</v>
      </c>
      <c r="H130" s="5">
        <v>1026.5999999999999</v>
      </c>
      <c r="I130" s="5">
        <v>0</v>
      </c>
      <c r="J130" s="5">
        <v>0</v>
      </c>
      <c r="K130" s="5">
        <v>2.8</v>
      </c>
      <c r="L130" s="5"/>
      <c r="M130" s="5"/>
      <c r="N130" s="5"/>
      <c r="O130" s="5"/>
      <c r="P130">
        <v>10.9</v>
      </c>
      <c r="Q130">
        <v>11</v>
      </c>
      <c r="R130" s="54">
        <v>8.4027777777777798E-2</v>
      </c>
      <c r="T130" s="91"/>
      <c r="U130" s="94"/>
      <c r="V130" s="90">
        <f t="shared" si="3"/>
        <v>1</v>
      </c>
      <c r="W130" s="94"/>
      <c r="X130" s="91"/>
      <c r="Z130" s="5"/>
      <c r="AA130"/>
      <c r="AC130" s="373"/>
      <c r="AD130" s="54">
        <v>8.4027777777777798E-2</v>
      </c>
      <c r="AK130" s="307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10.8</v>
      </c>
      <c r="C131" s="5">
        <v>92</v>
      </c>
      <c r="D131" s="5">
        <v>9.6</v>
      </c>
      <c r="E131" s="5">
        <v>10.8</v>
      </c>
      <c r="F131" s="5">
        <v>5</v>
      </c>
      <c r="G131" s="5">
        <v>5</v>
      </c>
      <c r="H131" s="5">
        <v>1026.5</v>
      </c>
      <c r="I131" s="5">
        <v>0</v>
      </c>
      <c r="J131" s="5">
        <v>0</v>
      </c>
      <c r="K131" s="5">
        <v>2.9</v>
      </c>
      <c r="L131" s="5"/>
      <c r="M131" s="5"/>
      <c r="N131" s="5"/>
      <c r="O131" s="5"/>
      <c r="P131">
        <v>10.8</v>
      </c>
      <c r="Q131">
        <v>11</v>
      </c>
      <c r="R131" s="54">
        <v>8.4722222222222199E-2</v>
      </c>
      <c r="T131" s="91"/>
      <c r="U131" s="94"/>
      <c r="V131" s="90">
        <f t="shared" si="3"/>
        <v>1</v>
      </c>
      <c r="W131" s="94"/>
      <c r="X131" s="91"/>
      <c r="Z131" s="5"/>
      <c r="AA131"/>
      <c r="AC131" s="373"/>
      <c r="AD131" s="54">
        <v>8.4722222222222199E-2</v>
      </c>
      <c r="AK131" s="307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10.8</v>
      </c>
      <c r="C132" s="5">
        <v>92</v>
      </c>
      <c r="D132" s="5">
        <v>9.6</v>
      </c>
      <c r="E132" s="5">
        <v>10.8</v>
      </c>
      <c r="F132" s="5">
        <v>0</v>
      </c>
      <c r="G132" s="5">
        <v>0</v>
      </c>
      <c r="H132" s="5">
        <v>1026.8</v>
      </c>
      <c r="I132" s="5">
        <v>0</v>
      </c>
      <c r="J132" s="5">
        <v>0</v>
      </c>
      <c r="K132" s="5">
        <v>0</v>
      </c>
      <c r="L132" s="5"/>
      <c r="M132" s="5"/>
      <c r="N132" s="5"/>
      <c r="O132" s="5"/>
      <c r="P132">
        <v>10.8</v>
      </c>
      <c r="Q132">
        <v>10.9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3"/>
      <c r="AD132" s="54">
        <v>8.5416666666666696E-2</v>
      </c>
      <c r="AK132" s="307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10.8</v>
      </c>
      <c r="C133" s="5">
        <v>92</v>
      </c>
      <c r="D133" s="5">
        <v>9.6</v>
      </c>
      <c r="E133" s="5">
        <v>10.8</v>
      </c>
      <c r="F133" s="5">
        <v>1.8</v>
      </c>
      <c r="G133" s="5">
        <v>3.6</v>
      </c>
      <c r="H133" s="5">
        <v>1026.5</v>
      </c>
      <c r="I133" s="5">
        <v>0</v>
      </c>
      <c r="J133" s="5">
        <v>0</v>
      </c>
      <c r="K133" s="5">
        <v>0</v>
      </c>
      <c r="L133" s="5"/>
      <c r="M133" s="5"/>
      <c r="N133" s="5"/>
      <c r="O133" s="5"/>
      <c r="P133">
        <v>10.8</v>
      </c>
      <c r="Q133">
        <v>10.9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3"/>
      <c r="AD133" s="54">
        <v>8.6111111111111097E-2</v>
      </c>
      <c r="AK133" s="307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10.8</v>
      </c>
      <c r="C134" s="5">
        <v>92</v>
      </c>
      <c r="D134" s="5">
        <v>9.6</v>
      </c>
      <c r="E134" s="5">
        <v>10.8</v>
      </c>
      <c r="F134" s="5">
        <v>0</v>
      </c>
      <c r="G134" s="5">
        <v>3.2</v>
      </c>
      <c r="H134" s="5">
        <v>1026.5999999999999</v>
      </c>
      <c r="I134" s="5">
        <v>0</v>
      </c>
      <c r="J134" s="5">
        <v>0</v>
      </c>
      <c r="K134" s="5">
        <v>0</v>
      </c>
      <c r="L134" s="5"/>
      <c r="M134" s="5"/>
      <c r="N134" s="5"/>
      <c r="O134" s="5"/>
      <c r="P134">
        <v>10.8</v>
      </c>
      <c r="Q134">
        <v>10.9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3"/>
      <c r="AD134" s="54">
        <v>8.6805555555555594E-2</v>
      </c>
      <c r="AK134" s="307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10.8</v>
      </c>
      <c r="C135" s="5">
        <v>92</v>
      </c>
      <c r="D135" s="5">
        <v>9.6</v>
      </c>
      <c r="E135" s="5">
        <v>10.8</v>
      </c>
      <c r="F135" s="5">
        <v>2.2000000000000002</v>
      </c>
      <c r="G135" s="5">
        <v>4</v>
      </c>
      <c r="H135" s="5">
        <v>1026.5999999999999</v>
      </c>
      <c r="I135" s="5">
        <v>0</v>
      </c>
      <c r="J135" s="5">
        <v>0</v>
      </c>
      <c r="K135" s="5">
        <v>0</v>
      </c>
      <c r="L135" s="5"/>
      <c r="M135" s="5"/>
      <c r="N135" s="5"/>
      <c r="O135" s="5"/>
      <c r="P135">
        <v>10.8</v>
      </c>
      <c r="Q135">
        <v>10.9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3"/>
      <c r="AD135" s="54">
        <v>8.7499999999999994E-2</v>
      </c>
      <c r="AK135" s="307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10.8</v>
      </c>
      <c r="C136" s="5">
        <v>92</v>
      </c>
      <c r="D136" s="5">
        <v>9.6</v>
      </c>
      <c r="E136" s="5">
        <v>10.8</v>
      </c>
      <c r="F136" s="5">
        <v>2.2000000000000002</v>
      </c>
      <c r="G136" s="5">
        <v>3.6</v>
      </c>
      <c r="H136" s="5">
        <v>1026.5999999999999</v>
      </c>
      <c r="I136" s="5">
        <v>10</v>
      </c>
      <c r="J136" s="5">
        <v>0</v>
      </c>
      <c r="K136" s="5">
        <v>0</v>
      </c>
      <c r="L136" s="5"/>
      <c r="M136" s="5"/>
      <c r="N136" s="5"/>
      <c r="O136" s="5"/>
      <c r="P136">
        <v>10.8</v>
      </c>
      <c r="Q136">
        <v>10.9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3"/>
      <c r="AD136" s="54">
        <v>8.8194444444444506E-2</v>
      </c>
      <c r="AK136" s="307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10.8</v>
      </c>
      <c r="C137" s="5">
        <v>92</v>
      </c>
      <c r="D137" s="5">
        <v>9.6</v>
      </c>
      <c r="E137" s="5">
        <v>10.8</v>
      </c>
      <c r="F137" s="5">
        <v>2.2000000000000002</v>
      </c>
      <c r="G137" s="5">
        <v>2.2000000000000002</v>
      </c>
      <c r="H137" s="5">
        <v>1026.7</v>
      </c>
      <c r="I137" s="5">
        <v>10</v>
      </c>
      <c r="J137" s="5">
        <v>0</v>
      </c>
      <c r="K137" s="5">
        <v>0</v>
      </c>
      <c r="L137" s="5"/>
      <c r="M137" s="5"/>
      <c r="N137" s="5"/>
      <c r="O137" s="5"/>
      <c r="P137">
        <v>11</v>
      </c>
      <c r="Q137">
        <v>11.1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3"/>
      <c r="AD137" s="54">
        <v>8.8888888888888906E-2</v>
      </c>
      <c r="AK137" s="307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10.8</v>
      </c>
      <c r="C138" s="5">
        <v>92</v>
      </c>
      <c r="D138" s="5">
        <v>9.6</v>
      </c>
      <c r="E138" s="5">
        <v>10.8</v>
      </c>
      <c r="F138" s="5">
        <v>3.6</v>
      </c>
      <c r="G138" s="5">
        <v>3.6</v>
      </c>
      <c r="H138" s="5">
        <v>1026.5999999999999</v>
      </c>
      <c r="I138" s="5">
        <v>10</v>
      </c>
      <c r="J138" s="5">
        <v>0</v>
      </c>
      <c r="K138" s="5">
        <v>0</v>
      </c>
      <c r="L138" s="5"/>
      <c r="M138" s="5"/>
      <c r="N138" s="5"/>
      <c r="O138" s="5"/>
      <c r="P138">
        <v>11</v>
      </c>
      <c r="Q138">
        <v>11.2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3"/>
      <c r="AD138" s="54">
        <v>8.9583333333333307E-2</v>
      </c>
      <c r="AK138" s="307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10.8</v>
      </c>
      <c r="C139" s="5">
        <v>92</v>
      </c>
      <c r="D139" s="5">
        <v>9.6</v>
      </c>
      <c r="E139" s="5">
        <v>10.8</v>
      </c>
      <c r="F139" s="5">
        <v>2.9</v>
      </c>
      <c r="G139" s="5">
        <v>4.7</v>
      </c>
      <c r="H139" s="5">
        <v>1026.7</v>
      </c>
      <c r="I139" s="5">
        <v>10</v>
      </c>
      <c r="J139" s="5">
        <v>0</v>
      </c>
      <c r="K139" s="5">
        <v>0</v>
      </c>
      <c r="L139" s="5"/>
      <c r="M139" s="5"/>
      <c r="N139" s="5"/>
      <c r="O139" s="5"/>
      <c r="P139">
        <v>11</v>
      </c>
      <c r="Q139">
        <v>11.1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3"/>
      <c r="AD139" s="54">
        <v>9.0277777777777804E-2</v>
      </c>
      <c r="AK139" s="307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10.8</v>
      </c>
      <c r="C140" s="5">
        <v>92</v>
      </c>
      <c r="D140" s="5">
        <v>9.6</v>
      </c>
      <c r="E140" s="5">
        <v>10.8</v>
      </c>
      <c r="F140" s="5">
        <v>2.9</v>
      </c>
      <c r="G140" s="5">
        <v>2.9</v>
      </c>
      <c r="H140" s="5">
        <v>1026.7</v>
      </c>
      <c r="I140" s="5">
        <v>20</v>
      </c>
      <c r="J140" s="5">
        <v>0</v>
      </c>
      <c r="K140" s="5">
        <v>0</v>
      </c>
      <c r="L140" s="5"/>
      <c r="M140" s="5"/>
      <c r="N140" s="5"/>
      <c r="O140" s="5"/>
      <c r="P140">
        <v>11</v>
      </c>
      <c r="Q140">
        <v>11.1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3"/>
      <c r="AD140" s="54">
        <v>9.0972222222222204E-2</v>
      </c>
      <c r="AK140" s="307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10.8</v>
      </c>
      <c r="C141" s="5">
        <v>92</v>
      </c>
      <c r="D141" s="5">
        <v>9.6</v>
      </c>
      <c r="E141" s="5">
        <v>10.8</v>
      </c>
      <c r="F141" s="5">
        <v>4.3</v>
      </c>
      <c r="G141" s="5">
        <v>4.3</v>
      </c>
      <c r="H141" s="5">
        <v>1026.7</v>
      </c>
      <c r="I141" s="5">
        <v>20</v>
      </c>
      <c r="J141" s="5">
        <v>0</v>
      </c>
      <c r="K141" s="5">
        <v>0</v>
      </c>
      <c r="L141" s="5"/>
      <c r="M141" s="5"/>
      <c r="N141" s="5"/>
      <c r="O141" s="5"/>
      <c r="P141">
        <v>11</v>
      </c>
      <c r="Q141">
        <v>11.1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3"/>
      <c r="AD141" s="54">
        <v>9.1666666666666702E-2</v>
      </c>
      <c r="AK141" s="307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10.8</v>
      </c>
      <c r="C142" s="5">
        <v>92</v>
      </c>
      <c r="D142" s="5">
        <v>9.6</v>
      </c>
      <c r="E142" s="5">
        <v>10.8</v>
      </c>
      <c r="F142" s="5">
        <v>3.2</v>
      </c>
      <c r="G142" s="5">
        <v>3.2</v>
      </c>
      <c r="H142" s="5">
        <v>1026.5999999999999</v>
      </c>
      <c r="I142" s="5">
        <v>20</v>
      </c>
      <c r="J142" s="5">
        <v>0</v>
      </c>
      <c r="K142" s="5">
        <v>0</v>
      </c>
      <c r="L142" s="5"/>
      <c r="M142" s="5"/>
      <c r="N142" s="5"/>
      <c r="O142" s="5"/>
      <c r="P142">
        <v>11</v>
      </c>
      <c r="Q142">
        <v>11.1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3"/>
      <c r="AD142" s="54">
        <v>9.2361111111111102E-2</v>
      </c>
      <c r="AK142" s="307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10.8</v>
      </c>
      <c r="C143" s="5">
        <v>92</v>
      </c>
      <c r="D143" s="5">
        <v>9.6</v>
      </c>
      <c r="E143" s="5">
        <v>10.8</v>
      </c>
      <c r="F143" s="5">
        <v>2.5</v>
      </c>
      <c r="G143" s="5">
        <v>3.2</v>
      </c>
      <c r="H143" s="5">
        <v>1026.5999999999999</v>
      </c>
      <c r="I143" s="5">
        <v>30</v>
      </c>
      <c r="J143" s="5">
        <v>0</v>
      </c>
      <c r="K143" s="5">
        <v>0</v>
      </c>
      <c r="L143" s="5"/>
      <c r="M143" s="5"/>
      <c r="N143" s="5"/>
      <c r="O143" s="5"/>
      <c r="P143">
        <v>11</v>
      </c>
      <c r="Q143">
        <v>11.1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3"/>
      <c r="AD143" s="54">
        <v>9.30555555555556E-2</v>
      </c>
      <c r="AK143" s="307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10.9</v>
      </c>
      <c r="C144" s="5">
        <v>92</v>
      </c>
      <c r="D144" s="5">
        <v>9.6999999999999993</v>
      </c>
      <c r="E144" s="5">
        <v>10.9</v>
      </c>
      <c r="F144" s="5">
        <v>2.2000000000000002</v>
      </c>
      <c r="G144" s="5">
        <v>2.2000000000000002</v>
      </c>
      <c r="H144" s="5">
        <v>1026.3</v>
      </c>
      <c r="I144" s="5">
        <v>0</v>
      </c>
      <c r="J144" s="5">
        <v>0</v>
      </c>
      <c r="K144" s="5">
        <v>0</v>
      </c>
      <c r="L144" s="5"/>
      <c r="M144" s="5"/>
      <c r="N144" s="5"/>
      <c r="O144" s="5"/>
      <c r="P144">
        <v>11</v>
      </c>
      <c r="Q144">
        <v>11.1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3"/>
      <c r="AD144" s="54">
        <v>9.375E-2</v>
      </c>
      <c r="AK144" s="307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10.9</v>
      </c>
      <c r="C145" s="5">
        <v>92</v>
      </c>
      <c r="D145" s="5">
        <v>9.6999999999999993</v>
      </c>
      <c r="E145" s="5">
        <v>10.9</v>
      </c>
      <c r="F145" s="5">
        <v>1.8</v>
      </c>
      <c r="G145" s="5">
        <v>3.2</v>
      </c>
      <c r="H145" s="5">
        <v>1026.3</v>
      </c>
      <c r="I145" s="5">
        <v>0</v>
      </c>
      <c r="J145" s="5">
        <v>0</v>
      </c>
      <c r="K145" s="5">
        <v>0</v>
      </c>
      <c r="L145" s="5"/>
      <c r="M145" s="5"/>
      <c r="N145" s="5"/>
      <c r="O145" s="5"/>
      <c r="P145">
        <v>11</v>
      </c>
      <c r="Q145">
        <v>11.1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3"/>
      <c r="AD145" s="54">
        <v>9.44444444444444E-2</v>
      </c>
      <c r="AK145" s="307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10.9</v>
      </c>
      <c r="C146" s="5">
        <v>92</v>
      </c>
      <c r="D146" s="5">
        <v>9.6999999999999993</v>
      </c>
      <c r="E146" s="5">
        <v>10.9</v>
      </c>
      <c r="F146" s="5">
        <v>0</v>
      </c>
      <c r="G146" s="5">
        <v>2.5</v>
      </c>
      <c r="H146" s="5">
        <v>1026.4000000000001</v>
      </c>
      <c r="I146" s="5">
        <v>0</v>
      </c>
      <c r="J146" s="5">
        <v>0</v>
      </c>
      <c r="K146" s="5">
        <v>0</v>
      </c>
      <c r="L146" s="5"/>
      <c r="M146" s="5"/>
      <c r="N146" s="5"/>
      <c r="O146" s="5"/>
      <c r="P146">
        <v>11</v>
      </c>
      <c r="Q146">
        <v>11.1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3"/>
      <c r="AD146" s="54">
        <v>9.5138888888888898E-2</v>
      </c>
      <c r="AK146" s="307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10.9</v>
      </c>
      <c r="C147" s="5">
        <v>92</v>
      </c>
      <c r="D147" s="5">
        <v>9.6999999999999993</v>
      </c>
      <c r="E147" s="5">
        <v>10.9</v>
      </c>
      <c r="F147" s="5">
        <v>2.2000000000000002</v>
      </c>
      <c r="G147" s="5">
        <v>4.7</v>
      </c>
      <c r="H147" s="5">
        <v>1026.0999999999999</v>
      </c>
      <c r="I147" s="5">
        <v>0</v>
      </c>
      <c r="J147" s="5">
        <v>0</v>
      </c>
      <c r="K147" s="5">
        <v>0</v>
      </c>
      <c r="L147" s="5"/>
      <c r="M147" s="5"/>
      <c r="N147" s="5"/>
      <c r="O147" s="5"/>
      <c r="P147">
        <v>11</v>
      </c>
      <c r="Q147">
        <v>11.1</v>
      </c>
      <c r="R147" s="54">
        <v>9.5833333333333298E-2</v>
      </c>
      <c r="T147" s="91"/>
      <c r="U147" s="428"/>
      <c r="V147" s="90" t="str">
        <f t="shared" si="4"/>
        <v/>
      </c>
      <c r="W147" s="94"/>
      <c r="X147" s="91"/>
      <c r="Z147" s="5"/>
      <c r="AA147"/>
      <c r="AC147" s="373"/>
      <c r="AD147" s="54">
        <v>9.5833333333333298E-2</v>
      </c>
      <c r="AK147" s="307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10.9</v>
      </c>
      <c r="C148" s="5">
        <v>92</v>
      </c>
      <c r="D148" s="5">
        <v>9.6999999999999993</v>
      </c>
      <c r="E148" s="5">
        <v>10.9</v>
      </c>
      <c r="F148" s="5">
        <v>2.2000000000000002</v>
      </c>
      <c r="G148" s="5">
        <v>2.5</v>
      </c>
      <c r="H148" s="5">
        <v>1026.4000000000001</v>
      </c>
      <c r="I148" s="5">
        <v>0</v>
      </c>
      <c r="J148" s="5">
        <v>0</v>
      </c>
      <c r="K148" s="5">
        <v>0</v>
      </c>
      <c r="L148" s="5"/>
      <c r="M148" s="5"/>
      <c r="N148" s="5"/>
      <c r="O148" s="5"/>
      <c r="P148">
        <v>11</v>
      </c>
      <c r="Q148">
        <v>11.1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3"/>
      <c r="AD148" s="54">
        <v>9.6527777777777796E-2</v>
      </c>
      <c r="AK148" s="307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10.9</v>
      </c>
      <c r="C149" s="5">
        <v>92</v>
      </c>
      <c r="D149" s="5">
        <v>9.6999999999999993</v>
      </c>
      <c r="E149" s="5">
        <v>10.9</v>
      </c>
      <c r="F149" s="5">
        <v>2.9</v>
      </c>
      <c r="G149" s="5">
        <v>2.9</v>
      </c>
      <c r="H149" s="5">
        <v>1026.5999999999999</v>
      </c>
      <c r="I149" s="5">
        <v>0</v>
      </c>
      <c r="J149" s="5">
        <v>0</v>
      </c>
      <c r="K149" s="5">
        <v>0</v>
      </c>
      <c r="L149" s="5"/>
      <c r="M149" s="5"/>
      <c r="N149" s="5"/>
      <c r="O149" s="5"/>
      <c r="P149">
        <v>11</v>
      </c>
      <c r="Q149">
        <v>11.1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3"/>
      <c r="AD149" s="54">
        <v>9.7222222222222196E-2</v>
      </c>
      <c r="AK149" s="307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10.9</v>
      </c>
      <c r="C150" s="5">
        <v>92</v>
      </c>
      <c r="D150" s="5">
        <v>9.6999999999999993</v>
      </c>
      <c r="E150" s="5">
        <v>10.9</v>
      </c>
      <c r="F150" s="5">
        <v>2.9</v>
      </c>
      <c r="G150" s="5">
        <v>4</v>
      </c>
      <c r="H150" s="5">
        <v>1026.3</v>
      </c>
      <c r="I150" s="5">
        <v>0</v>
      </c>
      <c r="J150" s="5">
        <v>0</v>
      </c>
      <c r="K150" s="5">
        <v>0</v>
      </c>
      <c r="L150" s="5"/>
      <c r="M150" s="5"/>
      <c r="N150" s="5"/>
      <c r="O150" s="5"/>
      <c r="P150">
        <v>11</v>
      </c>
      <c r="Q150">
        <v>11.1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3"/>
      <c r="AD150" s="54">
        <v>9.7916666666666693E-2</v>
      </c>
      <c r="AK150" s="307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10.9</v>
      </c>
      <c r="C151" s="5">
        <v>92</v>
      </c>
      <c r="D151" s="5">
        <v>9.6999999999999993</v>
      </c>
      <c r="E151" s="5">
        <v>10.9</v>
      </c>
      <c r="F151" s="5">
        <v>2.5</v>
      </c>
      <c r="G151" s="5">
        <v>3.2</v>
      </c>
      <c r="H151" s="5">
        <v>1026.2</v>
      </c>
      <c r="I151" s="5">
        <v>0</v>
      </c>
      <c r="J151" s="5">
        <v>0</v>
      </c>
      <c r="K151" s="5">
        <v>0</v>
      </c>
      <c r="L151" s="5"/>
      <c r="M151" s="5"/>
      <c r="N151" s="5"/>
      <c r="O151" s="5"/>
      <c r="P151">
        <v>11</v>
      </c>
      <c r="Q151">
        <v>11.1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3"/>
      <c r="AD151" s="54">
        <v>9.8611111111111094E-2</v>
      </c>
      <c r="AK151" s="307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10.9</v>
      </c>
      <c r="C152" s="5">
        <v>92</v>
      </c>
      <c r="D152" s="5">
        <v>9.6999999999999993</v>
      </c>
      <c r="E152" s="5">
        <v>10.9</v>
      </c>
      <c r="F152" s="5">
        <v>2.5</v>
      </c>
      <c r="G152" s="5">
        <v>3.2</v>
      </c>
      <c r="H152" s="5">
        <v>1026.5</v>
      </c>
      <c r="I152" s="5">
        <v>0</v>
      </c>
      <c r="J152" s="5">
        <v>0</v>
      </c>
      <c r="K152" s="5">
        <v>0</v>
      </c>
      <c r="L152" s="5"/>
      <c r="M152" s="5"/>
      <c r="N152" s="5"/>
      <c r="O152" s="5"/>
      <c r="P152">
        <v>11</v>
      </c>
      <c r="Q152">
        <v>11.1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3"/>
      <c r="AD152" s="54">
        <v>9.9305555555555605E-2</v>
      </c>
      <c r="AK152" s="307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10.9</v>
      </c>
      <c r="C153" s="5">
        <v>92</v>
      </c>
      <c r="D153" s="5">
        <v>9.6999999999999993</v>
      </c>
      <c r="E153" s="5">
        <v>10.9</v>
      </c>
      <c r="F153" s="5">
        <v>4.3</v>
      </c>
      <c r="G153" s="5">
        <v>4.7</v>
      </c>
      <c r="H153" s="5">
        <v>1026.4000000000001</v>
      </c>
      <c r="I153" s="5">
        <v>0</v>
      </c>
      <c r="J153" s="5">
        <v>0</v>
      </c>
      <c r="K153" s="5">
        <v>0</v>
      </c>
      <c r="L153" s="5"/>
      <c r="M153" s="5"/>
      <c r="N153" s="5"/>
      <c r="O153" s="5"/>
      <c r="P153">
        <v>11</v>
      </c>
      <c r="Q153">
        <v>11.1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3"/>
      <c r="AD153" s="54">
        <v>0.1</v>
      </c>
      <c r="AK153" s="307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10.9</v>
      </c>
      <c r="C154" s="5">
        <v>92</v>
      </c>
      <c r="D154" s="5">
        <v>9.6999999999999993</v>
      </c>
      <c r="E154" s="5">
        <v>10.9</v>
      </c>
      <c r="F154" s="5">
        <v>2.9</v>
      </c>
      <c r="G154" s="5">
        <v>5</v>
      </c>
      <c r="H154" s="5">
        <v>1026.5999999999999</v>
      </c>
      <c r="I154" s="5">
        <v>0</v>
      </c>
      <c r="J154" s="5">
        <v>0</v>
      </c>
      <c r="K154" s="5">
        <v>0</v>
      </c>
      <c r="L154" s="5"/>
      <c r="M154" s="5"/>
      <c r="N154" s="5"/>
      <c r="O154" s="5"/>
      <c r="P154">
        <v>11</v>
      </c>
      <c r="Q154">
        <v>11.1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3"/>
      <c r="AD154" s="54">
        <v>0.100694444444444</v>
      </c>
      <c r="AK154" s="307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10.9</v>
      </c>
      <c r="C155" s="5">
        <v>92</v>
      </c>
      <c r="D155" s="5">
        <v>9.6999999999999993</v>
      </c>
      <c r="E155" s="5">
        <v>10.9</v>
      </c>
      <c r="F155" s="5">
        <v>3.2</v>
      </c>
      <c r="G155" s="5">
        <v>4.7</v>
      </c>
      <c r="H155" s="5">
        <v>1026.4000000000001</v>
      </c>
      <c r="I155" s="5">
        <v>0</v>
      </c>
      <c r="J155" s="5">
        <v>0</v>
      </c>
      <c r="K155" s="5">
        <v>0</v>
      </c>
      <c r="L155" s="5"/>
      <c r="M155" s="5"/>
      <c r="N155" s="5"/>
      <c r="O155" s="5"/>
      <c r="P155">
        <v>11</v>
      </c>
      <c r="Q155">
        <v>11.1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3"/>
      <c r="AD155" s="54">
        <v>0.101388888888889</v>
      </c>
      <c r="AK155" s="307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10.9</v>
      </c>
      <c r="C156" s="5">
        <v>92</v>
      </c>
      <c r="D156" s="5">
        <v>9.6999999999999993</v>
      </c>
      <c r="E156" s="5">
        <v>10.9</v>
      </c>
      <c r="F156" s="5">
        <v>0</v>
      </c>
      <c r="G156" s="5">
        <v>2.5</v>
      </c>
      <c r="H156" s="5">
        <v>1026.3</v>
      </c>
      <c r="I156" s="5">
        <v>0</v>
      </c>
      <c r="J156" s="5">
        <v>0</v>
      </c>
      <c r="K156" s="5">
        <v>0</v>
      </c>
      <c r="L156" s="5"/>
      <c r="M156" s="5"/>
      <c r="N156" s="5"/>
      <c r="O156" s="5"/>
      <c r="P156">
        <v>11</v>
      </c>
      <c r="Q156">
        <v>11.1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3"/>
      <c r="AD156" s="54">
        <v>0.102083333333333</v>
      </c>
      <c r="AK156" s="307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10.9</v>
      </c>
      <c r="C157" s="5">
        <v>92</v>
      </c>
      <c r="D157" s="5">
        <v>9.6999999999999993</v>
      </c>
      <c r="E157" s="5">
        <v>10.9</v>
      </c>
      <c r="F157" s="5">
        <v>0</v>
      </c>
      <c r="G157" s="5">
        <v>2.2000000000000002</v>
      </c>
      <c r="H157" s="5">
        <v>1026.4000000000001</v>
      </c>
      <c r="I157" s="5">
        <v>0</v>
      </c>
      <c r="J157" s="5">
        <v>0</v>
      </c>
      <c r="K157" s="5">
        <v>0</v>
      </c>
      <c r="L157" s="5"/>
      <c r="M157" s="5"/>
      <c r="N157" s="5"/>
      <c r="O157" s="5"/>
      <c r="P157">
        <v>11</v>
      </c>
      <c r="Q157">
        <v>11.1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3"/>
      <c r="AD157" s="54">
        <v>0.102777777777778</v>
      </c>
      <c r="AK157" s="307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10.9</v>
      </c>
      <c r="C158" s="5">
        <v>92</v>
      </c>
      <c r="D158" s="5">
        <v>9.6999999999999993</v>
      </c>
      <c r="E158" s="5">
        <v>10.9</v>
      </c>
      <c r="F158" s="5">
        <v>2.2000000000000002</v>
      </c>
      <c r="G158" s="5">
        <v>2.5</v>
      </c>
      <c r="H158" s="5">
        <v>1026.5999999999999</v>
      </c>
      <c r="I158" s="5">
        <v>0</v>
      </c>
      <c r="J158" s="5">
        <v>0</v>
      </c>
      <c r="K158" s="5">
        <v>0</v>
      </c>
      <c r="L158" s="5"/>
      <c r="M158" s="5"/>
      <c r="N158" s="5"/>
      <c r="O158" s="5"/>
      <c r="P158">
        <v>11</v>
      </c>
      <c r="Q158">
        <v>11.1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3"/>
      <c r="AD158" s="54">
        <v>0.10347222222222199</v>
      </c>
      <c r="AK158" s="307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10.9</v>
      </c>
      <c r="C159" s="5">
        <v>92</v>
      </c>
      <c r="D159" s="5">
        <v>9.6999999999999993</v>
      </c>
      <c r="E159" s="5">
        <v>10.9</v>
      </c>
      <c r="F159" s="5">
        <v>0</v>
      </c>
      <c r="G159" s="5">
        <v>2.2000000000000002</v>
      </c>
      <c r="H159" s="5">
        <v>1026.3</v>
      </c>
      <c r="I159" s="5">
        <v>0</v>
      </c>
      <c r="J159" s="5">
        <v>0</v>
      </c>
      <c r="K159" s="5">
        <v>0</v>
      </c>
      <c r="L159" s="5"/>
      <c r="M159" s="5"/>
      <c r="N159" s="5"/>
      <c r="O159" s="5"/>
      <c r="P159">
        <v>11</v>
      </c>
      <c r="Q159">
        <v>11.1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3"/>
      <c r="AD159" s="54">
        <v>0.104166666666667</v>
      </c>
      <c r="AK159" s="307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10.9</v>
      </c>
      <c r="C160" s="5">
        <v>92</v>
      </c>
      <c r="D160" s="5">
        <v>9.6999999999999993</v>
      </c>
      <c r="E160" s="5">
        <v>10.9</v>
      </c>
      <c r="F160" s="5">
        <v>0</v>
      </c>
      <c r="G160" s="5">
        <v>0</v>
      </c>
      <c r="H160" s="5">
        <v>1026.5</v>
      </c>
      <c r="I160" s="5">
        <v>0</v>
      </c>
      <c r="J160" s="5">
        <v>0</v>
      </c>
      <c r="K160" s="5">
        <v>0</v>
      </c>
      <c r="L160" s="5"/>
      <c r="M160" s="5"/>
      <c r="N160" s="5"/>
      <c r="O160" s="5"/>
      <c r="P160">
        <v>11</v>
      </c>
      <c r="Q160">
        <v>11.1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3"/>
      <c r="AD160" s="54">
        <v>0.104861111111111</v>
      </c>
      <c r="AK160" s="307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10.9</v>
      </c>
      <c r="C161" s="5">
        <v>92</v>
      </c>
      <c r="D161" s="5">
        <v>9.6999999999999993</v>
      </c>
      <c r="E161" s="5">
        <v>10.9</v>
      </c>
      <c r="F161" s="5">
        <v>0</v>
      </c>
      <c r="G161" s="5">
        <v>4</v>
      </c>
      <c r="H161" s="5">
        <v>1026.3</v>
      </c>
      <c r="I161" s="5">
        <v>0</v>
      </c>
      <c r="J161" s="5">
        <v>0</v>
      </c>
      <c r="K161" s="5">
        <v>0</v>
      </c>
      <c r="L161" s="5"/>
      <c r="M161" s="5"/>
      <c r="N161" s="5"/>
      <c r="O161" s="5"/>
      <c r="P161">
        <v>11</v>
      </c>
      <c r="Q161">
        <v>11.1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3"/>
      <c r="AD161" s="54">
        <v>0.105555555555556</v>
      </c>
      <c r="AK161" s="307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10.9</v>
      </c>
      <c r="C162" s="5">
        <v>92</v>
      </c>
      <c r="D162" s="5">
        <v>9.6999999999999993</v>
      </c>
      <c r="E162" s="5">
        <v>10.9</v>
      </c>
      <c r="F162" s="5">
        <v>1.8</v>
      </c>
      <c r="G162" s="5">
        <v>3.2</v>
      </c>
      <c r="H162" s="5">
        <v>1026.5</v>
      </c>
      <c r="I162" s="5">
        <v>0</v>
      </c>
      <c r="J162" s="5">
        <v>0</v>
      </c>
      <c r="K162" s="5">
        <v>0</v>
      </c>
      <c r="L162" s="5"/>
      <c r="M162" s="5"/>
      <c r="N162" s="5"/>
      <c r="O162" s="5"/>
      <c r="P162">
        <v>11</v>
      </c>
      <c r="Q162">
        <v>11.1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3"/>
      <c r="AD162" s="54">
        <v>0.10625</v>
      </c>
      <c r="AK162" s="307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10.9</v>
      </c>
      <c r="C163" s="5">
        <v>92</v>
      </c>
      <c r="D163" s="5">
        <v>9.6999999999999993</v>
      </c>
      <c r="E163" s="5">
        <v>10.9</v>
      </c>
      <c r="F163" s="5">
        <v>0</v>
      </c>
      <c r="G163" s="5">
        <v>2.5</v>
      </c>
      <c r="H163" s="5">
        <v>1026.5</v>
      </c>
      <c r="I163" s="5">
        <v>0</v>
      </c>
      <c r="J163" s="5">
        <v>0</v>
      </c>
      <c r="K163" s="5">
        <v>0</v>
      </c>
      <c r="L163" s="5"/>
      <c r="M163" s="5"/>
      <c r="N163" s="5"/>
      <c r="O163" s="5"/>
      <c r="P163">
        <v>11</v>
      </c>
      <c r="Q163">
        <v>11.1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3"/>
      <c r="AD163" s="54">
        <v>0.106944444444444</v>
      </c>
      <c r="AK163" s="307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10.9</v>
      </c>
      <c r="C164" s="5">
        <v>92</v>
      </c>
      <c r="D164" s="5">
        <v>9.6999999999999993</v>
      </c>
      <c r="E164" s="5">
        <v>10.9</v>
      </c>
      <c r="F164" s="5">
        <v>0</v>
      </c>
      <c r="G164" s="5">
        <v>2.9</v>
      </c>
      <c r="H164" s="5">
        <v>1026.5</v>
      </c>
      <c r="I164" s="5">
        <v>0</v>
      </c>
      <c r="J164" s="5">
        <v>0</v>
      </c>
      <c r="K164" s="5">
        <v>0</v>
      </c>
      <c r="L164" s="5"/>
      <c r="M164" s="5"/>
      <c r="N164" s="5"/>
      <c r="O164" s="5"/>
      <c r="P164">
        <v>11</v>
      </c>
      <c r="Q164">
        <v>11.1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3"/>
      <c r="AD164" s="54">
        <v>0.10763888888888901</v>
      </c>
      <c r="AK164" s="307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10.9</v>
      </c>
      <c r="C165" s="5">
        <v>92</v>
      </c>
      <c r="D165" s="5">
        <v>9.6999999999999993</v>
      </c>
      <c r="E165" s="5">
        <v>10.9</v>
      </c>
      <c r="F165" s="5">
        <v>0</v>
      </c>
      <c r="G165" s="5">
        <v>5.8</v>
      </c>
      <c r="H165" s="5">
        <v>1026.4000000000001</v>
      </c>
      <c r="I165" s="5">
        <v>0</v>
      </c>
      <c r="J165" s="5">
        <v>0</v>
      </c>
      <c r="K165" s="5">
        <v>0</v>
      </c>
      <c r="L165" s="5"/>
      <c r="M165" s="5"/>
      <c r="N165" s="5"/>
      <c r="O165" s="5"/>
      <c r="P165">
        <v>10.9</v>
      </c>
      <c r="Q165">
        <v>11.1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3"/>
      <c r="AD165" s="54">
        <v>0.108333333333333</v>
      </c>
      <c r="AK165" s="307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10.9</v>
      </c>
      <c r="C166" s="5">
        <v>92</v>
      </c>
      <c r="D166" s="5">
        <v>9.6999999999999993</v>
      </c>
      <c r="E166" s="5">
        <v>10.9</v>
      </c>
      <c r="F166" s="5">
        <v>0</v>
      </c>
      <c r="G166" s="5">
        <v>2.9</v>
      </c>
      <c r="H166" s="5">
        <v>1026.5</v>
      </c>
      <c r="I166" s="5">
        <v>0</v>
      </c>
      <c r="J166" s="5">
        <v>0</v>
      </c>
      <c r="K166" s="5">
        <v>0</v>
      </c>
      <c r="L166" s="5"/>
      <c r="M166" s="5"/>
      <c r="N166" s="5"/>
      <c r="O166" s="5"/>
      <c r="P166">
        <v>10.9</v>
      </c>
      <c r="Q166">
        <v>11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3"/>
      <c r="AD166" s="54">
        <v>0.109027777777778</v>
      </c>
      <c r="AK166" s="307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10.8</v>
      </c>
      <c r="C167" s="5">
        <v>92</v>
      </c>
      <c r="D167" s="5">
        <v>9.6</v>
      </c>
      <c r="E167" s="5">
        <v>10.8</v>
      </c>
      <c r="F167" s="5">
        <v>0</v>
      </c>
      <c r="G167" s="5">
        <v>2.2000000000000002</v>
      </c>
      <c r="H167" s="5">
        <v>1026.3</v>
      </c>
      <c r="I167" s="5">
        <v>0</v>
      </c>
      <c r="J167" s="5">
        <v>0</v>
      </c>
      <c r="K167" s="5">
        <v>0</v>
      </c>
      <c r="L167" s="5"/>
      <c r="M167" s="5"/>
      <c r="N167" s="5"/>
      <c r="O167" s="5"/>
      <c r="P167">
        <v>10.9</v>
      </c>
      <c r="Q167">
        <v>11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3"/>
      <c r="AD167" s="54">
        <v>0.109722222222222</v>
      </c>
      <c r="AK167" s="307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10.8</v>
      </c>
      <c r="C168" s="5">
        <v>92</v>
      </c>
      <c r="D168" s="5">
        <v>9.6</v>
      </c>
      <c r="E168" s="5">
        <v>10.8</v>
      </c>
      <c r="F168" s="5">
        <v>0</v>
      </c>
      <c r="G168" s="5">
        <v>2.9</v>
      </c>
      <c r="H168" s="5">
        <v>1026.5999999999999</v>
      </c>
      <c r="I168" s="5">
        <v>0</v>
      </c>
      <c r="J168" s="5">
        <v>0</v>
      </c>
      <c r="K168" s="5">
        <v>0</v>
      </c>
      <c r="L168" s="5"/>
      <c r="M168" s="5"/>
      <c r="N168" s="5"/>
      <c r="O168" s="5"/>
      <c r="P168">
        <v>10.9</v>
      </c>
      <c r="Q168">
        <v>11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3"/>
      <c r="AD168" s="54">
        <v>0.110416666666667</v>
      </c>
      <c r="AK168" s="307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10.8</v>
      </c>
      <c r="C169" s="5">
        <v>92</v>
      </c>
      <c r="D169" s="5">
        <v>9.6</v>
      </c>
      <c r="E169" s="5">
        <v>10.8</v>
      </c>
      <c r="F169" s="5">
        <v>1.8</v>
      </c>
      <c r="G169" s="5">
        <v>2.5</v>
      </c>
      <c r="H169" s="5">
        <v>1026.4000000000001</v>
      </c>
      <c r="I169" s="5">
        <v>0</v>
      </c>
      <c r="J169" s="5">
        <v>0</v>
      </c>
      <c r="K169" s="5">
        <v>0</v>
      </c>
      <c r="L169" s="5"/>
      <c r="M169" s="5"/>
      <c r="N169" s="5"/>
      <c r="O169" s="5"/>
      <c r="P169">
        <v>10.9</v>
      </c>
      <c r="Q169">
        <v>11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3"/>
      <c r="AD169" s="54">
        <v>0.11111111111111099</v>
      </c>
      <c r="AK169" s="307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10.8</v>
      </c>
      <c r="C170" s="5">
        <v>92</v>
      </c>
      <c r="D170" s="5">
        <v>9.6</v>
      </c>
      <c r="E170" s="5">
        <v>10.8</v>
      </c>
      <c r="F170" s="5">
        <v>2.2000000000000002</v>
      </c>
      <c r="G170" s="5">
        <v>3.6</v>
      </c>
      <c r="H170" s="5">
        <v>1026.5</v>
      </c>
      <c r="I170" s="5">
        <v>0</v>
      </c>
      <c r="J170" s="5">
        <v>0</v>
      </c>
      <c r="K170" s="5">
        <v>0</v>
      </c>
      <c r="L170" s="5"/>
      <c r="M170" s="5"/>
      <c r="N170" s="5"/>
      <c r="O170" s="5"/>
      <c r="P170">
        <v>10.9</v>
      </c>
      <c r="Q170">
        <v>11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3"/>
      <c r="AD170" s="54">
        <v>0.111805555555556</v>
      </c>
      <c r="AK170" s="307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10.8</v>
      </c>
      <c r="C171" s="5">
        <v>92</v>
      </c>
      <c r="D171" s="5">
        <v>9.6</v>
      </c>
      <c r="E171" s="5">
        <v>10.8</v>
      </c>
      <c r="F171" s="5">
        <v>4</v>
      </c>
      <c r="G171" s="5">
        <v>4.3</v>
      </c>
      <c r="H171" s="5">
        <v>1026.5999999999999</v>
      </c>
      <c r="I171" s="5">
        <v>0</v>
      </c>
      <c r="J171" s="5">
        <v>0</v>
      </c>
      <c r="K171" s="5">
        <v>0</v>
      </c>
      <c r="L171" s="5"/>
      <c r="M171" s="5"/>
      <c r="N171" s="5"/>
      <c r="O171" s="5"/>
      <c r="P171">
        <v>10.9</v>
      </c>
      <c r="Q171">
        <v>11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3"/>
      <c r="AD171" s="54">
        <v>0.1125</v>
      </c>
      <c r="AK171" s="307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10.8</v>
      </c>
      <c r="C172" s="5">
        <v>92</v>
      </c>
      <c r="D172" s="5">
        <v>9.6</v>
      </c>
      <c r="E172" s="5">
        <v>10.8</v>
      </c>
      <c r="F172" s="5">
        <v>0</v>
      </c>
      <c r="G172" s="5">
        <v>0</v>
      </c>
      <c r="H172" s="5">
        <v>1026.5</v>
      </c>
      <c r="I172" s="5">
        <v>0</v>
      </c>
      <c r="J172" s="5">
        <v>0</v>
      </c>
      <c r="K172" s="5">
        <v>0</v>
      </c>
      <c r="L172" s="5"/>
      <c r="M172" s="5"/>
      <c r="N172" s="5"/>
      <c r="O172" s="5"/>
      <c r="P172">
        <v>10.9</v>
      </c>
      <c r="Q172">
        <v>11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3"/>
      <c r="AD172" s="54">
        <v>0.113194444444444</v>
      </c>
      <c r="AK172" s="307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10.8</v>
      </c>
      <c r="C173" s="5">
        <v>92</v>
      </c>
      <c r="D173" s="5">
        <v>9.6</v>
      </c>
      <c r="E173" s="5">
        <v>10.8</v>
      </c>
      <c r="F173" s="5">
        <v>0</v>
      </c>
      <c r="G173" s="5">
        <v>3.2</v>
      </c>
      <c r="H173" s="5">
        <v>1026.4000000000001</v>
      </c>
      <c r="I173" s="5">
        <v>0</v>
      </c>
      <c r="J173" s="5">
        <v>0</v>
      </c>
      <c r="K173" s="5">
        <v>0</v>
      </c>
      <c r="L173" s="5"/>
      <c r="M173" s="5"/>
      <c r="N173" s="5"/>
      <c r="O173" s="5"/>
      <c r="P173">
        <v>10.8</v>
      </c>
      <c r="Q173">
        <v>11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3"/>
      <c r="AD173" s="54">
        <v>0.113888888888889</v>
      </c>
      <c r="AK173" s="307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10.8</v>
      </c>
      <c r="C174" s="5">
        <v>92</v>
      </c>
      <c r="D174" s="5">
        <v>9.6</v>
      </c>
      <c r="E174" s="5">
        <v>10.8</v>
      </c>
      <c r="F174" s="5">
        <v>2.9</v>
      </c>
      <c r="G174" s="5">
        <v>4</v>
      </c>
      <c r="H174" s="5">
        <v>1026.5999999999999</v>
      </c>
      <c r="I174" s="5">
        <v>0</v>
      </c>
      <c r="J174" s="5">
        <v>0</v>
      </c>
      <c r="K174" s="5">
        <v>0</v>
      </c>
      <c r="L174" s="5"/>
      <c r="M174" s="5"/>
      <c r="N174" s="5"/>
      <c r="O174" s="5"/>
      <c r="P174">
        <v>10.8</v>
      </c>
      <c r="Q174">
        <v>11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3"/>
      <c r="AD174" s="54">
        <v>0.114583333333333</v>
      </c>
      <c r="AK174" s="307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10.8</v>
      </c>
      <c r="C175" s="5">
        <v>92</v>
      </c>
      <c r="D175" s="5">
        <v>9.6</v>
      </c>
      <c r="E175" s="5">
        <v>10.8</v>
      </c>
      <c r="F175" s="5">
        <v>4.7</v>
      </c>
      <c r="G175" s="5">
        <v>4.7</v>
      </c>
      <c r="H175" s="5">
        <v>1026.5999999999999</v>
      </c>
      <c r="I175" s="5">
        <v>0</v>
      </c>
      <c r="J175" s="5">
        <v>0</v>
      </c>
      <c r="K175" s="5">
        <v>0</v>
      </c>
      <c r="L175" s="5"/>
      <c r="M175" s="5"/>
      <c r="N175" s="5"/>
      <c r="O175" s="5"/>
      <c r="P175">
        <v>10.9</v>
      </c>
      <c r="Q175">
        <v>11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3"/>
      <c r="AD175" s="54">
        <v>0.11527777777777801</v>
      </c>
      <c r="AK175" s="307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10.8</v>
      </c>
      <c r="C176" s="5">
        <v>92</v>
      </c>
      <c r="D176" s="5">
        <v>9.6</v>
      </c>
      <c r="E176" s="5">
        <v>10.8</v>
      </c>
      <c r="F176" s="5">
        <v>5</v>
      </c>
      <c r="G176" s="5">
        <v>5</v>
      </c>
      <c r="H176" s="5">
        <v>1026.5</v>
      </c>
      <c r="I176" s="5">
        <v>0</v>
      </c>
      <c r="J176" s="5">
        <v>0</v>
      </c>
      <c r="K176" s="5">
        <v>0</v>
      </c>
      <c r="L176" s="5"/>
      <c r="M176" s="5"/>
      <c r="N176" s="5"/>
      <c r="O176" s="5"/>
      <c r="P176">
        <v>10.8</v>
      </c>
      <c r="Q176">
        <v>11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3"/>
      <c r="AD176" s="54">
        <v>0.115972222222222</v>
      </c>
      <c r="AK176" s="307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10.8</v>
      </c>
      <c r="C177" s="5">
        <v>92</v>
      </c>
      <c r="D177" s="5">
        <v>9.6</v>
      </c>
      <c r="E177" s="5">
        <v>10.8</v>
      </c>
      <c r="F177" s="5">
        <v>0</v>
      </c>
      <c r="G177" s="5">
        <v>0</v>
      </c>
      <c r="H177" s="5">
        <v>1026.8</v>
      </c>
      <c r="I177" s="5">
        <v>0</v>
      </c>
      <c r="J177" s="5">
        <v>0</v>
      </c>
      <c r="K177" s="5">
        <v>0</v>
      </c>
      <c r="L177" s="5"/>
      <c r="M177" s="5"/>
      <c r="N177" s="5"/>
      <c r="O177" s="5"/>
      <c r="P177">
        <v>10.8</v>
      </c>
      <c r="Q177">
        <v>10.9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3"/>
      <c r="AD177" s="54">
        <v>0.116666666666667</v>
      </c>
      <c r="AK177" s="307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10.8</v>
      </c>
      <c r="C178" s="5">
        <v>92</v>
      </c>
      <c r="D178" s="5">
        <v>9.6</v>
      </c>
      <c r="E178" s="5">
        <v>10.8</v>
      </c>
      <c r="F178" s="5">
        <v>1.8</v>
      </c>
      <c r="G178" s="5">
        <v>3.6</v>
      </c>
      <c r="H178" s="5">
        <v>1026.5</v>
      </c>
      <c r="I178" s="5">
        <v>0</v>
      </c>
      <c r="J178" s="5">
        <v>0</v>
      </c>
      <c r="K178" s="5">
        <v>0</v>
      </c>
      <c r="L178" s="5"/>
      <c r="M178" s="5"/>
      <c r="N178" s="5"/>
      <c r="O178" s="5"/>
      <c r="P178">
        <v>10.8</v>
      </c>
      <c r="Q178">
        <v>10.9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3"/>
      <c r="AD178" s="54">
        <v>0.117361111111111</v>
      </c>
      <c r="AK178" s="307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10.8</v>
      </c>
      <c r="C179" s="5">
        <v>92</v>
      </c>
      <c r="D179" s="5">
        <v>9.6</v>
      </c>
      <c r="E179" s="5">
        <v>10.8</v>
      </c>
      <c r="F179" s="5">
        <v>0</v>
      </c>
      <c r="G179" s="5">
        <v>3.2</v>
      </c>
      <c r="H179" s="5">
        <v>1026.5999999999999</v>
      </c>
      <c r="I179" s="5">
        <v>0</v>
      </c>
      <c r="J179" s="5">
        <v>0</v>
      </c>
      <c r="K179" s="5">
        <v>0</v>
      </c>
      <c r="L179" s="5"/>
      <c r="M179" s="5"/>
      <c r="N179" s="5"/>
      <c r="O179" s="5"/>
      <c r="P179">
        <v>10.8</v>
      </c>
      <c r="Q179">
        <v>10.9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3"/>
      <c r="AD179" s="54">
        <v>0.118055555555556</v>
      </c>
      <c r="AK179" s="307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10.8</v>
      </c>
      <c r="C180" s="5">
        <v>92</v>
      </c>
      <c r="D180" s="5">
        <v>9.6</v>
      </c>
      <c r="E180" s="5">
        <v>10.8</v>
      </c>
      <c r="F180" s="5">
        <v>2.2000000000000002</v>
      </c>
      <c r="G180" s="5">
        <v>4</v>
      </c>
      <c r="H180" s="5">
        <v>1026.5999999999999</v>
      </c>
      <c r="I180" s="5">
        <v>0</v>
      </c>
      <c r="J180" s="5">
        <v>0</v>
      </c>
      <c r="K180" s="5">
        <v>0</v>
      </c>
      <c r="L180" s="5"/>
      <c r="M180" s="5"/>
      <c r="N180" s="5"/>
      <c r="O180" s="5"/>
      <c r="P180">
        <v>10.8</v>
      </c>
      <c r="Q180">
        <v>10.9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3"/>
      <c r="AD180" s="54">
        <v>0.11874999999999999</v>
      </c>
      <c r="AK180" s="307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10.8</v>
      </c>
      <c r="C181" s="5">
        <v>92</v>
      </c>
      <c r="D181" s="5">
        <v>9.6</v>
      </c>
      <c r="E181" s="5">
        <v>10.8</v>
      </c>
      <c r="F181" s="5">
        <v>2.2000000000000002</v>
      </c>
      <c r="G181" s="5">
        <v>3.6</v>
      </c>
      <c r="H181" s="5">
        <v>1026.5999999999999</v>
      </c>
      <c r="I181" s="5">
        <v>10</v>
      </c>
      <c r="J181" s="5">
        <v>0</v>
      </c>
      <c r="K181" s="5">
        <v>0</v>
      </c>
      <c r="L181" s="5"/>
      <c r="M181" s="5"/>
      <c r="N181" s="5"/>
      <c r="O181" s="5"/>
      <c r="P181">
        <v>10.8</v>
      </c>
      <c r="Q181">
        <v>10.9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3"/>
      <c r="AD181" s="54">
        <v>0.11944444444444401</v>
      </c>
      <c r="AK181" s="307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10.8</v>
      </c>
      <c r="C182" s="5">
        <v>92</v>
      </c>
      <c r="D182" s="5">
        <v>9.6</v>
      </c>
      <c r="E182" s="5">
        <v>10.8</v>
      </c>
      <c r="F182" s="5">
        <v>2.2000000000000002</v>
      </c>
      <c r="G182" s="5">
        <v>2.2000000000000002</v>
      </c>
      <c r="H182" s="5">
        <v>1026.7</v>
      </c>
      <c r="I182" s="5">
        <v>10</v>
      </c>
      <c r="J182" s="5">
        <v>0</v>
      </c>
      <c r="K182" s="5">
        <v>0</v>
      </c>
      <c r="L182" s="5"/>
      <c r="M182" s="5"/>
      <c r="N182" s="5"/>
      <c r="O182" s="5"/>
      <c r="P182">
        <v>11</v>
      </c>
      <c r="Q182">
        <v>11.1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3"/>
      <c r="AD182" s="54">
        <v>0.120138888888889</v>
      </c>
      <c r="AK182" s="307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10.8</v>
      </c>
      <c r="C183" s="5">
        <v>92</v>
      </c>
      <c r="D183" s="5">
        <v>9.6</v>
      </c>
      <c r="E183" s="5">
        <v>10.8</v>
      </c>
      <c r="F183" s="5">
        <v>3.6</v>
      </c>
      <c r="G183" s="5">
        <v>3.6</v>
      </c>
      <c r="H183" s="5">
        <v>1026.5999999999999</v>
      </c>
      <c r="I183" s="5">
        <v>10</v>
      </c>
      <c r="J183" s="5">
        <v>0</v>
      </c>
      <c r="K183" s="5">
        <v>0</v>
      </c>
      <c r="L183" s="5"/>
      <c r="M183" s="5"/>
      <c r="N183" s="5"/>
      <c r="O183" s="5"/>
      <c r="P183">
        <v>11</v>
      </c>
      <c r="Q183">
        <v>11.2</v>
      </c>
      <c r="R183" s="54">
        <v>0.120833333333333</v>
      </c>
      <c r="T183" s="91"/>
      <c r="U183" s="94"/>
      <c r="V183" s="90" t="str">
        <f t="shared" si="4"/>
        <v/>
      </c>
      <c r="W183" s="94"/>
      <c r="X183" s="419"/>
      <c r="Z183" s="5"/>
      <c r="AA183"/>
      <c r="AC183" s="373"/>
      <c r="AD183" s="54">
        <v>0.120833333333333</v>
      </c>
      <c r="AK183" s="307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10.8</v>
      </c>
      <c r="C184" s="5">
        <v>92</v>
      </c>
      <c r="D184" s="5">
        <v>9.6</v>
      </c>
      <c r="E184" s="5">
        <v>10.8</v>
      </c>
      <c r="F184" s="5">
        <v>2.9</v>
      </c>
      <c r="G184" s="5">
        <v>4.7</v>
      </c>
      <c r="H184" s="5">
        <v>1026.7</v>
      </c>
      <c r="I184" s="5">
        <v>10</v>
      </c>
      <c r="J184" s="5">
        <v>0</v>
      </c>
      <c r="K184" s="5">
        <v>0</v>
      </c>
      <c r="L184" s="5"/>
      <c r="M184" s="5"/>
      <c r="N184" s="5"/>
      <c r="O184" s="5"/>
      <c r="P184">
        <v>11</v>
      </c>
      <c r="Q184">
        <v>11.1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3"/>
      <c r="AD184" s="54">
        <v>0.121527777777778</v>
      </c>
      <c r="AK184" s="307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10.8</v>
      </c>
      <c r="C185" s="5">
        <v>92</v>
      </c>
      <c r="D185" s="5">
        <v>9.6</v>
      </c>
      <c r="E185" s="5">
        <v>10.8</v>
      </c>
      <c r="F185" s="5">
        <v>2.9</v>
      </c>
      <c r="G185" s="5">
        <v>2.9</v>
      </c>
      <c r="H185" s="5">
        <v>1026.7</v>
      </c>
      <c r="I185" s="5">
        <v>20</v>
      </c>
      <c r="J185" s="5">
        <v>0</v>
      </c>
      <c r="K185" s="5">
        <v>0</v>
      </c>
      <c r="L185" s="5"/>
      <c r="M185" s="5"/>
      <c r="N185" s="5"/>
      <c r="O185" s="5"/>
      <c r="P185">
        <v>11</v>
      </c>
      <c r="Q185">
        <v>11.1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3"/>
      <c r="AD185" s="54">
        <v>0.122222222222222</v>
      </c>
      <c r="AK185" s="307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10.8</v>
      </c>
      <c r="C186" s="5">
        <v>92</v>
      </c>
      <c r="D186" s="5">
        <v>9.6</v>
      </c>
      <c r="E186" s="5">
        <v>10.8</v>
      </c>
      <c r="F186" s="5">
        <v>4.3</v>
      </c>
      <c r="G186" s="5">
        <v>4.3</v>
      </c>
      <c r="H186" s="5">
        <v>1026.7</v>
      </c>
      <c r="I186" s="5">
        <v>20</v>
      </c>
      <c r="J186" s="5">
        <v>0</v>
      </c>
      <c r="K186" s="5">
        <v>0</v>
      </c>
      <c r="L186" s="5"/>
      <c r="M186" s="5"/>
      <c r="N186" s="5"/>
      <c r="O186" s="5"/>
      <c r="P186">
        <v>11</v>
      </c>
      <c r="Q186">
        <v>11.1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3"/>
      <c r="AD186" s="54">
        <v>0.12291666666666699</v>
      </c>
      <c r="AK186" s="307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10.8</v>
      </c>
      <c r="C187" s="5">
        <v>92</v>
      </c>
      <c r="D187" s="5">
        <v>9.6</v>
      </c>
      <c r="E187" s="5">
        <v>10.8</v>
      </c>
      <c r="F187" s="5">
        <v>3.2</v>
      </c>
      <c r="G187" s="5">
        <v>3.2</v>
      </c>
      <c r="H187" s="5">
        <v>1026.5999999999999</v>
      </c>
      <c r="I187" s="5">
        <v>20</v>
      </c>
      <c r="J187" s="5">
        <v>0</v>
      </c>
      <c r="K187" s="5">
        <v>0</v>
      </c>
      <c r="L187" s="5"/>
      <c r="M187" s="5"/>
      <c r="N187" s="5"/>
      <c r="O187" s="5"/>
      <c r="P187">
        <v>11</v>
      </c>
      <c r="Q187">
        <v>11.1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3"/>
      <c r="AD187" s="54">
        <v>0.12361111111111101</v>
      </c>
      <c r="AK187" s="307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10.8</v>
      </c>
      <c r="C188" s="5">
        <v>92</v>
      </c>
      <c r="D188" s="5">
        <v>9.6</v>
      </c>
      <c r="E188" s="5">
        <v>10.8</v>
      </c>
      <c r="F188" s="5">
        <v>2.5</v>
      </c>
      <c r="G188" s="5">
        <v>3.2</v>
      </c>
      <c r="H188" s="5">
        <v>1026.5999999999999</v>
      </c>
      <c r="I188" s="5">
        <v>30</v>
      </c>
      <c r="J188" s="5">
        <v>0</v>
      </c>
      <c r="K188" s="5">
        <v>0</v>
      </c>
      <c r="L188" s="5"/>
      <c r="M188" s="5"/>
      <c r="N188" s="5"/>
      <c r="O188" s="5"/>
      <c r="P188">
        <v>11</v>
      </c>
      <c r="Q188">
        <v>11.1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3"/>
      <c r="AD188" s="54">
        <v>0.124305555555556</v>
      </c>
      <c r="AK188" s="307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10.9</v>
      </c>
      <c r="C189" s="5">
        <v>92</v>
      </c>
      <c r="D189" s="5">
        <v>9.6999999999999993</v>
      </c>
      <c r="E189" s="5">
        <v>10.9</v>
      </c>
      <c r="F189" s="5">
        <v>2.2000000000000002</v>
      </c>
      <c r="G189" s="5">
        <v>2.2000000000000002</v>
      </c>
      <c r="H189" s="5">
        <v>1026.3</v>
      </c>
      <c r="I189" s="5">
        <v>0</v>
      </c>
      <c r="J189" s="5">
        <v>0</v>
      </c>
      <c r="K189" s="5">
        <v>0</v>
      </c>
      <c r="L189" s="5"/>
      <c r="M189" s="5"/>
      <c r="N189" s="5"/>
      <c r="O189" s="5"/>
      <c r="P189">
        <v>11</v>
      </c>
      <c r="Q189">
        <v>11.1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3"/>
      <c r="AD189" s="54">
        <v>0.125</v>
      </c>
      <c r="AK189" s="307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10.9</v>
      </c>
      <c r="C190" s="5">
        <v>92</v>
      </c>
      <c r="D190" s="5">
        <v>9.6999999999999993</v>
      </c>
      <c r="E190" s="5">
        <v>10.9</v>
      </c>
      <c r="F190" s="5">
        <v>1.8</v>
      </c>
      <c r="G190" s="5">
        <v>3.2</v>
      </c>
      <c r="H190" s="5">
        <v>1026.3</v>
      </c>
      <c r="I190" s="5">
        <v>0</v>
      </c>
      <c r="J190" s="5">
        <v>0</v>
      </c>
      <c r="K190" s="5">
        <v>0</v>
      </c>
      <c r="L190" s="5"/>
      <c r="M190" s="5"/>
      <c r="N190" s="5"/>
      <c r="O190" s="5"/>
      <c r="P190">
        <v>11</v>
      </c>
      <c r="Q190">
        <v>11.1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3"/>
      <c r="AD190" s="54">
        <v>0.125694444444444</v>
      </c>
      <c r="AK190" s="307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10.9</v>
      </c>
      <c r="C191" s="5">
        <v>92</v>
      </c>
      <c r="D191" s="5">
        <v>9.6999999999999993</v>
      </c>
      <c r="E191" s="5">
        <v>10.9</v>
      </c>
      <c r="F191" s="5">
        <v>0</v>
      </c>
      <c r="G191" s="5">
        <v>2.5</v>
      </c>
      <c r="H191" s="5">
        <v>1026.4000000000001</v>
      </c>
      <c r="I191" s="5">
        <v>0</v>
      </c>
      <c r="J191" s="5">
        <v>0</v>
      </c>
      <c r="K191" s="5">
        <v>0</v>
      </c>
      <c r="L191" s="5"/>
      <c r="M191" s="5"/>
      <c r="N191" s="5"/>
      <c r="O191" s="5"/>
      <c r="P191">
        <v>11</v>
      </c>
      <c r="Q191">
        <v>11.1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3"/>
      <c r="AD191" s="54">
        <v>0.12638888888888899</v>
      </c>
      <c r="AK191" s="307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10.9</v>
      </c>
      <c r="C192" s="5">
        <v>92</v>
      </c>
      <c r="D192" s="5">
        <v>9.6999999999999993</v>
      </c>
      <c r="E192" s="5">
        <v>10.9</v>
      </c>
      <c r="F192" s="5">
        <v>2.2000000000000002</v>
      </c>
      <c r="G192" s="5">
        <v>4.7</v>
      </c>
      <c r="H192" s="5">
        <v>1026.0999999999999</v>
      </c>
      <c r="I192" s="5">
        <v>0</v>
      </c>
      <c r="J192" s="5">
        <v>0</v>
      </c>
      <c r="K192" s="5">
        <v>0</v>
      </c>
      <c r="L192" s="5"/>
      <c r="M192" s="5"/>
      <c r="N192" s="5"/>
      <c r="O192" s="5"/>
      <c r="P192">
        <v>11</v>
      </c>
      <c r="Q192">
        <v>11.1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3"/>
      <c r="AD192" s="54">
        <v>0.12708333333333299</v>
      </c>
      <c r="AK192" s="307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10.9</v>
      </c>
      <c r="C193" s="5">
        <v>92</v>
      </c>
      <c r="D193" s="5">
        <v>9.6999999999999993</v>
      </c>
      <c r="E193" s="5">
        <v>10.9</v>
      </c>
      <c r="F193" s="5">
        <v>2.2000000000000002</v>
      </c>
      <c r="G193" s="5">
        <v>2.5</v>
      </c>
      <c r="H193" s="5">
        <v>1026.4000000000001</v>
      </c>
      <c r="I193" s="5">
        <v>0</v>
      </c>
      <c r="J193" s="5">
        <v>0</v>
      </c>
      <c r="K193" s="5">
        <v>0</v>
      </c>
      <c r="L193" s="5"/>
      <c r="M193" s="5"/>
      <c r="N193" s="5"/>
      <c r="O193" s="5"/>
      <c r="P193">
        <v>11</v>
      </c>
      <c r="Q193">
        <v>11.1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3"/>
      <c r="AD193" s="54">
        <v>0.12777777777777799</v>
      </c>
      <c r="AK193" s="307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10.9</v>
      </c>
      <c r="C194" s="5">
        <v>92</v>
      </c>
      <c r="D194" s="5">
        <v>9.6999999999999993</v>
      </c>
      <c r="E194" s="5">
        <v>10.9</v>
      </c>
      <c r="F194" s="5">
        <v>2.9</v>
      </c>
      <c r="G194" s="5">
        <v>2.9</v>
      </c>
      <c r="H194" s="5">
        <v>1026.5999999999999</v>
      </c>
      <c r="I194" s="5">
        <v>0</v>
      </c>
      <c r="J194" s="5">
        <v>0</v>
      </c>
      <c r="K194" s="5">
        <v>0</v>
      </c>
      <c r="L194" s="5"/>
      <c r="M194" s="5"/>
      <c r="N194" s="5"/>
      <c r="O194" s="5"/>
      <c r="P194">
        <v>11</v>
      </c>
      <c r="Q194">
        <v>11.1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3"/>
      <c r="AD194" s="54">
        <v>0.12847222222222199</v>
      </c>
      <c r="AK194" s="307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10.9</v>
      </c>
      <c r="C195" s="5">
        <v>92</v>
      </c>
      <c r="D195" s="5">
        <v>9.6999999999999993</v>
      </c>
      <c r="E195" s="5">
        <v>10.9</v>
      </c>
      <c r="F195" s="5">
        <v>2.9</v>
      </c>
      <c r="G195" s="5">
        <v>4</v>
      </c>
      <c r="H195" s="5">
        <v>1026.3</v>
      </c>
      <c r="I195" s="5">
        <v>0</v>
      </c>
      <c r="J195" s="5">
        <v>0</v>
      </c>
      <c r="K195" s="5">
        <v>0</v>
      </c>
      <c r="L195" s="5"/>
      <c r="M195" s="5"/>
      <c r="N195" s="5"/>
      <c r="O195" s="5"/>
      <c r="P195">
        <v>11</v>
      </c>
      <c r="Q195">
        <v>11.1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3"/>
      <c r="AD195" s="54">
        <v>0.12916666666666701</v>
      </c>
      <c r="AK195" s="307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10.9</v>
      </c>
      <c r="C196" s="5">
        <v>92</v>
      </c>
      <c r="D196" s="5">
        <v>9.6999999999999993</v>
      </c>
      <c r="E196" s="5">
        <v>10.9</v>
      </c>
      <c r="F196" s="5">
        <v>2.5</v>
      </c>
      <c r="G196" s="5">
        <v>3.2</v>
      </c>
      <c r="H196" s="5">
        <v>1026.2</v>
      </c>
      <c r="I196" s="5">
        <v>0</v>
      </c>
      <c r="J196" s="5">
        <v>0</v>
      </c>
      <c r="K196" s="5">
        <v>0</v>
      </c>
      <c r="L196" s="5"/>
      <c r="M196" s="5"/>
      <c r="N196" s="5"/>
      <c r="O196" s="5"/>
      <c r="P196">
        <v>11</v>
      </c>
      <c r="Q196">
        <v>11.1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3"/>
      <c r="AD196" s="54">
        <v>0.12986111111111101</v>
      </c>
      <c r="AK196" s="307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10.9</v>
      </c>
      <c r="C197" s="5">
        <v>92</v>
      </c>
      <c r="D197" s="5">
        <v>9.6999999999999993</v>
      </c>
      <c r="E197" s="5">
        <v>10.9</v>
      </c>
      <c r="F197" s="5">
        <v>2.5</v>
      </c>
      <c r="G197" s="5">
        <v>3.2</v>
      </c>
      <c r="H197" s="5">
        <v>1026.5</v>
      </c>
      <c r="I197" s="5">
        <v>0</v>
      </c>
      <c r="J197" s="5">
        <v>0</v>
      </c>
      <c r="K197" s="5">
        <v>0</v>
      </c>
      <c r="L197" s="5"/>
      <c r="M197" s="5"/>
      <c r="N197" s="5"/>
      <c r="O197" s="5"/>
      <c r="P197">
        <v>11</v>
      </c>
      <c r="Q197">
        <v>11.1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3"/>
      <c r="AD197" s="54">
        <v>0.13055555555555601</v>
      </c>
      <c r="AK197" s="307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10.9</v>
      </c>
      <c r="C198" s="5">
        <v>92</v>
      </c>
      <c r="D198" s="5">
        <v>9.6999999999999993</v>
      </c>
      <c r="E198" s="5">
        <v>10.9</v>
      </c>
      <c r="F198" s="5">
        <v>4.3</v>
      </c>
      <c r="G198" s="5">
        <v>4.7</v>
      </c>
      <c r="H198" s="5">
        <v>1026.4000000000001</v>
      </c>
      <c r="I198" s="5">
        <v>0</v>
      </c>
      <c r="J198" s="5">
        <v>0</v>
      </c>
      <c r="K198" s="5">
        <v>0</v>
      </c>
      <c r="L198" s="5"/>
      <c r="M198" s="5"/>
      <c r="N198" s="5"/>
      <c r="O198" s="5"/>
      <c r="P198">
        <v>11</v>
      </c>
      <c r="Q198">
        <v>11.1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3"/>
      <c r="AD198" s="54">
        <v>0.13125000000000001</v>
      </c>
      <c r="AK198" s="307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10.9</v>
      </c>
      <c r="C199" s="5">
        <v>92</v>
      </c>
      <c r="D199" s="5">
        <v>9.6999999999999993</v>
      </c>
      <c r="E199" s="5">
        <v>10.9</v>
      </c>
      <c r="F199" s="5">
        <v>2.9</v>
      </c>
      <c r="G199" s="5">
        <v>5</v>
      </c>
      <c r="H199" s="5">
        <v>1026.5999999999999</v>
      </c>
      <c r="I199" s="5">
        <v>0</v>
      </c>
      <c r="J199" s="5">
        <v>0</v>
      </c>
      <c r="K199" s="5">
        <v>0</v>
      </c>
      <c r="L199" s="5"/>
      <c r="M199" s="5"/>
      <c r="N199" s="5"/>
      <c r="O199" s="5"/>
      <c r="P199">
        <v>11</v>
      </c>
      <c r="Q199">
        <v>11.1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3"/>
      <c r="AD199" s="54">
        <v>0.131944444444444</v>
      </c>
      <c r="AK199" s="307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10.9</v>
      </c>
      <c r="C200" s="5">
        <v>92</v>
      </c>
      <c r="D200" s="5">
        <v>9.6999999999999993</v>
      </c>
      <c r="E200" s="5">
        <v>10.9</v>
      </c>
      <c r="F200" s="5">
        <v>3.2</v>
      </c>
      <c r="G200" s="5">
        <v>4.7</v>
      </c>
      <c r="H200" s="5">
        <v>1026.4000000000001</v>
      </c>
      <c r="I200" s="5">
        <v>0</v>
      </c>
      <c r="J200" s="5">
        <v>0</v>
      </c>
      <c r="K200" s="5">
        <v>0</v>
      </c>
      <c r="L200" s="5"/>
      <c r="M200" s="5"/>
      <c r="N200" s="5"/>
      <c r="O200" s="5"/>
      <c r="P200">
        <v>11</v>
      </c>
      <c r="Q200">
        <v>11.1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3"/>
      <c r="AD200" s="54">
        <v>0.132638888888889</v>
      </c>
      <c r="AK200" s="307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10.9</v>
      </c>
      <c r="C201" s="5">
        <v>92</v>
      </c>
      <c r="D201" s="5">
        <v>9.6999999999999993</v>
      </c>
      <c r="E201" s="5">
        <v>10.9</v>
      </c>
      <c r="F201" s="5">
        <v>0</v>
      </c>
      <c r="G201" s="5">
        <v>2.5</v>
      </c>
      <c r="H201" s="5">
        <v>1026.3</v>
      </c>
      <c r="I201" s="5">
        <v>0</v>
      </c>
      <c r="J201" s="5">
        <v>0</v>
      </c>
      <c r="K201" s="5">
        <v>0</v>
      </c>
      <c r="L201" s="5"/>
      <c r="M201" s="5"/>
      <c r="N201" s="5"/>
      <c r="O201" s="5"/>
      <c r="P201">
        <v>11</v>
      </c>
      <c r="Q201">
        <v>11.1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3"/>
      <c r="AD201" s="54">
        <v>0.133333333333333</v>
      </c>
      <c r="AK201" s="307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10.9</v>
      </c>
      <c r="C202" s="5">
        <v>92</v>
      </c>
      <c r="D202" s="5">
        <v>9.6999999999999993</v>
      </c>
      <c r="E202" s="5">
        <v>10.9</v>
      </c>
      <c r="F202" s="5">
        <v>0</v>
      </c>
      <c r="G202" s="5">
        <v>2.2000000000000002</v>
      </c>
      <c r="H202" s="5">
        <v>1026.4000000000001</v>
      </c>
      <c r="I202" s="5">
        <v>0</v>
      </c>
      <c r="J202" s="5">
        <v>0</v>
      </c>
      <c r="K202" s="5">
        <v>0</v>
      </c>
      <c r="L202" s="5"/>
      <c r="M202" s="5"/>
      <c r="N202" s="5"/>
      <c r="O202" s="5"/>
      <c r="P202">
        <v>11</v>
      </c>
      <c r="Q202">
        <v>11.1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3"/>
      <c r="AD202" s="54">
        <v>0.134027777777778</v>
      </c>
      <c r="AK202" s="307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10.9</v>
      </c>
      <c r="C203" s="5">
        <v>92</v>
      </c>
      <c r="D203" s="5">
        <v>9.6999999999999993</v>
      </c>
      <c r="E203" s="5">
        <v>10.9</v>
      </c>
      <c r="F203" s="5">
        <v>2.2000000000000002</v>
      </c>
      <c r="G203" s="5">
        <v>2.5</v>
      </c>
      <c r="H203" s="5">
        <v>1026.5999999999999</v>
      </c>
      <c r="I203" s="5">
        <v>0</v>
      </c>
      <c r="J203" s="5">
        <v>0</v>
      </c>
      <c r="K203" s="5">
        <v>0</v>
      </c>
      <c r="L203" s="5"/>
      <c r="M203" s="5"/>
      <c r="N203" s="5"/>
      <c r="O203" s="5"/>
      <c r="P203">
        <v>11</v>
      </c>
      <c r="Q203">
        <v>11.1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3"/>
      <c r="AD203" s="54">
        <v>0.13472222222222199</v>
      </c>
      <c r="AK203" s="307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10.9</v>
      </c>
      <c r="C204" s="5">
        <v>92</v>
      </c>
      <c r="D204" s="5">
        <v>9.6999999999999993</v>
      </c>
      <c r="E204" s="5">
        <v>10.9</v>
      </c>
      <c r="F204" s="5">
        <v>0</v>
      </c>
      <c r="G204" s="5">
        <v>2.2000000000000002</v>
      </c>
      <c r="H204" s="5">
        <v>1026.3</v>
      </c>
      <c r="I204" s="5">
        <v>0</v>
      </c>
      <c r="J204" s="5">
        <v>0</v>
      </c>
      <c r="K204" s="5">
        <v>0</v>
      </c>
      <c r="L204" s="5"/>
      <c r="M204" s="5"/>
      <c r="N204" s="5"/>
      <c r="O204" s="5"/>
      <c r="P204">
        <v>11</v>
      </c>
      <c r="Q204">
        <v>11.1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3"/>
      <c r="AD204" s="54">
        <v>0.13541666666666699</v>
      </c>
      <c r="AK204" s="307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10.9</v>
      </c>
      <c r="C205" s="5">
        <v>92</v>
      </c>
      <c r="D205" s="5">
        <v>9.6999999999999993</v>
      </c>
      <c r="E205" s="5">
        <v>10.9</v>
      </c>
      <c r="F205" s="5">
        <v>0</v>
      </c>
      <c r="G205" s="5">
        <v>0</v>
      </c>
      <c r="H205" s="5">
        <v>1026.5</v>
      </c>
      <c r="I205" s="5">
        <v>0</v>
      </c>
      <c r="J205" s="5">
        <v>0</v>
      </c>
      <c r="K205" s="5">
        <v>0</v>
      </c>
      <c r="L205" s="5"/>
      <c r="M205" s="5"/>
      <c r="N205" s="5"/>
      <c r="O205" s="5"/>
      <c r="P205">
        <v>11</v>
      </c>
      <c r="Q205">
        <v>11.1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3"/>
      <c r="AD205" s="54">
        <v>0.13611111111111099</v>
      </c>
      <c r="AK205" s="307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10.9</v>
      </c>
      <c r="C206" s="5">
        <v>92</v>
      </c>
      <c r="D206" s="5">
        <v>9.6999999999999993</v>
      </c>
      <c r="E206" s="5">
        <v>10.9</v>
      </c>
      <c r="F206" s="5">
        <v>0</v>
      </c>
      <c r="G206" s="5">
        <v>4</v>
      </c>
      <c r="H206" s="5">
        <v>1026.3</v>
      </c>
      <c r="I206" s="5">
        <v>0</v>
      </c>
      <c r="J206" s="5">
        <v>0</v>
      </c>
      <c r="K206" s="5">
        <v>0</v>
      </c>
      <c r="L206" s="5"/>
      <c r="M206" s="5"/>
      <c r="N206" s="5"/>
      <c r="O206" s="5"/>
      <c r="P206">
        <v>11</v>
      </c>
      <c r="Q206">
        <v>11.1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3"/>
      <c r="AD206" s="54">
        <v>0.13680555555555601</v>
      </c>
      <c r="AK206" s="307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10.9</v>
      </c>
      <c r="C207" s="5">
        <v>92</v>
      </c>
      <c r="D207" s="5">
        <v>9.6999999999999993</v>
      </c>
      <c r="E207" s="5">
        <v>10.9</v>
      </c>
      <c r="F207" s="5">
        <v>1.8</v>
      </c>
      <c r="G207" s="5">
        <v>3.2</v>
      </c>
      <c r="H207" s="5">
        <v>1026.5</v>
      </c>
      <c r="I207" s="5">
        <v>0</v>
      </c>
      <c r="J207" s="5">
        <v>0</v>
      </c>
      <c r="K207" s="5">
        <v>0</v>
      </c>
      <c r="L207" s="5"/>
      <c r="M207" s="5"/>
      <c r="N207" s="5"/>
      <c r="O207" s="5"/>
      <c r="P207">
        <v>11</v>
      </c>
      <c r="Q207">
        <v>11.1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3"/>
      <c r="AD207" s="54">
        <v>0.13750000000000001</v>
      </c>
      <c r="AK207" s="307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10.9</v>
      </c>
      <c r="C208" s="5">
        <v>92</v>
      </c>
      <c r="D208" s="5">
        <v>9.6999999999999993</v>
      </c>
      <c r="E208" s="5">
        <v>10.9</v>
      </c>
      <c r="F208" s="5">
        <v>0</v>
      </c>
      <c r="G208" s="5">
        <v>2.5</v>
      </c>
      <c r="H208" s="5">
        <v>1026.5</v>
      </c>
      <c r="I208" s="5">
        <v>0</v>
      </c>
      <c r="J208" s="5">
        <v>0</v>
      </c>
      <c r="K208" s="5">
        <v>0</v>
      </c>
      <c r="L208" s="5"/>
      <c r="M208" s="5"/>
      <c r="N208" s="5"/>
      <c r="O208" s="5"/>
      <c r="P208">
        <v>11</v>
      </c>
      <c r="Q208">
        <v>11.1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3"/>
      <c r="AD208" s="54">
        <v>0.13819444444444401</v>
      </c>
      <c r="AK208" s="307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10.9</v>
      </c>
      <c r="C209" s="5">
        <v>92</v>
      </c>
      <c r="D209" s="5">
        <v>9.6999999999999993</v>
      </c>
      <c r="E209" s="5">
        <v>10.9</v>
      </c>
      <c r="F209" s="5">
        <v>0</v>
      </c>
      <c r="G209" s="5">
        <v>2.9</v>
      </c>
      <c r="H209" s="5">
        <v>1026.5</v>
      </c>
      <c r="I209" s="5">
        <v>0</v>
      </c>
      <c r="J209" s="5">
        <v>0</v>
      </c>
      <c r="K209" s="5">
        <v>0</v>
      </c>
      <c r="L209" s="5"/>
      <c r="M209" s="5"/>
      <c r="N209" s="5"/>
      <c r="O209" s="5"/>
      <c r="P209">
        <v>11</v>
      </c>
      <c r="Q209">
        <v>11.1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3"/>
      <c r="AD209" s="54">
        <v>0.13888888888888901</v>
      </c>
      <c r="AK209" s="307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10.9</v>
      </c>
      <c r="C210" s="5">
        <v>92</v>
      </c>
      <c r="D210" s="5">
        <v>9.6999999999999993</v>
      </c>
      <c r="E210" s="5">
        <v>10.9</v>
      </c>
      <c r="F210" s="5">
        <v>0</v>
      </c>
      <c r="G210" s="5">
        <v>5.8</v>
      </c>
      <c r="H210" s="5">
        <v>1026.4000000000001</v>
      </c>
      <c r="I210" s="5">
        <v>0</v>
      </c>
      <c r="J210" s="5">
        <v>0</v>
      </c>
      <c r="K210" s="5">
        <v>0</v>
      </c>
      <c r="L210" s="5"/>
      <c r="M210" s="5"/>
      <c r="N210" s="5"/>
      <c r="O210" s="5"/>
      <c r="P210">
        <v>10.9</v>
      </c>
      <c r="Q210">
        <v>11.1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3"/>
      <c r="AD210" s="54">
        <v>0.139583333333333</v>
      </c>
      <c r="AK210" s="307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10.9</v>
      </c>
      <c r="C211" s="5">
        <v>92</v>
      </c>
      <c r="D211" s="5">
        <v>9.6999999999999993</v>
      </c>
      <c r="E211" s="5">
        <v>10.9</v>
      </c>
      <c r="F211" s="5">
        <v>0</v>
      </c>
      <c r="G211" s="5">
        <v>2.9</v>
      </c>
      <c r="H211" s="5">
        <v>1026.5</v>
      </c>
      <c r="I211" s="5">
        <v>0</v>
      </c>
      <c r="J211" s="5">
        <v>0</v>
      </c>
      <c r="K211" s="5">
        <v>0</v>
      </c>
      <c r="L211" s="5"/>
      <c r="M211" s="5"/>
      <c r="N211" s="5"/>
      <c r="O211" s="5"/>
      <c r="P211">
        <v>10.9</v>
      </c>
      <c r="Q211">
        <v>11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3"/>
      <c r="AD211" s="54">
        <v>0.140277777777778</v>
      </c>
      <c r="AK211" s="307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10.8</v>
      </c>
      <c r="C212" s="5">
        <v>92</v>
      </c>
      <c r="D212" s="5">
        <v>9.6</v>
      </c>
      <c r="E212" s="5">
        <v>10.8</v>
      </c>
      <c r="F212" s="5">
        <v>0</v>
      </c>
      <c r="G212" s="5">
        <v>2.2000000000000002</v>
      </c>
      <c r="H212" s="5">
        <v>1026.3</v>
      </c>
      <c r="I212" s="5">
        <v>0</v>
      </c>
      <c r="J212" s="5">
        <v>0</v>
      </c>
      <c r="K212" s="5">
        <v>0</v>
      </c>
      <c r="L212" s="5"/>
      <c r="M212" s="5"/>
      <c r="N212" s="5"/>
      <c r="O212" s="5"/>
      <c r="P212">
        <v>10.9</v>
      </c>
      <c r="Q212">
        <v>11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3"/>
      <c r="AD212" s="54">
        <v>0.140972222222222</v>
      </c>
      <c r="AK212" s="307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10.8</v>
      </c>
      <c r="C213" s="5">
        <v>92</v>
      </c>
      <c r="D213" s="5">
        <v>9.6</v>
      </c>
      <c r="E213" s="5">
        <v>10.8</v>
      </c>
      <c r="F213" s="5">
        <v>0</v>
      </c>
      <c r="G213" s="5">
        <v>2.9</v>
      </c>
      <c r="H213" s="5">
        <v>1026.5999999999999</v>
      </c>
      <c r="I213" s="5">
        <v>0</v>
      </c>
      <c r="J213" s="5">
        <v>0</v>
      </c>
      <c r="K213" s="5">
        <v>0</v>
      </c>
      <c r="L213" s="5"/>
      <c r="M213" s="5"/>
      <c r="N213" s="5"/>
      <c r="O213" s="5"/>
      <c r="P213">
        <v>10.9</v>
      </c>
      <c r="Q213">
        <v>11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3"/>
      <c r="AD213" s="54">
        <v>0.141666666666667</v>
      </c>
      <c r="AK213" s="307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10.8</v>
      </c>
      <c r="C214" s="5">
        <v>92</v>
      </c>
      <c r="D214" s="5">
        <v>9.6</v>
      </c>
      <c r="E214" s="5">
        <v>10.8</v>
      </c>
      <c r="F214" s="5">
        <v>1.8</v>
      </c>
      <c r="G214" s="5">
        <v>2.5</v>
      </c>
      <c r="H214" s="5">
        <v>1026.4000000000001</v>
      </c>
      <c r="I214" s="5">
        <v>0</v>
      </c>
      <c r="J214" s="5">
        <v>0</v>
      </c>
      <c r="K214" s="5">
        <v>0</v>
      </c>
      <c r="L214" s="5"/>
      <c r="M214" s="5"/>
      <c r="N214" s="5"/>
      <c r="O214" s="5"/>
      <c r="P214">
        <v>10.9</v>
      </c>
      <c r="Q214">
        <v>11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3"/>
      <c r="AD214" s="54">
        <v>0.14236111111111099</v>
      </c>
      <c r="AK214" s="307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10.8</v>
      </c>
      <c r="C215" s="5">
        <v>92</v>
      </c>
      <c r="D215" s="5">
        <v>9.6</v>
      </c>
      <c r="E215" s="5">
        <v>10.8</v>
      </c>
      <c r="F215" s="5">
        <v>2.2000000000000002</v>
      </c>
      <c r="G215" s="5">
        <v>3.6</v>
      </c>
      <c r="H215" s="5">
        <v>1026.5</v>
      </c>
      <c r="I215" s="5">
        <v>0</v>
      </c>
      <c r="J215" s="5">
        <v>0</v>
      </c>
      <c r="K215" s="5">
        <v>0</v>
      </c>
      <c r="L215" s="5"/>
      <c r="M215" s="5"/>
      <c r="N215" s="5"/>
      <c r="O215" s="5"/>
      <c r="P215">
        <v>10.9</v>
      </c>
      <c r="Q215">
        <v>11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3"/>
      <c r="AD215" s="54">
        <v>0.14305555555555599</v>
      </c>
      <c r="AK215" s="307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10.8</v>
      </c>
      <c r="C216" s="5">
        <v>92</v>
      </c>
      <c r="D216" s="5">
        <v>9.6</v>
      </c>
      <c r="E216" s="5">
        <v>10.8</v>
      </c>
      <c r="F216" s="5">
        <v>4</v>
      </c>
      <c r="G216" s="5">
        <v>4.3</v>
      </c>
      <c r="H216" s="5">
        <v>1026.5999999999999</v>
      </c>
      <c r="I216" s="5">
        <v>0</v>
      </c>
      <c r="J216" s="5">
        <v>0</v>
      </c>
      <c r="K216" s="5">
        <v>0</v>
      </c>
      <c r="L216" s="5"/>
      <c r="M216" s="5"/>
      <c r="N216" s="5"/>
      <c r="O216" s="5"/>
      <c r="P216">
        <v>10.9</v>
      </c>
      <c r="Q216">
        <v>11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3"/>
      <c r="AD216" s="54">
        <v>0.14374999999999999</v>
      </c>
      <c r="AK216" s="307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10.8</v>
      </c>
      <c r="C217" s="5">
        <v>92</v>
      </c>
      <c r="D217" s="5">
        <v>9.6</v>
      </c>
      <c r="E217" s="5">
        <v>10.8</v>
      </c>
      <c r="F217" s="5">
        <v>0</v>
      </c>
      <c r="G217" s="5">
        <v>0</v>
      </c>
      <c r="H217" s="5">
        <v>1026.5</v>
      </c>
      <c r="I217" s="5">
        <v>0</v>
      </c>
      <c r="J217" s="5">
        <v>0</v>
      </c>
      <c r="K217" s="5">
        <v>0</v>
      </c>
      <c r="L217" s="5"/>
      <c r="M217" s="5"/>
      <c r="N217" s="5"/>
      <c r="O217" s="5"/>
      <c r="P217">
        <v>10.9</v>
      </c>
      <c r="Q217">
        <v>11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3"/>
      <c r="AD217" s="54">
        <v>0.14444444444444399</v>
      </c>
      <c r="AK217" s="307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10.8</v>
      </c>
      <c r="C218" s="5">
        <v>92</v>
      </c>
      <c r="D218" s="5">
        <v>9.6</v>
      </c>
      <c r="E218" s="5">
        <v>10.8</v>
      </c>
      <c r="F218" s="5">
        <v>0</v>
      </c>
      <c r="G218" s="5">
        <v>3.2</v>
      </c>
      <c r="H218" s="5">
        <v>1026.4000000000001</v>
      </c>
      <c r="I218" s="5">
        <v>0</v>
      </c>
      <c r="J218" s="5">
        <v>0</v>
      </c>
      <c r="K218" s="5">
        <v>0</v>
      </c>
      <c r="L218" s="5"/>
      <c r="M218" s="5"/>
      <c r="N218" s="5"/>
      <c r="O218" s="5"/>
      <c r="P218">
        <v>10.8</v>
      </c>
      <c r="Q218">
        <v>11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3"/>
      <c r="AD218" s="54">
        <v>0.14513888888888901</v>
      </c>
      <c r="AK218" s="307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10.8</v>
      </c>
      <c r="C219" s="5">
        <v>92</v>
      </c>
      <c r="D219" s="5">
        <v>9.6</v>
      </c>
      <c r="E219" s="5">
        <v>10.8</v>
      </c>
      <c r="F219" s="5">
        <v>2.9</v>
      </c>
      <c r="G219" s="5">
        <v>4</v>
      </c>
      <c r="H219" s="5">
        <v>1026.5999999999999</v>
      </c>
      <c r="I219" s="5">
        <v>0</v>
      </c>
      <c r="J219" s="5">
        <v>0</v>
      </c>
      <c r="K219" s="5">
        <v>0</v>
      </c>
      <c r="L219" s="5"/>
      <c r="M219" s="5"/>
      <c r="N219" s="5"/>
      <c r="O219" s="5"/>
      <c r="P219">
        <v>10.8</v>
      </c>
      <c r="Q219">
        <v>11</v>
      </c>
      <c r="R219" s="54"/>
      <c r="T219" s="91"/>
      <c r="U219" s="94"/>
      <c r="V219" s="90" t="str">
        <f t="shared" si="5"/>
        <v/>
      </c>
      <c r="W219" s="94"/>
      <c r="X219" s="91"/>
      <c r="Z219" s="5"/>
      <c r="AA219"/>
      <c r="AC219" s="373"/>
      <c r="AD219" s="54">
        <v>0.14583333333333301</v>
      </c>
      <c r="AK219" s="307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10.8</v>
      </c>
      <c r="C220" s="5">
        <v>92</v>
      </c>
      <c r="D220" s="5">
        <v>9.6</v>
      </c>
      <c r="E220" s="5">
        <v>10.8</v>
      </c>
      <c r="F220" s="5">
        <v>4.7</v>
      </c>
      <c r="G220" s="5">
        <v>4.7</v>
      </c>
      <c r="H220" s="5">
        <v>1026.5999999999999</v>
      </c>
      <c r="I220" s="5">
        <v>0</v>
      </c>
      <c r="J220" s="5">
        <v>0</v>
      </c>
      <c r="K220" s="5">
        <v>0</v>
      </c>
      <c r="L220" s="5"/>
      <c r="M220" s="5"/>
      <c r="N220" s="5"/>
      <c r="O220" s="5"/>
      <c r="P220">
        <v>10.9</v>
      </c>
      <c r="Q220">
        <v>11</v>
      </c>
      <c r="R220" s="54"/>
      <c r="T220" s="91"/>
      <c r="U220" s="94"/>
      <c r="V220" s="90" t="str">
        <f t="shared" si="5"/>
        <v/>
      </c>
      <c r="W220" s="94"/>
      <c r="X220" s="91"/>
      <c r="Z220" s="5"/>
      <c r="AA220"/>
      <c r="AC220" s="373"/>
      <c r="AD220" s="54">
        <v>0.14652777777777801</v>
      </c>
      <c r="AK220" s="307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10.8</v>
      </c>
      <c r="C221" s="5">
        <v>92</v>
      </c>
      <c r="D221" s="5">
        <v>9.6</v>
      </c>
      <c r="E221" s="5">
        <v>10.8</v>
      </c>
      <c r="F221" s="5">
        <v>5</v>
      </c>
      <c r="G221" s="5">
        <v>5</v>
      </c>
      <c r="H221" s="5">
        <v>1026.5</v>
      </c>
      <c r="I221" s="5">
        <v>0</v>
      </c>
      <c r="J221" s="5">
        <v>0</v>
      </c>
      <c r="K221" s="5">
        <v>0</v>
      </c>
      <c r="L221" s="5"/>
      <c r="M221" s="5"/>
      <c r="N221" s="5"/>
      <c r="O221" s="5"/>
      <c r="P221">
        <v>10.8</v>
      </c>
      <c r="Q221">
        <v>11</v>
      </c>
      <c r="R221" s="54"/>
      <c r="T221" s="91"/>
      <c r="U221" s="94"/>
      <c r="V221" s="90" t="str">
        <f t="shared" si="5"/>
        <v/>
      </c>
      <c r="W221" s="94"/>
      <c r="X221" s="91"/>
      <c r="Z221" s="5"/>
      <c r="AA221"/>
      <c r="AC221" s="373"/>
      <c r="AD221" s="54">
        <v>0.147222222222222</v>
      </c>
      <c r="AK221" s="307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10.8</v>
      </c>
      <c r="C222" s="5">
        <v>92</v>
      </c>
      <c r="D222" s="5">
        <v>9.6</v>
      </c>
      <c r="E222" s="5">
        <v>10.8</v>
      </c>
      <c r="F222" s="5">
        <v>0</v>
      </c>
      <c r="G222" s="5">
        <v>0</v>
      </c>
      <c r="H222" s="5">
        <v>1026.8</v>
      </c>
      <c r="I222" s="5">
        <v>0</v>
      </c>
      <c r="J222" s="5">
        <v>0</v>
      </c>
      <c r="K222" s="5">
        <v>0</v>
      </c>
      <c r="L222" s="5"/>
      <c r="M222" s="5"/>
      <c r="N222" s="5"/>
      <c r="O222" s="5"/>
      <c r="P222">
        <v>10.8</v>
      </c>
      <c r="Q222">
        <v>10.9</v>
      </c>
      <c r="R222" s="54"/>
      <c r="T222" s="91"/>
      <c r="U222" s="94"/>
      <c r="V222" s="90" t="str">
        <f t="shared" si="5"/>
        <v/>
      </c>
      <c r="W222" s="94"/>
      <c r="X222" s="91"/>
      <c r="Z222" s="5"/>
      <c r="AA222"/>
      <c r="AC222" s="373"/>
      <c r="AD222" s="54">
        <v>0.147916666666667</v>
      </c>
      <c r="AK222" s="307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10.8</v>
      </c>
      <c r="C223" s="5">
        <v>92</v>
      </c>
      <c r="D223" s="5">
        <v>9.6</v>
      </c>
      <c r="E223" s="5">
        <v>10.8</v>
      </c>
      <c r="F223" s="5">
        <v>1.8</v>
      </c>
      <c r="G223" s="5">
        <v>3.6</v>
      </c>
      <c r="H223" s="5">
        <v>1026.5</v>
      </c>
      <c r="I223" s="5">
        <v>0</v>
      </c>
      <c r="J223" s="5">
        <v>0</v>
      </c>
      <c r="K223" s="5">
        <v>0</v>
      </c>
      <c r="L223" s="5"/>
      <c r="M223" s="5"/>
      <c r="N223" s="5"/>
      <c r="O223" s="5"/>
      <c r="P223">
        <v>10.8</v>
      </c>
      <c r="Q223">
        <v>10.9</v>
      </c>
      <c r="R223" s="54"/>
      <c r="T223" s="91"/>
      <c r="U223" s="94"/>
      <c r="V223" s="90" t="str">
        <f t="shared" si="5"/>
        <v/>
      </c>
      <c r="W223" s="94"/>
      <c r="X223" s="91"/>
      <c r="Z223" s="5"/>
      <c r="AA223"/>
      <c r="AC223" s="373"/>
      <c r="AD223" s="54">
        <v>0.148611111111111</v>
      </c>
      <c r="AK223" s="307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10.8</v>
      </c>
      <c r="C224" s="5">
        <v>92</v>
      </c>
      <c r="D224" s="5">
        <v>9.6</v>
      </c>
      <c r="E224" s="5">
        <v>10.8</v>
      </c>
      <c r="F224" s="5">
        <v>0</v>
      </c>
      <c r="G224" s="5">
        <v>3.2</v>
      </c>
      <c r="H224" s="5">
        <v>1026.5999999999999</v>
      </c>
      <c r="I224" s="5">
        <v>0</v>
      </c>
      <c r="J224" s="5">
        <v>0</v>
      </c>
      <c r="K224" s="5">
        <v>0</v>
      </c>
      <c r="L224" s="5"/>
      <c r="M224" s="5"/>
      <c r="N224" s="5"/>
      <c r="O224" s="5"/>
      <c r="P224">
        <v>10.8</v>
      </c>
      <c r="Q224">
        <v>10.9</v>
      </c>
      <c r="R224" s="54"/>
      <c r="T224" s="91"/>
      <c r="U224" s="94"/>
      <c r="V224" s="90" t="str">
        <f t="shared" si="5"/>
        <v/>
      </c>
      <c r="W224" s="94"/>
      <c r="X224" s="91"/>
      <c r="Z224" s="5"/>
      <c r="AA224"/>
      <c r="AC224" s="373"/>
      <c r="AD224" s="54">
        <v>0.149305555555556</v>
      </c>
      <c r="AK224" s="307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10.8</v>
      </c>
      <c r="C225" s="5">
        <v>92</v>
      </c>
      <c r="D225" s="5">
        <v>9.6</v>
      </c>
      <c r="E225" s="5">
        <v>10.8</v>
      </c>
      <c r="F225" s="5">
        <v>2.2000000000000002</v>
      </c>
      <c r="G225" s="5">
        <v>4</v>
      </c>
      <c r="H225" s="5">
        <v>1026.5999999999999</v>
      </c>
      <c r="I225" s="5">
        <v>0</v>
      </c>
      <c r="J225" s="5">
        <v>0</v>
      </c>
      <c r="K225" s="5">
        <v>0</v>
      </c>
      <c r="L225" s="5"/>
      <c r="M225" s="5"/>
      <c r="N225" s="5"/>
      <c r="O225" s="5"/>
      <c r="P225">
        <v>10.8</v>
      </c>
      <c r="Q225">
        <v>10.9</v>
      </c>
      <c r="R225" s="54"/>
      <c r="T225" s="91"/>
      <c r="U225" s="94"/>
      <c r="V225" s="90" t="str">
        <f t="shared" si="5"/>
        <v/>
      </c>
      <c r="W225" s="94"/>
      <c r="X225" s="91"/>
      <c r="Z225" s="5"/>
      <c r="AA225"/>
      <c r="AC225" s="373"/>
      <c r="AD225" s="54">
        <v>0.15</v>
      </c>
      <c r="AK225" s="307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10.8</v>
      </c>
      <c r="C226" s="5">
        <v>92</v>
      </c>
      <c r="D226" s="5">
        <v>9.6</v>
      </c>
      <c r="E226" s="5">
        <v>10.8</v>
      </c>
      <c r="F226" s="5">
        <v>2.2000000000000002</v>
      </c>
      <c r="G226" s="5">
        <v>3.6</v>
      </c>
      <c r="H226" s="5">
        <v>1026.5999999999999</v>
      </c>
      <c r="I226" s="5">
        <v>10</v>
      </c>
      <c r="J226" s="5">
        <v>0</v>
      </c>
      <c r="K226" s="5">
        <v>0</v>
      </c>
      <c r="L226" s="5"/>
      <c r="M226" s="5"/>
      <c r="N226" s="5"/>
      <c r="O226" s="5"/>
      <c r="P226">
        <v>10.8</v>
      </c>
      <c r="Q226">
        <v>10.9</v>
      </c>
      <c r="R226" s="54"/>
      <c r="T226" s="91"/>
      <c r="U226" s="94"/>
      <c r="V226" s="90" t="str">
        <f t="shared" si="5"/>
        <v/>
      </c>
      <c r="W226" s="94"/>
      <c r="X226" s="91"/>
      <c r="Z226" s="5"/>
      <c r="AA226"/>
      <c r="AC226" s="373"/>
      <c r="AD226" s="54">
        <v>0.15069444444444399</v>
      </c>
      <c r="AK226" s="307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10.8</v>
      </c>
      <c r="C227" s="5">
        <v>92</v>
      </c>
      <c r="D227" s="5">
        <v>9.6</v>
      </c>
      <c r="E227" s="5">
        <v>10.8</v>
      </c>
      <c r="F227" s="5">
        <v>2.2000000000000002</v>
      </c>
      <c r="G227" s="5">
        <v>2.2000000000000002</v>
      </c>
      <c r="H227" s="5">
        <v>1026.7</v>
      </c>
      <c r="I227" s="5">
        <v>10</v>
      </c>
      <c r="J227" s="5">
        <v>0</v>
      </c>
      <c r="K227" s="5">
        <v>0</v>
      </c>
      <c r="L227" s="5"/>
      <c r="M227" s="5"/>
      <c r="N227" s="5"/>
      <c r="O227" s="5"/>
      <c r="P227">
        <v>11</v>
      </c>
      <c r="Q227">
        <v>11.1</v>
      </c>
      <c r="R227" s="54"/>
      <c r="T227" s="91"/>
      <c r="U227" s="94"/>
      <c r="V227" s="90" t="str">
        <f t="shared" si="5"/>
        <v/>
      </c>
      <c r="W227" s="94"/>
      <c r="X227" s="91"/>
      <c r="Z227" s="5"/>
      <c r="AA227"/>
      <c r="AC227" s="373"/>
      <c r="AD227" s="54">
        <v>0.15138888888888899</v>
      </c>
      <c r="AK227" s="307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10.8</v>
      </c>
      <c r="C228" s="5">
        <v>92</v>
      </c>
      <c r="D228" s="5">
        <v>9.6</v>
      </c>
      <c r="E228" s="5">
        <v>10.8</v>
      </c>
      <c r="F228" s="5">
        <v>3.6</v>
      </c>
      <c r="G228" s="5">
        <v>3.6</v>
      </c>
      <c r="H228" s="5">
        <v>1026.5999999999999</v>
      </c>
      <c r="I228" s="5">
        <v>10</v>
      </c>
      <c r="J228" s="5">
        <v>0</v>
      </c>
      <c r="K228" s="5">
        <v>0</v>
      </c>
      <c r="L228" s="5"/>
      <c r="M228" s="5"/>
      <c r="N228" s="5"/>
      <c r="O228" s="5"/>
      <c r="P228">
        <v>11</v>
      </c>
      <c r="Q228">
        <v>11.2</v>
      </c>
      <c r="R228" s="54"/>
      <c r="T228" s="91"/>
      <c r="U228" s="94"/>
      <c r="V228" s="90" t="str">
        <f t="shared" si="5"/>
        <v/>
      </c>
      <c r="W228" s="94"/>
      <c r="X228" s="91"/>
      <c r="Z228" s="5"/>
      <c r="AA228"/>
      <c r="AC228" s="373"/>
      <c r="AD228" s="54">
        <v>0.15208333333333299</v>
      </c>
      <c r="AK228" s="307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10.8</v>
      </c>
      <c r="C229" s="5">
        <v>92</v>
      </c>
      <c r="D229" s="5">
        <v>9.6</v>
      </c>
      <c r="E229" s="5">
        <v>10.8</v>
      </c>
      <c r="F229" s="5">
        <v>2.9</v>
      </c>
      <c r="G229" s="5">
        <v>4.7</v>
      </c>
      <c r="H229" s="5">
        <v>1026.7</v>
      </c>
      <c r="I229" s="5">
        <v>10</v>
      </c>
      <c r="J229" s="5">
        <v>0</v>
      </c>
      <c r="K229" s="5">
        <v>0</v>
      </c>
      <c r="L229" s="5"/>
      <c r="M229" s="5"/>
      <c r="N229" s="5"/>
      <c r="O229" s="5"/>
      <c r="P229">
        <v>11</v>
      </c>
      <c r="Q229">
        <v>11.1</v>
      </c>
      <c r="R229" s="54"/>
      <c r="T229" s="91"/>
      <c r="U229" s="94"/>
      <c r="V229" s="90" t="str">
        <f t="shared" si="5"/>
        <v/>
      </c>
      <c r="W229" s="94"/>
      <c r="X229" s="91"/>
      <c r="Z229" s="5"/>
      <c r="AA229"/>
      <c r="AC229" s="373"/>
      <c r="AD229" s="54">
        <v>0.15277777777777801</v>
      </c>
      <c r="AK229" s="307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10.8</v>
      </c>
      <c r="C230" s="5">
        <v>92</v>
      </c>
      <c r="D230" s="5">
        <v>9.6</v>
      </c>
      <c r="E230" s="5">
        <v>10.8</v>
      </c>
      <c r="F230" s="5">
        <v>2.9</v>
      </c>
      <c r="G230" s="5">
        <v>2.9</v>
      </c>
      <c r="H230" s="5">
        <v>1026.7</v>
      </c>
      <c r="I230" s="5">
        <v>20</v>
      </c>
      <c r="J230" s="5">
        <v>0</v>
      </c>
      <c r="K230" s="5">
        <v>0</v>
      </c>
      <c r="L230" s="5"/>
      <c r="M230" s="5"/>
      <c r="N230" s="5"/>
      <c r="O230" s="5"/>
      <c r="P230">
        <v>11</v>
      </c>
      <c r="Q230">
        <v>11.1</v>
      </c>
      <c r="R230" s="54"/>
      <c r="T230" s="91"/>
      <c r="U230" s="94"/>
      <c r="V230" s="90" t="str">
        <f t="shared" si="5"/>
        <v/>
      </c>
      <c r="W230" s="94"/>
      <c r="X230" s="91"/>
      <c r="Z230" s="5"/>
      <c r="AA230"/>
      <c r="AC230" s="373"/>
      <c r="AD230" s="54">
        <v>0.15347222222222201</v>
      </c>
      <c r="AK230" s="307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10.8</v>
      </c>
      <c r="C231" s="5">
        <v>92</v>
      </c>
      <c r="D231" s="5">
        <v>9.6</v>
      </c>
      <c r="E231" s="5">
        <v>10.8</v>
      </c>
      <c r="F231" s="5">
        <v>4.3</v>
      </c>
      <c r="G231" s="5">
        <v>4.3</v>
      </c>
      <c r="H231" s="5">
        <v>1026.7</v>
      </c>
      <c r="I231" s="5">
        <v>20</v>
      </c>
      <c r="J231" s="5">
        <v>0</v>
      </c>
      <c r="K231" s="5">
        <v>0</v>
      </c>
      <c r="L231" s="5"/>
      <c r="M231" s="5"/>
      <c r="N231" s="5"/>
      <c r="O231" s="5"/>
      <c r="P231">
        <v>11</v>
      </c>
      <c r="Q231">
        <v>11.1</v>
      </c>
      <c r="R231" s="54"/>
      <c r="T231" s="91"/>
      <c r="U231" s="94"/>
      <c r="V231" s="90" t="str">
        <f t="shared" si="5"/>
        <v/>
      </c>
      <c r="W231" s="94"/>
      <c r="X231" s="91"/>
      <c r="Z231" s="5"/>
      <c r="AA231"/>
      <c r="AC231" s="373"/>
      <c r="AD231" s="54">
        <v>0.15416666666666701</v>
      </c>
      <c r="AK231" s="307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10.8</v>
      </c>
      <c r="C232" s="5">
        <v>92</v>
      </c>
      <c r="D232" s="5">
        <v>9.6</v>
      </c>
      <c r="E232" s="5">
        <v>10.8</v>
      </c>
      <c r="F232" s="5">
        <v>3.2</v>
      </c>
      <c r="G232" s="5">
        <v>3.2</v>
      </c>
      <c r="H232" s="5">
        <v>1026.5999999999999</v>
      </c>
      <c r="I232" s="5">
        <v>20</v>
      </c>
      <c r="J232" s="5">
        <v>0</v>
      </c>
      <c r="K232" s="5">
        <v>0</v>
      </c>
      <c r="L232" s="5"/>
      <c r="M232" s="5"/>
      <c r="N232" s="5"/>
      <c r="O232" s="5"/>
      <c r="P232">
        <v>11</v>
      </c>
      <c r="Q232">
        <v>11.1</v>
      </c>
      <c r="R232" s="54"/>
      <c r="T232" s="91"/>
      <c r="U232" s="94"/>
      <c r="V232" s="90" t="str">
        <f t="shared" si="5"/>
        <v/>
      </c>
      <c r="W232" s="94"/>
      <c r="X232" s="91"/>
      <c r="Z232" s="5"/>
      <c r="AA232"/>
      <c r="AC232" s="373"/>
      <c r="AD232" s="54">
        <v>0.15486111111111101</v>
      </c>
      <c r="AK232" s="307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10.8</v>
      </c>
      <c r="C233" s="5">
        <v>92</v>
      </c>
      <c r="D233" s="5">
        <v>9.6</v>
      </c>
      <c r="E233" s="5">
        <v>10.8</v>
      </c>
      <c r="F233" s="5">
        <v>2.5</v>
      </c>
      <c r="G233" s="5">
        <v>3.2</v>
      </c>
      <c r="H233" s="5">
        <v>1026.5999999999999</v>
      </c>
      <c r="I233" s="5">
        <v>30</v>
      </c>
      <c r="J233" s="5">
        <v>0</v>
      </c>
      <c r="K233" s="5">
        <v>0</v>
      </c>
      <c r="L233" s="5"/>
      <c r="M233" s="5"/>
      <c r="N233" s="5"/>
      <c r="O233" s="5"/>
      <c r="P233">
        <v>11</v>
      </c>
      <c r="Q233">
        <v>11.1</v>
      </c>
      <c r="R233" s="54"/>
      <c r="T233" s="91"/>
      <c r="U233" s="94"/>
      <c r="V233" s="90" t="str">
        <f t="shared" si="5"/>
        <v/>
      </c>
      <c r="W233" s="94"/>
      <c r="X233" s="91"/>
      <c r="Z233" s="5"/>
      <c r="AA233"/>
      <c r="AC233" s="373"/>
      <c r="AD233" s="54">
        <v>0.155555555555556</v>
      </c>
      <c r="AK233" s="307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10.9</v>
      </c>
      <c r="C234" s="5">
        <v>92</v>
      </c>
      <c r="D234" s="5">
        <v>9.6999999999999993</v>
      </c>
      <c r="E234" s="5">
        <v>10.9</v>
      </c>
      <c r="F234" s="5">
        <v>2.2000000000000002</v>
      </c>
      <c r="G234" s="5">
        <v>2.2000000000000002</v>
      </c>
      <c r="H234" s="5">
        <v>1026.3</v>
      </c>
      <c r="I234" s="5">
        <v>0</v>
      </c>
      <c r="J234" s="5">
        <v>0</v>
      </c>
      <c r="K234" s="5">
        <v>0</v>
      </c>
      <c r="L234" s="5"/>
      <c r="M234" s="5"/>
      <c r="N234" s="5"/>
      <c r="O234" s="5"/>
      <c r="P234">
        <v>11</v>
      </c>
      <c r="Q234">
        <v>11.1</v>
      </c>
      <c r="R234" s="54"/>
      <c r="T234" s="91"/>
      <c r="U234" s="94"/>
      <c r="V234" s="90" t="str">
        <f t="shared" si="5"/>
        <v/>
      </c>
      <c r="W234" s="94"/>
      <c r="X234" s="91"/>
      <c r="Z234" s="5"/>
      <c r="AA234"/>
      <c r="AC234" s="373"/>
      <c r="AD234" s="54">
        <v>0.15625</v>
      </c>
      <c r="AK234" s="307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10.9</v>
      </c>
      <c r="C235" s="5">
        <v>92</v>
      </c>
      <c r="D235" s="5">
        <v>9.6999999999999993</v>
      </c>
      <c r="E235" s="5">
        <v>10.9</v>
      </c>
      <c r="F235" s="5">
        <v>1.8</v>
      </c>
      <c r="G235" s="5">
        <v>3.2</v>
      </c>
      <c r="H235" s="5">
        <v>1026.3</v>
      </c>
      <c r="I235" s="5">
        <v>0</v>
      </c>
      <c r="J235" s="5">
        <v>0</v>
      </c>
      <c r="K235" s="5">
        <v>0</v>
      </c>
      <c r="L235" s="5"/>
      <c r="M235" s="5"/>
      <c r="N235" s="5"/>
      <c r="O235" s="5"/>
      <c r="P235">
        <v>11</v>
      </c>
      <c r="Q235">
        <v>11.1</v>
      </c>
      <c r="R235" s="54"/>
      <c r="T235" s="91"/>
      <c r="U235" s="94"/>
      <c r="V235" s="90" t="str">
        <f t="shared" si="5"/>
        <v/>
      </c>
      <c r="W235" s="94"/>
      <c r="X235" s="91"/>
      <c r="Z235" s="5"/>
      <c r="AA235"/>
      <c r="AC235" s="373"/>
      <c r="AD235" s="54">
        <v>0.156944444444444</v>
      </c>
      <c r="AK235" s="307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10.9</v>
      </c>
      <c r="C236" s="5">
        <v>92</v>
      </c>
      <c r="D236" s="5">
        <v>9.6999999999999993</v>
      </c>
      <c r="E236" s="5">
        <v>10.9</v>
      </c>
      <c r="F236" s="5">
        <v>0</v>
      </c>
      <c r="G236" s="5">
        <v>2.5</v>
      </c>
      <c r="H236" s="5">
        <v>1026.4000000000001</v>
      </c>
      <c r="I236" s="5">
        <v>0</v>
      </c>
      <c r="J236" s="5">
        <v>0</v>
      </c>
      <c r="K236" s="5">
        <v>0</v>
      </c>
      <c r="L236" s="5"/>
      <c r="M236" s="5"/>
      <c r="N236" s="5"/>
      <c r="O236" s="5"/>
      <c r="P236">
        <v>11</v>
      </c>
      <c r="Q236">
        <v>11.1</v>
      </c>
      <c r="R236" s="54"/>
      <c r="T236" s="91"/>
      <c r="U236" s="94"/>
      <c r="V236" s="90" t="str">
        <f t="shared" si="5"/>
        <v/>
      </c>
      <c r="W236" s="94"/>
      <c r="X236" s="91"/>
      <c r="Z236" s="5"/>
      <c r="AA236"/>
      <c r="AC236" s="373"/>
      <c r="AD236" s="54">
        <v>0.15763888888888899</v>
      </c>
      <c r="AK236" s="307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10.9</v>
      </c>
      <c r="C237" s="5">
        <v>92</v>
      </c>
      <c r="D237" s="5">
        <v>9.6999999999999993</v>
      </c>
      <c r="E237" s="5">
        <v>10.9</v>
      </c>
      <c r="F237" s="5">
        <v>2.2000000000000002</v>
      </c>
      <c r="G237" s="5">
        <v>4.7</v>
      </c>
      <c r="H237" s="5">
        <v>1026.0999999999999</v>
      </c>
      <c r="I237" s="5">
        <v>0</v>
      </c>
      <c r="J237" s="5">
        <v>0</v>
      </c>
      <c r="K237" s="5">
        <v>0</v>
      </c>
      <c r="L237" s="5"/>
      <c r="M237" s="5"/>
      <c r="N237" s="5"/>
      <c r="O237" s="5"/>
      <c r="P237">
        <v>11</v>
      </c>
      <c r="Q237">
        <v>11.1</v>
      </c>
      <c r="R237" s="54"/>
      <c r="T237" s="91"/>
      <c r="U237" s="94"/>
      <c r="V237" s="90" t="str">
        <f t="shared" si="5"/>
        <v/>
      </c>
      <c r="W237" s="94"/>
      <c r="X237" s="91"/>
      <c r="Z237" s="5"/>
      <c r="AA237"/>
      <c r="AC237" s="373"/>
      <c r="AD237" s="54">
        <v>0.15833333333333299</v>
      </c>
      <c r="AK237" s="307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10.9</v>
      </c>
      <c r="C238" s="5">
        <v>92</v>
      </c>
      <c r="D238" s="5">
        <v>9.6999999999999993</v>
      </c>
      <c r="E238" s="5">
        <v>10.9</v>
      </c>
      <c r="F238" s="5">
        <v>2.2000000000000002</v>
      </c>
      <c r="G238" s="5">
        <v>2.5</v>
      </c>
      <c r="H238" s="5">
        <v>1026.4000000000001</v>
      </c>
      <c r="I238" s="5">
        <v>0</v>
      </c>
      <c r="J238" s="5">
        <v>0</v>
      </c>
      <c r="K238" s="5">
        <v>0</v>
      </c>
      <c r="L238" s="5"/>
      <c r="M238" s="5"/>
      <c r="N238" s="5"/>
      <c r="O238" s="5"/>
      <c r="P238">
        <v>11</v>
      </c>
      <c r="Q238">
        <v>11.1</v>
      </c>
      <c r="R238" s="54"/>
      <c r="T238" s="91"/>
      <c r="U238" s="94"/>
      <c r="V238" s="90" t="str">
        <f t="shared" si="5"/>
        <v/>
      </c>
      <c r="W238" s="94"/>
      <c r="X238" s="91"/>
      <c r="Z238" s="5"/>
      <c r="AA238"/>
      <c r="AC238" s="373"/>
      <c r="AD238" s="54">
        <v>0.15902777777777799</v>
      </c>
      <c r="AK238" s="307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10.9</v>
      </c>
      <c r="C239" s="5">
        <v>92</v>
      </c>
      <c r="D239" s="5">
        <v>9.6999999999999993</v>
      </c>
      <c r="E239" s="5">
        <v>10.9</v>
      </c>
      <c r="F239" s="5">
        <v>2.9</v>
      </c>
      <c r="G239" s="5">
        <v>2.9</v>
      </c>
      <c r="H239" s="5">
        <v>1026.5999999999999</v>
      </c>
      <c r="I239" s="5">
        <v>0</v>
      </c>
      <c r="J239" s="5">
        <v>0</v>
      </c>
      <c r="K239" s="5">
        <v>0</v>
      </c>
      <c r="L239" s="5"/>
      <c r="M239" s="5"/>
      <c r="N239" s="5"/>
      <c r="O239" s="5"/>
      <c r="P239">
        <v>11</v>
      </c>
      <c r="Q239">
        <v>11.1</v>
      </c>
      <c r="R239" s="54"/>
      <c r="T239" s="91"/>
      <c r="U239" s="94"/>
      <c r="V239" s="90" t="str">
        <f t="shared" si="5"/>
        <v/>
      </c>
      <c r="W239" s="94"/>
      <c r="X239" s="91"/>
      <c r="Z239" s="5"/>
      <c r="AA239"/>
      <c r="AC239" s="373"/>
      <c r="AD239" s="54">
        <v>0.15972222222222199</v>
      </c>
      <c r="AK239" s="307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10.9</v>
      </c>
      <c r="C240" s="5">
        <v>92</v>
      </c>
      <c r="D240" s="5">
        <v>9.6999999999999993</v>
      </c>
      <c r="E240" s="5">
        <v>10.9</v>
      </c>
      <c r="F240" s="5">
        <v>2.9</v>
      </c>
      <c r="G240" s="5">
        <v>4</v>
      </c>
      <c r="H240" s="5">
        <v>1026.3</v>
      </c>
      <c r="I240" s="5">
        <v>0</v>
      </c>
      <c r="J240" s="5">
        <v>0</v>
      </c>
      <c r="K240" s="5">
        <v>0</v>
      </c>
      <c r="L240" s="5"/>
      <c r="M240" s="5"/>
      <c r="N240" s="5"/>
      <c r="O240" s="5"/>
      <c r="P240">
        <v>11</v>
      </c>
      <c r="Q240">
        <v>11.1</v>
      </c>
      <c r="R240" s="54"/>
      <c r="T240" s="91"/>
      <c r="U240" s="94"/>
      <c r="V240" s="90" t="str">
        <f t="shared" si="5"/>
        <v/>
      </c>
      <c r="W240" s="94"/>
      <c r="X240" s="91"/>
      <c r="Z240" s="5"/>
      <c r="AA240"/>
      <c r="AC240" s="373"/>
      <c r="AD240" s="54">
        <v>0.16041666666666701</v>
      </c>
      <c r="AK240" s="307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10.9</v>
      </c>
      <c r="C241" s="5">
        <v>92</v>
      </c>
      <c r="D241" s="5">
        <v>9.6999999999999993</v>
      </c>
      <c r="E241" s="5">
        <v>10.9</v>
      </c>
      <c r="F241" s="5">
        <v>2.5</v>
      </c>
      <c r="G241" s="5">
        <v>3.2</v>
      </c>
      <c r="H241" s="5">
        <v>1026.2</v>
      </c>
      <c r="I241" s="5">
        <v>0</v>
      </c>
      <c r="J241" s="5">
        <v>0</v>
      </c>
      <c r="K241" s="5">
        <v>0</v>
      </c>
      <c r="L241" s="5"/>
      <c r="M241" s="5"/>
      <c r="N241" s="5"/>
      <c r="O241" s="5"/>
      <c r="P241">
        <v>11</v>
      </c>
      <c r="Q241">
        <v>11.1</v>
      </c>
      <c r="R241" s="54"/>
      <c r="T241" s="91"/>
      <c r="U241" s="94"/>
      <c r="V241" s="90" t="str">
        <f t="shared" si="5"/>
        <v/>
      </c>
      <c r="W241" s="94"/>
      <c r="X241" s="91"/>
      <c r="Z241" s="5"/>
      <c r="AA241"/>
      <c r="AC241" s="373"/>
      <c r="AD241" s="54">
        <v>0.16111111111111101</v>
      </c>
      <c r="AK241" s="307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10.9</v>
      </c>
      <c r="C242" s="5">
        <v>92</v>
      </c>
      <c r="D242" s="5">
        <v>9.6999999999999993</v>
      </c>
      <c r="E242" s="5">
        <v>10.9</v>
      </c>
      <c r="F242" s="5">
        <v>2.5</v>
      </c>
      <c r="G242" s="5">
        <v>3.2</v>
      </c>
      <c r="H242" s="5">
        <v>1026.5</v>
      </c>
      <c r="I242" s="5">
        <v>0</v>
      </c>
      <c r="J242" s="5">
        <v>0</v>
      </c>
      <c r="K242" s="5">
        <v>0</v>
      </c>
      <c r="L242" s="5"/>
      <c r="M242" s="5"/>
      <c r="N242" s="5"/>
      <c r="O242" s="5"/>
      <c r="P242">
        <v>11</v>
      </c>
      <c r="Q242">
        <v>11.1</v>
      </c>
      <c r="R242" s="54"/>
      <c r="T242" s="91"/>
      <c r="U242" s="94"/>
      <c r="V242" s="90" t="str">
        <f t="shared" si="5"/>
        <v/>
      </c>
      <c r="W242" s="94"/>
      <c r="X242" s="91"/>
      <c r="Z242" s="5"/>
      <c r="AA242"/>
      <c r="AC242" s="373"/>
      <c r="AD242" s="54">
        <v>0.16180555555555601</v>
      </c>
      <c r="AK242" s="307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10.9</v>
      </c>
      <c r="C243" s="5">
        <v>92</v>
      </c>
      <c r="D243" s="5">
        <v>9.6999999999999993</v>
      </c>
      <c r="E243" s="5">
        <v>10.9</v>
      </c>
      <c r="F243" s="5">
        <v>4.3</v>
      </c>
      <c r="G243" s="5">
        <v>4.7</v>
      </c>
      <c r="H243" s="5">
        <v>1026.4000000000001</v>
      </c>
      <c r="I243" s="5">
        <v>0</v>
      </c>
      <c r="J243" s="5">
        <v>0</v>
      </c>
      <c r="K243" s="5">
        <v>0</v>
      </c>
      <c r="L243" s="5"/>
      <c r="M243" s="5"/>
      <c r="N243" s="5"/>
      <c r="O243" s="5"/>
      <c r="P243">
        <v>11</v>
      </c>
      <c r="Q243">
        <v>11.1</v>
      </c>
      <c r="R243" s="54"/>
      <c r="T243" s="91"/>
      <c r="U243" s="94"/>
      <c r="V243" s="90" t="str">
        <f t="shared" si="5"/>
        <v/>
      </c>
      <c r="W243" s="94"/>
      <c r="X243" s="91"/>
      <c r="Z243" s="5"/>
      <c r="AA243"/>
      <c r="AC243" s="373"/>
      <c r="AD243" s="54">
        <v>0.16250000000000001</v>
      </c>
      <c r="AK243" s="307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10.9</v>
      </c>
      <c r="C244" s="5">
        <v>92</v>
      </c>
      <c r="D244" s="5">
        <v>9.6999999999999993</v>
      </c>
      <c r="E244" s="5">
        <v>10.9</v>
      </c>
      <c r="F244" s="5">
        <v>2.9</v>
      </c>
      <c r="G244" s="5">
        <v>5</v>
      </c>
      <c r="H244" s="5">
        <v>1026.5999999999999</v>
      </c>
      <c r="I244" s="5">
        <v>0</v>
      </c>
      <c r="J244" s="5">
        <v>0</v>
      </c>
      <c r="K244" s="5">
        <v>0</v>
      </c>
      <c r="L244" s="5"/>
      <c r="M244" s="5"/>
      <c r="N244" s="5"/>
      <c r="O244" s="5"/>
      <c r="P244">
        <v>11</v>
      </c>
      <c r="Q244">
        <v>11.1</v>
      </c>
      <c r="R244" s="54"/>
      <c r="T244" s="91"/>
      <c r="U244" s="94"/>
      <c r="V244" s="90" t="str">
        <f t="shared" si="5"/>
        <v/>
      </c>
      <c r="W244" s="94"/>
      <c r="X244" s="91"/>
      <c r="Z244" s="5"/>
      <c r="AA244"/>
      <c r="AC244" s="373"/>
      <c r="AD244" s="54">
        <v>0.163194444444444</v>
      </c>
      <c r="AK244" s="307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10.9</v>
      </c>
      <c r="C245" s="5">
        <v>92</v>
      </c>
      <c r="D245" s="5">
        <v>9.6999999999999993</v>
      </c>
      <c r="E245" s="5">
        <v>10.9</v>
      </c>
      <c r="F245" s="5">
        <v>3.2</v>
      </c>
      <c r="G245" s="5">
        <v>4.7</v>
      </c>
      <c r="H245" s="5">
        <v>1026.4000000000001</v>
      </c>
      <c r="I245" s="5">
        <v>0</v>
      </c>
      <c r="J245" s="5">
        <v>0</v>
      </c>
      <c r="K245" s="5">
        <v>0</v>
      </c>
      <c r="L245" s="5"/>
      <c r="M245" s="5"/>
      <c r="N245" s="5"/>
      <c r="O245" s="5"/>
      <c r="P245">
        <v>11</v>
      </c>
      <c r="Q245">
        <v>11.1</v>
      </c>
      <c r="R245" s="54"/>
      <c r="T245" s="91"/>
      <c r="U245" s="94"/>
      <c r="V245" s="90" t="str">
        <f t="shared" si="5"/>
        <v/>
      </c>
      <c r="W245" s="94"/>
      <c r="X245" s="91"/>
      <c r="Z245" s="5"/>
      <c r="AA245"/>
      <c r="AC245" s="373"/>
      <c r="AD245" s="54">
        <v>0.163888888888889</v>
      </c>
      <c r="AK245" s="307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10.9</v>
      </c>
      <c r="C246" s="5">
        <v>92</v>
      </c>
      <c r="D246" s="5">
        <v>9.6999999999999993</v>
      </c>
      <c r="E246" s="5">
        <v>10.9</v>
      </c>
      <c r="F246" s="5">
        <v>0</v>
      </c>
      <c r="G246" s="5">
        <v>2.5</v>
      </c>
      <c r="H246" s="5">
        <v>1026.3</v>
      </c>
      <c r="I246" s="5">
        <v>0</v>
      </c>
      <c r="J246" s="5">
        <v>0</v>
      </c>
      <c r="K246" s="5">
        <v>0</v>
      </c>
      <c r="L246" s="5"/>
      <c r="M246" s="5"/>
      <c r="N246" s="5"/>
      <c r="O246" s="5"/>
      <c r="P246">
        <v>11</v>
      </c>
      <c r="Q246">
        <v>11.1</v>
      </c>
      <c r="R246" s="54"/>
      <c r="T246" s="91"/>
      <c r="U246" s="94"/>
      <c r="V246" s="90" t="str">
        <f t="shared" si="5"/>
        <v/>
      </c>
      <c r="W246" s="94"/>
      <c r="X246" s="91"/>
      <c r="Z246" s="5"/>
      <c r="AA246"/>
      <c r="AC246" s="373"/>
      <c r="AD246" s="54">
        <v>0.164583333333333</v>
      </c>
      <c r="AK246" s="307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10.9</v>
      </c>
      <c r="C247" s="5">
        <v>92</v>
      </c>
      <c r="D247" s="5">
        <v>9.6999999999999993</v>
      </c>
      <c r="E247" s="5">
        <v>10.9</v>
      </c>
      <c r="F247" s="5">
        <v>0</v>
      </c>
      <c r="G247" s="5">
        <v>2.2000000000000002</v>
      </c>
      <c r="H247" s="5">
        <v>1026.4000000000001</v>
      </c>
      <c r="I247" s="5">
        <v>0</v>
      </c>
      <c r="J247" s="5">
        <v>0</v>
      </c>
      <c r="K247" s="5">
        <v>0</v>
      </c>
      <c r="L247" s="5"/>
      <c r="M247" s="5"/>
      <c r="N247" s="5"/>
      <c r="O247" s="5"/>
      <c r="P247">
        <v>11</v>
      </c>
      <c r="Q247">
        <v>11.1</v>
      </c>
      <c r="R247" s="54"/>
      <c r="T247" s="91"/>
      <c r="U247" s="94"/>
      <c r="V247" s="90" t="str">
        <f t="shared" si="5"/>
        <v/>
      </c>
      <c r="W247" s="94"/>
      <c r="X247" s="91"/>
      <c r="Z247" s="5"/>
      <c r="AA247"/>
      <c r="AC247" s="373"/>
      <c r="AD247" s="54">
        <v>0.165277777777778</v>
      </c>
      <c r="AK247" s="307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10.9</v>
      </c>
      <c r="C248" s="5">
        <v>92</v>
      </c>
      <c r="D248" s="5">
        <v>9.6999999999999993</v>
      </c>
      <c r="E248" s="5">
        <v>10.9</v>
      </c>
      <c r="F248" s="5">
        <v>2.2000000000000002</v>
      </c>
      <c r="G248" s="5">
        <v>2.5</v>
      </c>
      <c r="H248" s="5">
        <v>1026.5999999999999</v>
      </c>
      <c r="I248" s="5">
        <v>0</v>
      </c>
      <c r="J248" s="5">
        <v>0</v>
      </c>
      <c r="K248" s="5">
        <v>0</v>
      </c>
      <c r="L248" s="5"/>
      <c r="M248" s="5"/>
      <c r="N248" s="5"/>
      <c r="O248" s="5"/>
      <c r="P248">
        <v>11</v>
      </c>
      <c r="Q248">
        <v>11.1</v>
      </c>
      <c r="R248" s="54"/>
      <c r="T248" s="91"/>
      <c r="U248" s="94"/>
      <c r="V248" s="90" t="str">
        <f t="shared" si="5"/>
        <v/>
      </c>
      <c r="W248" s="94"/>
      <c r="X248" s="91"/>
      <c r="Z248" s="5"/>
      <c r="AA248"/>
      <c r="AC248" s="373"/>
      <c r="AD248" s="54">
        <v>0.16597222222222199</v>
      </c>
      <c r="AK248" s="307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10.9</v>
      </c>
      <c r="C249" s="5">
        <v>92</v>
      </c>
      <c r="D249" s="5">
        <v>9.6999999999999993</v>
      </c>
      <c r="E249" s="5">
        <v>10.9</v>
      </c>
      <c r="F249" s="5">
        <v>0</v>
      </c>
      <c r="G249" s="5">
        <v>2.2000000000000002</v>
      </c>
      <c r="H249" s="5">
        <v>1026.3</v>
      </c>
      <c r="I249" s="5">
        <v>0</v>
      </c>
      <c r="J249" s="5">
        <v>0</v>
      </c>
      <c r="K249" s="5">
        <v>0</v>
      </c>
      <c r="L249" s="5"/>
      <c r="M249" s="5"/>
      <c r="N249" s="5"/>
      <c r="O249" s="5"/>
      <c r="P249">
        <v>11</v>
      </c>
      <c r="Q249">
        <v>11.1</v>
      </c>
      <c r="R249" s="54"/>
      <c r="T249" s="91"/>
      <c r="U249" s="94"/>
      <c r="V249" s="90" t="str">
        <f t="shared" si="5"/>
        <v/>
      </c>
      <c r="W249" s="94"/>
      <c r="X249" s="91"/>
      <c r="Z249" s="5"/>
      <c r="AA249"/>
      <c r="AC249" s="373"/>
      <c r="AD249" s="54">
        <v>0.16666666666666699</v>
      </c>
      <c r="AK249" s="307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10.9</v>
      </c>
      <c r="C250" s="5">
        <v>92</v>
      </c>
      <c r="D250" s="5">
        <v>9.6999999999999993</v>
      </c>
      <c r="E250" s="5">
        <v>10.9</v>
      </c>
      <c r="F250" s="5">
        <v>0</v>
      </c>
      <c r="G250" s="5">
        <v>0</v>
      </c>
      <c r="H250" s="5">
        <v>1026.5</v>
      </c>
      <c r="I250" s="5">
        <v>0</v>
      </c>
      <c r="J250" s="5">
        <v>0</v>
      </c>
      <c r="K250" s="5">
        <v>0</v>
      </c>
      <c r="L250" s="5"/>
      <c r="M250" s="5"/>
      <c r="N250" s="5"/>
      <c r="O250" s="5"/>
      <c r="P250">
        <v>11</v>
      </c>
      <c r="Q250">
        <v>11.1</v>
      </c>
      <c r="R250" s="54"/>
      <c r="T250" s="91"/>
      <c r="U250" s="94"/>
      <c r="V250" s="90" t="str">
        <f t="shared" si="5"/>
        <v/>
      </c>
      <c r="W250" s="94"/>
      <c r="X250" s="91"/>
      <c r="Z250" s="5"/>
      <c r="AA250"/>
      <c r="AC250" s="373"/>
      <c r="AD250" s="54">
        <v>0.16736111111111099</v>
      </c>
      <c r="AK250" s="307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10.9</v>
      </c>
      <c r="C251" s="5">
        <v>92</v>
      </c>
      <c r="D251" s="5">
        <v>9.6999999999999993</v>
      </c>
      <c r="E251" s="5">
        <v>10.9</v>
      </c>
      <c r="F251" s="5">
        <v>0</v>
      </c>
      <c r="G251" s="5">
        <v>4</v>
      </c>
      <c r="H251" s="5">
        <v>1026.3</v>
      </c>
      <c r="I251" s="5">
        <v>0</v>
      </c>
      <c r="J251" s="5">
        <v>0</v>
      </c>
      <c r="K251" s="5">
        <v>0</v>
      </c>
      <c r="L251" s="5"/>
      <c r="M251" s="5"/>
      <c r="N251" s="5"/>
      <c r="O251" s="5"/>
      <c r="P251">
        <v>11</v>
      </c>
      <c r="Q251">
        <v>11.1</v>
      </c>
      <c r="R251" s="54"/>
      <c r="T251" s="91"/>
      <c r="U251" s="94"/>
      <c r="V251" s="90" t="str">
        <f t="shared" si="5"/>
        <v/>
      </c>
      <c r="W251" s="94"/>
      <c r="X251" s="91"/>
      <c r="Z251" s="5"/>
      <c r="AA251"/>
      <c r="AC251" s="373"/>
      <c r="AD251" s="54">
        <v>0.16805555555555601</v>
      </c>
      <c r="AK251" s="307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10.9</v>
      </c>
      <c r="C252" s="5">
        <v>92</v>
      </c>
      <c r="D252" s="5">
        <v>9.6999999999999993</v>
      </c>
      <c r="E252" s="5">
        <v>10.9</v>
      </c>
      <c r="F252" s="5">
        <v>1.8</v>
      </c>
      <c r="G252" s="5">
        <v>3.2</v>
      </c>
      <c r="H252" s="5">
        <v>1026.5</v>
      </c>
      <c r="I252" s="5">
        <v>0</v>
      </c>
      <c r="J252" s="5">
        <v>0</v>
      </c>
      <c r="K252" s="5">
        <v>0</v>
      </c>
      <c r="L252" s="5"/>
      <c r="M252" s="5"/>
      <c r="N252" s="5"/>
      <c r="O252" s="5"/>
      <c r="P252">
        <v>11</v>
      </c>
      <c r="Q252">
        <v>11.1</v>
      </c>
      <c r="R252" s="54"/>
      <c r="T252" s="91"/>
      <c r="U252" s="94"/>
      <c r="V252" s="90" t="str">
        <f t="shared" si="5"/>
        <v/>
      </c>
      <c r="W252" s="94"/>
      <c r="X252" s="91"/>
      <c r="Z252" s="5"/>
      <c r="AA252"/>
      <c r="AC252" s="373"/>
      <c r="AD252" s="54">
        <v>0.16875000000000001</v>
      </c>
      <c r="AK252" s="307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10.9</v>
      </c>
      <c r="C253" s="5">
        <v>92</v>
      </c>
      <c r="D253" s="5">
        <v>9.6999999999999993</v>
      </c>
      <c r="E253" s="5">
        <v>10.9</v>
      </c>
      <c r="F253" s="5">
        <v>0</v>
      </c>
      <c r="G253" s="5">
        <v>2.5</v>
      </c>
      <c r="H253" s="5">
        <v>1026.5</v>
      </c>
      <c r="I253" s="5">
        <v>0</v>
      </c>
      <c r="J253" s="5">
        <v>0</v>
      </c>
      <c r="K253" s="5">
        <v>0</v>
      </c>
      <c r="L253" s="5"/>
      <c r="M253" s="5"/>
      <c r="N253" s="5"/>
      <c r="O253" s="5"/>
      <c r="P253">
        <v>11</v>
      </c>
      <c r="Q253">
        <v>11.1</v>
      </c>
      <c r="R253" s="54"/>
      <c r="T253" s="91"/>
      <c r="U253" s="94"/>
      <c r="V253" s="90" t="str">
        <f t="shared" si="5"/>
        <v/>
      </c>
      <c r="W253" s="94"/>
      <c r="X253" s="91"/>
      <c r="Z253" s="5"/>
      <c r="AA253"/>
      <c r="AC253" s="373"/>
      <c r="AD253" s="54">
        <v>0.16944444444444401</v>
      </c>
      <c r="AK253" s="307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10.9</v>
      </c>
      <c r="C254" s="5">
        <v>92</v>
      </c>
      <c r="D254" s="5">
        <v>9.6999999999999993</v>
      </c>
      <c r="E254" s="5">
        <v>10.9</v>
      </c>
      <c r="F254" s="5">
        <v>0</v>
      </c>
      <c r="G254" s="5">
        <v>2.9</v>
      </c>
      <c r="H254" s="5">
        <v>1026.5</v>
      </c>
      <c r="I254" s="5">
        <v>0</v>
      </c>
      <c r="J254" s="5">
        <v>0</v>
      </c>
      <c r="K254" s="5">
        <v>0</v>
      </c>
      <c r="L254" s="5"/>
      <c r="M254" s="5"/>
      <c r="N254" s="5"/>
      <c r="O254" s="5"/>
      <c r="P254">
        <v>11</v>
      </c>
      <c r="Q254">
        <v>11.1</v>
      </c>
      <c r="R254" s="54"/>
      <c r="T254" s="91"/>
      <c r="U254" s="94"/>
      <c r="V254" s="90" t="str">
        <f t="shared" si="5"/>
        <v/>
      </c>
      <c r="W254" s="94"/>
      <c r="X254" s="91"/>
      <c r="Z254" s="5"/>
      <c r="AA254"/>
      <c r="AC254" s="373"/>
      <c r="AD254" s="54">
        <v>0.17013888888888901</v>
      </c>
      <c r="AK254" s="307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10.9</v>
      </c>
      <c r="C255" s="5">
        <v>92</v>
      </c>
      <c r="D255" s="5">
        <v>9.6999999999999993</v>
      </c>
      <c r="E255" s="5">
        <v>10.9</v>
      </c>
      <c r="F255" s="5">
        <v>0</v>
      </c>
      <c r="G255" s="5">
        <v>5.8</v>
      </c>
      <c r="H255" s="5">
        <v>1026.4000000000001</v>
      </c>
      <c r="I255" s="5">
        <v>0</v>
      </c>
      <c r="J255" s="5">
        <v>0</v>
      </c>
      <c r="K255" s="5">
        <v>0</v>
      </c>
      <c r="L255" s="5"/>
      <c r="M255" s="5"/>
      <c r="N255" s="5"/>
      <c r="O255" s="5"/>
      <c r="P255">
        <v>10.9</v>
      </c>
      <c r="Q255">
        <v>11.1</v>
      </c>
      <c r="R255" s="54"/>
      <c r="T255" s="91"/>
      <c r="U255" s="94"/>
      <c r="V255" s="90" t="str">
        <f t="shared" si="5"/>
        <v/>
      </c>
      <c r="W255" s="94"/>
      <c r="X255" s="91"/>
      <c r="Z255" s="5"/>
      <c r="AA255"/>
      <c r="AC255" s="373"/>
      <c r="AD255" s="54">
        <v>0.170833333333333</v>
      </c>
      <c r="AK255" s="307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10.9</v>
      </c>
      <c r="C256" s="5">
        <v>92</v>
      </c>
      <c r="D256" s="5">
        <v>9.6999999999999993</v>
      </c>
      <c r="E256" s="5">
        <v>10.9</v>
      </c>
      <c r="F256" s="5">
        <v>0</v>
      </c>
      <c r="G256" s="5">
        <v>2.9</v>
      </c>
      <c r="H256" s="5">
        <v>1026.5</v>
      </c>
      <c r="I256" s="5">
        <v>0</v>
      </c>
      <c r="J256" s="5">
        <v>0</v>
      </c>
      <c r="K256" s="5">
        <v>0</v>
      </c>
      <c r="L256" s="5"/>
      <c r="M256" s="5"/>
      <c r="N256" s="5"/>
      <c r="O256" s="5"/>
      <c r="P256">
        <v>10.9</v>
      </c>
      <c r="Q256">
        <v>11</v>
      </c>
      <c r="R256" s="54"/>
      <c r="T256" s="91"/>
      <c r="U256" s="94"/>
      <c r="V256" s="90" t="str">
        <f t="shared" si="5"/>
        <v/>
      </c>
      <c r="W256" s="94"/>
      <c r="X256" s="91"/>
      <c r="Z256" s="5"/>
      <c r="AA256"/>
      <c r="AC256" s="373"/>
      <c r="AD256" s="54">
        <v>0.171527777777778</v>
      </c>
      <c r="AK256" s="307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10.8</v>
      </c>
      <c r="C257" s="5">
        <v>92</v>
      </c>
      <c r="D257" s="5">
        <v>9.6</v>
      </c>
      <c r="E257" s="5">
        <v>10.8</v>
      </c>
      <c r="F257" s="5">
        <v>0</v>
      </c>
      <c r="G257" s="5">
        <v>2.2000000000000002</v>
      </c>
      <c r="H257" s="5">
        <v>1026.3</v>
      </c>
      <c r="I257" s="5">
        <v>0</v>
      </c>
      <c r="J257" s="5">
        <v>0</v>
      </c>
      <c r="K257" s="5">
        <v>0</v>
      </c>
      <c r="L257" s="5"/>
      <c r="M257" s="5"/>
      <c r="N257" s="5"/>
      <c r="O257" s="5"/>
      <c r="P257">
        <v>10.9</v>
      </c>
      <c r="Q257">
        <v>11</v>
      </c>
      <c r="R257" s="54"/>
      <c r="T257" s="91"/>
      <c r="U257" s="94"/>
      <c r="V257" s="90" t="str">
        <f t="shared" si="5"/>
        <v/>
      </c>
      <c r="W257" s="94"/>
      <c r="X257" s="91"/>
      <c r="Z257" s="5"/>
      <c r="AA257"/>
      <c r="AC257" s="373"/>
      <c r="AD257" s="54">
        <v>0.172222222222222</v>
      </c>
      <c r="AK257" s="307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10.8</v>
      </c>
      <c r="C258" s="5">
        <v>92</v>
      </c>
      <c r="D258" s="5">
        <v>9.6</v>
      </c>
      <c r="E258" s="5">
        <v>10.8</v>
      </c>
      <c r="F258" s="5">
        <v>0</v>
      </c>
      <c r="G258" s="5">
        <v>2.9</v>
      </c>
      <c r="H258" s="5">
        <v>1026.5999999999999</v>
      </c>
      <c r="I258" s="5">
        <v>0</v>
      </c>
      <c r="J258" s="5">
        <v>0</v>
      </c>
      <c r="K258" s="5">
        <v>0</v>
      </c>
      <c r="L258" s="5"/>
      <c r="M258" s="5"/>
      <c r="N258" s="5"/>
      <c r="O258" s="5"/>
      <c r="P258">
        <v>10.9</v>
      </c>
      <c r="Q258">
        <v>11</v>
      </c>
      <c r="R258" s="54"/>
      <c r="T258" s="91"/>
      <c r="U258" s="94"/>
      <c r="V258" s="90" t="str">
        <f t="shared" si="5"/>
        <v/>
      </c>
      <c r="W258" s="94"/>
      <c r="X258" s="91"/>
      <c r="Z258" s="5"/>
      <c r="AA258"/>
      <c r="AC258" s="373"/>
      <c r="AD258" s="54">
        <v>0.172916666666667</v>
      </c>
      <c r="AK258" s="307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10.8</v>
      </c>
      <c r="C259" s="5">
        <v>92</v>
      </c>
      <c r="D259" s="5">
        <v>9.6</v>
      </c>
      <c r="E259" s="5">
        <v>10.8</v>
      </c>
      <c r="F259" s="5">
        <v>1.8</v>
      </c>
      <c r="G259" s="5">
        <v>2.5</v>
      </c>
      <c r="H259" s="5">
        <v>1026.4000000000001</v>
      </c>
      <c r="I259" s="5">
        <v>0</v>
      </c>
      <c r="J259" s="5">
        <v>0</v>
      </c>
      <c r="K259" s="5">
        <v>0</v>
      </c>
      <c r="L259" s="5"/>
      <c r="M259" s="5"/>
      <c r="N259" s="5"/>
      <c r="O259" s="5"/>
      <c r="P259">
        <v>10.9</v>
      </c>
      <c r="Q259">
        <v>11</v>
      </c>
      <c r="R259" s="54"/>
      <c r="T259" s="91"/>
      <c r="U259" s="94"/>
      <c r="V259" s="90" t="str">
        <f t="shared" si="5"/>
        <v/>
      </c>
      <c r="W259" s="94"/>
      <c r="X259" s="91"/>
      <c r="Z259" s="5"/>
      <c r="AA259"/>
      <c r="AC259" s="373"/>
      <c r="AD259" s="54">
        <v>0.17361111111111099</v>
      </c>
      <c r="AK259" s="307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10.8</v>
      </c>
      <c r="C260" s="5">
        <v>92</v>
      </c>
      <c r="D260" s="5">
        <v>9.6</v>
      </c>
      <c r="E260" s="5">
        <v>10.8</v>
      </c>
      <c r="F260" s="5">
        <v>2.2000000000000002</v>
      </c>
      <c r="G260" s="5">
        <v>3.6</v>
      </c>
      <c r="H260" s="5">
        <v>1026.5</v>
      </c>
      <c r="I260" s="5">
        <v>0</v>
      </c>
      <c r="J260" s="5">
        <v>0</v>
      </c>
      <c r="K260" s="5">
        <v>0</v>
      </c>
      <c r="L260" s="5"/>
      <c r="M260" s="5"/>
      <c r="N260" s="5"/>
      <c r="O260" s="5"/>
      <c r="P260">
        <v>10.9</v>
      </c>
      <c r="Q260">
        <v>11</v>
      </c>
      <c r="R260" s="54"/>
      <c r="T260" s="91"/>
      <c r="U260" s="94"/>
      <c r="V260" s="90" t="str">
        <f t="shared" si="5"/>
        <v/>
      </c>
      <c r="W260" s="94"/>
      <c r="X260" s="91"/>
      <c r="Z260" s="5"/>
      <c r="AA260"/>
      <c r="AC260" s="373"/>
      <c r="AD260" s="54">
        <v>0.17430555555555599</v>
      </c>
      <c r="AK260" s="307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10.8</v>
      </c>
      <c r="C261" s="5">
        <v>92</v>
      </c>
      <c r="D261" s="5">
        <v>9.6</v>
      </c>
      <c r="E261" s="5">
        <v>10.8</v>
      </c>
      <c r="F261" s="5">
        <v>4</v>
      </c>
      <c r="G261" s="5">
        <v>4.3</v>
      </c>
      <c r="H261" s="5">
        <v>1026.5999999999999</v>
      </c>
      <c r="I261" s="5">
        <v>0</v>
      </c>
      <c r="J261" s="5">
        <v>0</v>
      </c>
      <c r="K261" s="5">
        <v>0</v>
      </c>
      <c r="L261" s="5"/>
      <c r="M261" s="5"/>
      <c r="N261" s="5"/>
      <c r="O261" s="5"/>
      <c r="P261">
        <v>10.9</v>
      </c>
      <c r="Q261">
        <v>11</v>
      </c>
      <c r="R261" s="54"/>
      <c r="T261" s="91"/>
      <c r="U261" s="94"/>
      <c r="V261" s="90" t="str">
        <f t="shared" si="5"/>
        <v/>
      </c>
      <c r="W261" s="94"/>
      <c r="X261" s="91"/>
      <c r="Z261" s="5"/>
      <c r="AA261"/>
      <c r="AC261" s="373"/>
      <c r="AD261" s="54">
        <v>0.17499999999999999</v>
      </c>
      <c r="AK261" s="307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10.8</v>
      </c>
      <c r="C262" s="5">
        <v>92</v>
      </c>
      <c r="D262" s="5">
        <v>9.6</v>
      </c>
      <c r="E262" s="5">
        <v>10.8</v>
      </c>
      <c r="F262" s="5">
        <v>0</v>
      </c>
      <c r="G262" s="5">
        <v>0</v>
      </c>
      <c r="H262" s="5">
        <v>1026.5</v>
      </c>
      <c r="I262" s="5">
        <v>0</v>
      </c>
      <c r="J262" s="5">
        <v>0</v>
      </c>
      <c r="K262" s="5">
        <v>0</v>
      </c>
      <c r="L262" s="5"/>
      <c r="M262" s="5"/>
      <c r="N262" s="5"/>
      <c r="O262" s="5"/>
      <c r="P262">
        <v>10.9</v>
      </c>
      <c r="Q262">
        <v>11</v>
      </c>
      <c r="R262" s="54"/>
      <c r="T262" s="91"/>
      <c r="U262" s="94"/>
      <c r="V262" s="90" t="str">
        <f t="shared" si="5"/>
        <v/>
      </c>
      <c r="W262" s="94"/>
      <c r="X262" s="91"/>
      <c r="Z262" s="5"/>
      <c r="AA262"/>
      <c r="AC262" s="373"/>
      <c r="AD262" s="54">
        <v>0.17569444444444399</v>
      </c>
      <c r="AK262" s="307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10.8</v>
      </c>
      <c r="C263" s="5">
        <v>92</v>
      </c>
      <c r="D263" s="5">
        <v>9.6</v>
      </c>
      <c r="E263" s="5">
        <v>10.8</v>
      </c>
      <c r="F263" s="5">
        <v>0</v>
      </c>
      <c r="G263" s="5">
        <v>3.2</v>
      </c>
      <c r="H263" s="5">
        <v>1026.4000000000001</v>
      </c>
      <c r="I263" s="5">
        <v>0</v>
      </c>
      <c r="J263" s="5">
        <v>0</v>
      </c>
      <c r="K263" s="5">
        <v>0</v>
      </c>
      <c r="L263" s="5"/>
      <c r="M263" s="5"/>
      <c r="N263" s="5"/>
      <c r="O263" s="5"/>
      <c r="P263">
        <v>10.8</v>
      </c>
      <c r="Q263">
        <v>11</v>
      </c>
      <c r="R263" s="54"/>
      <c r="T263" s="91"/>
      <c r="U263" s="94"/>
      <c r="V263" s="90" t="str">
        <f t="shared" si="5"/>
        <v/>
      </c>
      <c r="W263" s="94"/>
      <c r="X263" s="91"/>
      <c r="Z263" s="5"/>
      <c r="AA263"/>
      <c r="AC263" s="373"/>
      <c r="AD263" s="54">
        <v>0.17638888888888901</v>
      </c>
      <c r="AK263" s="307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10.8</v>
      </c>
      <c r="C264" s="5">
        <v>92</v>
      </c>
      <c r="D264" s="5">
        <v>9.6</v>
      </c>
      <c r="E264" s="5">
        <v>10.8</v>
      </c>
      <c r="F264" s="5">
        <v>2.9</v>
      </c>
      <c r="G264" s="5">
        <v>4</v>
      </c>
      <c r="H264" s="5">
        <v>1026.5999999999999</v>
      </c>
      <c r="I264" s="5">
        <v>0</v>
      </c>
      <c r="J264" s="5">
        <v>0</v>
      </c>
      <c r="K264" s="5">
        <v>0</v>
      </c>
      <c r="L264" s="5"/>
      <c r="M264" s="5"/>
      <c r="N264" s="5"/>
      <c r="O264" s="5"/>
      <c r="P264">
        <v>10.8</v>
      </c>
      <c r="Q264">
        <v>11</v>
      </c>
      <c r="R264" s="54"/>
      <c r="T264" s="91"/>
      <c r="U264" s="94"/>
      <c r="V264" s="90" t="str">
        <f t="shared" si="5"/>
        <v/>
      </c>
      <c r="W264" s="94"/>
      <c r="X264" s="91"/>
      <c r="Z264" s="5"/>
      <c r="AA264"/>
      <c r="AC264" s="373"/>
      <c r="AD264" s="54">
        <v>0.17708333333333301</v>
      </c>
      <c r="AK264" s="307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10.8</v>
      </c>
      <c r="C265" s="5">
        <v>92</v>
      </c>
      <c r="D265" s="5">
        <v>9.6</v>
      </c>
      <c r="E265" s="5">
        <v>10.8</v>
      </c>
      <c r="F265" s="5">
        <v>4.7</v>
      </c>
      <c r="G265" s="5">
        <v>4.7</v>
      </c>
      <c r="H265" s="5">
        <v>1026.5999999999999</v>
      </c>
      <c r="I265" s="5">
        <v>0</v>
      </c>
      <c r="J265" s="5">
        <v>0</v>
      </c>
      <c r="K265" s="5">
        <v>0</v>
      </c>
      <c r="L265" s="5"/>
      <c r="M265" s="5"/>
      <c r="N265" s="5"/>
      <c r="O265" s="5"/>
      <c r="P265">
        <v>10.9</v>
      </c>
      <c r="Q265">
        <v>11</v>
      </c>
      <c r="R265" s="54"/>
      <c r="T265" s="91"/>
      <c r="U265" s="94"/>
      <c r="V265" s="90" t="str">
        <f t="shared" si="5"/>
        <v/>
      </c>
      <c r="W265" s="94"/>
      <c r="X265" s="91"/>
      <c r="Z265" s="5"/>
      <c r="AA265"/>
      <c r="AC265" s="373"/>
      <c r="AD265" s="54">
        <v>0.17777777777777801</v>
      </c>
      <c r="AK265" s="307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10.8</v>
      </c>
      <c r="C266" s="5">
        <v>92</v>
      </c>
      <c r="D266" s="5">
        <v>9.6</v>
      </c>
      <c r="E266" s="5">
        <v>10.8</v>
      </c>
      <c r="F266" s="5">
        <v>5</v>
      </c>
      <c r="G266" s="5">
        <v>5</v>
      </c>
      <c r="H266" s="5">
        <v>1026.5</v>
      </c>
      <c r="I266" s="5">
        <v>0</v>
      </c>
      <c r="J266" s="5">
        <v>0</v>
      </c>
      <c r="K266" s="5">
        <v>0</v>
      </c>
      <c r="L266" s="5"/>
      <c r="M266" s="5"/>
      <c r="N266" s="5"/>
      <c r="O266" s="5"/>
      <c r="P266">
        <v>10.8</v>
      </c>
      <c r="Q266">
        <v>11</v>
      </c>
      <c r="R266" s="54"/>
      <c r="T266" s="91"/>
      <c r="U266" s="94"/>
      <c r="V266" s="90" t="str">
        <f t="shared" si="5"/>
        <v/>
      </c>
      <c r="W266" s="94"/>
      <c r="X266" s="91"/>
      <c r="Z266" s="5"/>
      <c r="AA266"/>
      <c r="AC266" s="373"/>
      <c r="AD266" s="54">
        <v>0.178472222222222</v>
      </c>
      <c r="AK266" s="307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10.8</v>
      </c>
      <c r="C267" s="5">
        <v>92</v>
      </c>
      <c r="D267" s="5">
        <v>9.6</v>
      </c>
      <c r="E267" s="5">
        <v>10.8</v>
      </c>
      <c r="F267" s="5">
        <v>0</v>
      </c>
      <c r="G267" s="5">
        <v>0</v>
      </c>
      <c r="H267" s="5">
        <v>1026.8</v>
      </c>
      <c r="I267" s="5">
        <v>0</v>
      </c>
      <c r="J267" s="5">
        <v>0</v>
      </c>
      <c r="K267" s="5">
        <v>0</v>
      </c>
      <c r="L267" s="5"/>
      <c r="M267" s="5"/>
      <c r="N267" s="5"/>
      <c r="O267" s="5"/>
      <c r="P267">
        <v>10.8</v>
      </c>
      <c r="Q267">
        <v>10.9</v>
      </c>
      <c r="R267" s="54"/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3"/>
      <c r="AD267" s="54">
        <v>0.179166666666667</v>
      </c>
      <c r="AK267" s="307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10.8</v>
      </c>
      <c r="C268" s="5">
        <v>92</v>
      </c>
      <c r="D268" s="5">
        <v>9.6</v>
      </c>
      <c r="E268" s="5">
        <v>10.8</v>
      </c>
      <c r="F268" s="5">
        <v>1.8</v>
      </c>
      <c r="G268" s="5">
        <v>3.6</v>
      </c>
      <c r="H268" s="5">
        <v>1026.5</v>
      </c>
      <c r="I268" s="5">
        <v>0</v>
      </c>
      <c r="J268" s="5">
        <v>0</v>
      </c>
      <c r="K268" s="5">
        <v>0</v>
      </c>
      <c r="L268" s="5"/>
      <c r="M268" s="5"/>
      <c r="N268" s="5"/>
      <c r="O268" s="5"/>
      <c r="P268">
        <v>10.8</v>
      </c>
      <c r="Q268">
        <v>10.9</v>
      </c>
      <c r="R268" s="54"/>
      <c r="T268" s="91"/>
      <c r="U268" s="94"/>
      <c r="V268" s="90" t="str">
        <f t="shared" si="6"/>
        <v/>
      </c>
      <c r="W268" s="94"/>
      <c r="X268" s="91"/>
      <c r="Z268" s="5"/>
      <c r="AA268"/>
      <c r="AC268" s="373"/>
      <c r="AD268" s="54">
        <v>0.179861111111111</v>
      </c>
      <c r="AK268" s="307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10.8</v>
      </c>
      <c r="C269" s="5">
        <v>92</v>
      </c>
      <c r="D269" s="5">
        <v>9.6</v>
      </c>
      <c r="E269" s="5">
        <v>10.8</v>
      </c>
      <c r="F269" s="5">
        <v>0</v>
      </c>
      <c r="G269" s="5">
        <v>3.2</v>
      </c>
      <c r="H269" s="5">
        <v>1026.5999999999999</v>
      </c>
      <c r="I269" s="5">
        <v>0</v>
      </c>
      <c r="J269" s="5">
        <v>0</v>
      </c>
      <c r="K269" s="5">
        <v>0</v>
      </c>
      <c r="L269" s="5"/>
      <c r="M269" s="5"/>
      <c r="N269" s="5"/>
      <c r="O269" s="5"/>
      <c r="P269">
        <v>10.8</v>
      </c>
      <c r="Q269">
        <v>10.9</v>
      </c>
      <c r="R269" s="54"/>
      <c r="T269" s="91"/>
      <c r="U269" s="94"/>
      <c r="V269" s="90" t="str">
        <f t="shared" si="6"/>
        <v/>
      </c>
      <c r="W269" s="94"/>
      <c r="X269" s="91"/>
      <c r="Z269" s="5"/>
      <c r="AA269"/>
      <c r="AC269" s="373"/>
      <c r="AD269" s="54">
        <v>0.180555555555556</v>
      </c>
      <c r="AK269" s="307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10.8</v>
      </c>
      <c r="C270" s="5">
        <v>92</v>
      </c>
      <c r="D270" s="5">
        <v>9.6</v>
      </c>
      <c r="E270" s="5">
        <v>10.8</v>
      </c>
      <c r="F270" s="5">
        <v>2.2000000000000002</v>
      </c>
      <c r="G270" s="5">
        <v>4</v>
      </c>
      <c r="H270" s="5">
        <v>1026.5999999999999</v>
      </c>
      <c r="I270" s="5">
        <v>0</v>
      </c>
      <c r="J270" s="5">
        <v>0</v>
      </c>
      <c r="K270" s="5">
        <v>0</v>
      </c>
      <c r="L270" s="5"/>
      <c r="M270" s="5"/>
      <c r="N270" s="5"/>
      <c r="O270" s="5"/>
      <c r="P270">
        <v>10.8</v>
      </c>
      <c r="Q270">
        <v>10.9</v>
      </c>
      <c r="R270" s="54"/>
      <c r="T270" s="91"/>
      <c r="U270" s="94"/>
      <c r="V270" s="90" t="str">
        <f t="shared" si="6"/>
        <v/>
      </c>
      <c r="W270" s="94"/>
      <c r="X270" s="91"/>
      <c r="Z270" s="5"/>
      <c r="AA270"/>
      <c r="AC270" s="373"/>
      <c r="AD270" s="54">
        <v>0.18124999999999999</v>
      </c>
      <c r="AK270" s="307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10.8</v>
      </c>
      <c r="C271" s="5">
        <v>92</v>
      </c>
      <c r="D271" s="5">
        <v>9.6</v>
      </c>
      <c r="E271" s="5">
        <v>10.8</v>
      </c>
      <c r="F271" s="5">
        <v>2.2000000000000002</v>
      </c>
      <c r="G271" s="5">
        <v>3.6</v>
      </c>
      <c r="H271" s="5">
        <v>1026.5999999999999</v>
      </c>
      <c r="I271" s="5">
        <v>10</v>
      </c>
      <c r="J271" s="5">
        <v>0</v>
      </c>
      <c r="K271" s="5">
        <v>0</v>
      </c>
      <c r="L271" s="5"/>
      <c r="M271" s="5"/>
      <c r="N271" s="5"/>
      <c r="O271" s="5"/>
      <c r="P271">
        <v>10.8</v>
      </c>
      <c r="Q271">
        <v>10.9</v>
      </c>
      <c r="R271" s="54"/>
      <c r="T271" s="91"/>
      <c r="U271" s="94"/>
      <c r="V271" s="90" t="str">
        <f t="shared" si="6"/>
        <v/>
      </c>
      <c r="W271" s="94"/>
      <c r="X271" s="91"/>
      <c r="Z271" s="5"/>
      <c r="AA271"/>
      <c r="AC271" s="373"/>
      <c r="AD271" s="54">
        <v>0.18194444444444399</v>
      </c>
      <c r="AK271" s="307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10.8</v>
      </c>
      <c r="C272" s="5">
        <v>92</v>
      </c>
      <c r="D272" s="5">
        <v>9.6</v>
      </c>
      <c r="E272" s="5">
        <v>10.8</v>
      </c>
      <c r="F272" s="5">
        <v>2.2000000000000002</v>
      </c>
      <c r="G272" s="5">
        <v>2.2000000000000002</v>
      </c>
      <c r="H272" s="5">
        <v>1026.7</v>
      </c>
      <c r="I272" s="5">
        <v>10</v>
      </c>
      <c r="J272" s="5">
        <v>0</v>
      </c>
      <c r="K272" s="5">
        <v>0</v>
      </c>
      <c r="L272" s="5"/>
      <c r="M272" s="5"/>
      <c r="N272" s="5"/>
      <c r="O272" s="5"/>
      <c r="P272">
        <v>11</v>
      </c>
      <c r="Q272">
        <v>11.1</v>
      </c>
      <c r="R272" s="54"/>
      <c r="T272" s="91"/>
      <c r="U272" s="94"/>
      <c r="V272" s="90" t="str">
        <f t="shared" si="6"/>
        <v/>
      </c>
      <c r="W272" s="94"/>
      <c r="X272" s="91"/>
      <c r="Z272" s="5"/>
      <c r="AA272" s="54"/>
      <c r="AC272" s="373"/>
      <c r="AD272" s="54">
        <v>0.18263888888888899</v>
      </c>
      <c r="AK272" s="307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10.8</v>
      </c>
      <c r="C273" s="5">
        <v>92</v>
      </c>
      <c r="D273" s="5">
        <v>9.6</v>
      </c>
      <c r="E273" s="5">
        <v>10.8</v>
      </c>
      <c r="F273" s="5">
        <v>3.6</v>
      </c>
      <c r="G273" s="5">
        <v>3.6</v>
      </c>
      <c r="H273" s="5">
        <v>1026.5999999999999</v>
      </c>
      <c r="I273" s="5">
        <v>10</v>
      </c>
      <c r="J273" s="5">
        <v>0</v>
      </c>
      <c r="K273" s="5">
        <v>0</v>
      </c>
      <c r="L273" s="5"/>
      <c r="M273" s="5"/>
      <c r="N273" s="5"/>
      <c r="O273" s="5"/>
      <c r="P273">
        <v>11</v>
      </c>
      <c r="Q273">
        <v>11.2</v>
      </c>
      <c r="R273" s="54"/>
      <c r="T273" s="91"/>
      <c r="U273" s="94"/>
      <c r="V273" s="90" t="str">
        <f t="shared" si="6"/>
        <v/>
      </c>
      <c r="W273" s="94"/>
      <c r="X273" s="91"/>
      <c r="Z273" s="5"/>
      <c r="AA273"/>
      <c r="AC273" s="373"/>
      <c r="AD273" s="54">
        <v>0.18333333333333299</v>
      </c>
      <c r="AK273" s="307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10.8</v>
      </c>
      <c r="C274" s="5">
        <v>92</v>
      </c>
      <c r="D274" s="5">
        <v>9.6</v>
      </c>
      <c r="E274" s="5">
        <v>10.8</v>
      </c>
      <c r="F274" s="5">
        <v>2.9</v>
      </c>
      <c r="G274" s="5">
        <v>4.7</v>
      </c>
      <c r="H274" s="5">
        <v>1026.7</v>
      </c>
      <c r="I274" s="5">
        <v>10</v>
      </c>
      <c r="J274" s="5">
        <v>0</v>
      </c>
      <c r="K274" s="5">
        <v>0</v>
      </c>
      <c r="L274" s="5"/>
      <c r="M274" s="5"/>
      <c r="N274" s="5"/>
      <c r="O274" s="5"/>
      <c r="P274">
        <v>11</v>
      </c>
      <c r="Q274">
        <v>11.1</v>
      </c>
      <c r="R274" s="54"/>
      <c r="T274" s="91"/>
      <c r="U274" s="94"/>
      <c r="V274" s="90" t="str">
        <f t="shared" si="6"/>
        <v/>
      </c>
      <c r="W274" s="94"/>
      <c r="X274" s="91"/>
      <c r="Z274" s="5"/>
      <c r="AA274"/>
      <c r="AC274" s="373"/>
      <c r="AD274" s="54">
        <v>0.18402777777777801</v>
      </c>
      <c r="AK274" s="307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10.8</v>
      </c>
      <c r="C275" s="5">
        <v>92</v>
      </c>
      <c r="D275" s="5">
        <v>9.6</v>
      </c>
      <c r="E275" s="5">
        <v>10.8</v>
      </c>
      <c r="F275" s="5">
        <v>2.9</v>
      </c>
      <c r="G275" s="5">
        <v>2.9</v>
      </c>
      <c r="H275" s="5">
        <v>1026.7</v>
      </c>
      <c r="I275" s="5">
        <v>20</v>
      </c>
      <c r="J275" s="5">
        <v>0</v>
      </c>
      <c r="K275" s="5">
        <v>0</v>
      </c>
      <c r="L275" s="5"/>
      <c r="M275" s="5"/>
      <c r="N275" s="5"/>
      <c r="O275" s="5"/>
      <c r="P275">
        <v>11</v>
      </c>
      <c r="Q275">
        <v>11.1</v>
      </c>
      <c r="R275" s="54"/>
      <c r="T275" s="91"/>
      <c r="U275" s="94"/>
      <c r="V275" s="90" t="str">
        <f t="shared" si="6"/>
        <v/>
      </c>
      <c r="W275" s="94"/>
      <c r="X275" s="91"/>
      <c r="Z275" s="5"/>
      <c r="AA275"/>
      <c r="AC275" s="373"/>
      <c r="AD275" s="54">
        <v>0.18472222222222201</v>
      </c>
      <c r="AK275" s="307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10.8</v>
      </c>
      <c r="C276" s="5">
        <v>92</v>
      </c>
      <c r="D276" s="5">
        <v>9.6</v>
      </c>
      <c r="E276" s="5">
        <v>10.8</v>
      </c>
      <c r="F276" s="5">
        <v>4.3</v>
      </c>
      <c r="G276" s="5">
        <v>4.3</v>
      </c>
      <c r="H276" s="5">
        <v>1026.7</v>
      </c>
      <c r="I276" s="5">
        <v>20</v>
      </c>
      <c r="J276" s="5">
        <v>0</v>
      </c>
      <c r="K276" s="5">
        <v>0</v>
      </c>
      <c r="L276" s="5"/>
      <c r="M276" s="5"/>
      <c r="N276" s="5"/>
      <c r="O276" s="5"/>
      <c r="P276">
        <v>11</v>
      </c>
      <c r="Q276">
        <v>11.1</v>
      </c>
      <c r="R276" s="54"/>
      <c r="T276" s="91"/>
      <c r="U276" s="94"/>
      <c r="V276" s="90" t="str">
        <f t="shared" si="6"/>
        <v/>
      </c>
      <c r="W276" s="94"/>
      <c r="X276" s="91"/>
      <c r="Z276" s="5"/>
      <c r="AA276"/>
      <c r="AC276" s="373"/>
      <c r="AD276" s="54">
        <v>0.18541666666666701</v>
      </c>
      <c r="AK276" s="307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10.8</v>
      </c>
      <c r="C277" s="5">
        <v>92</v>
      </c>
      <c r="D277" s="5">
        <v>9.6</v>
      </c>
      <c r="E277" s="5">
        <v>10.8</v>
      </c>
      <c r="F277" s="5">
        <v>3.2</v>
      </c>
      <c r="G277" s="5">
        <v>3.2</v>
      </c>
      <c r="H277" s="5">
        <v>1026.5999999999999</v>
      </c>
      <c r="I277" s="5">
        <v>20</v>
      </c>
      <c r="J277" s="5">
        <v>0</v>
      </c>
      <c r="K277" s="5">
        <v>0</v>
      </c>
      <c r="L277" s="5"/>
      <c r="M277" s="5"/>
      <c r="N277" s="5"/>
      <c r="O277" s="5"/>
      <c r="P277">
        <v>11</v>
      </c>
      <c r="Q277">
        <v>11.1</v>
      </c>
      <c r="R277" s="54"/>
      <c r="T277" s="91"/>
      <c r="U277" s="94"/>
      <c r="V277" s="90" t="str">
        <f t="shared" si="6"/>
        <v/>
      </c>
      <c r="W277" s="94"/>
      <c r="X277" s="91"/>
      <c r="Z277" s="5"/>
      <c r="AA277"/>
      <c r="AC277" s="373"/>
      <c r="AD277" s="54">
        <v>0.18611111111111101</v>
      </c>
      <c r="AK277" s="307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10.8</v>
      </c>
      <c r="C278" s="5">
        <v>92</v>
      </c>
      <c r="D278" s="5">
        <v>9.6</v>
      </c>
      <c r="E278" s="5">
        <v>10.8</v>
      </c>
      <c r="F278" s="5">
        <v>2.5</v>
      </c>
      <c r="G278" s="5">
        <v>3.2</v>
      </c>
      <c r="H278" s="5">
        <v>1026.5999999999999</v>
      </c>
      <c r="I278" s="5">
        <v>30</v>
      </c>
      <c r="J278" s="5">
        <v>0</v>
      </c>
      <c r="K278" s="5">
        <v>0</v>
      </c>
      <c r="L278" s="5"/>
      <c r="M278" s="5"/>
      <c r="N278" s="5"/>
      <c r="O278" s="5"/>
      <c r="P278">
        <v>11</v>
      </c>
      <c r="Q278">
        <v>11.1</v>
      </c>
      <c r="R278" s="54"/>
      <c r="T278" s="91"/>
      <c r="U278" s="94"/>
      <c r="V278" s="90" t="str">
        <f t="shared" si="6"/>
        <v/>
      </c>
      <c r="W278" s="94"/>
      <c r="X278" s="91"/>
      <c r="Z278" s="5"/>
      <c r="AA278"/>
      <c r="AC278" s="373"/>
      <c r="AD278" s="54">
        <v>0.186805555555556</v>
      </c>
      <c r="AK278" s="307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10.9</v>
      </c>
      <c r="C279" s="5">
        <v>92</v>
      </c>
      <c r="D279" s="5">
        <v>9.6999999999999993</v>
      </c>
      <c r="E279" s="5">
        <v>10.9</v>
      </c>
      <c r="F279" s="5">
        <v>2.2000000000000002</v>
      </c>
      <c r="G279" s="5">
        <v>2.2000000000000002</v>
      </c>
      <c r="H279" s="5">
        <v>1026.3</v>
      </c>
      <c r="I279" s="5">
        <v>0</v>
      </c>
      <c r="J279" s="5">
        <v>0</v>
      </c>
      <c r="K279" s="5">
        <v>0</v>
      </c>
      <c r="L279" s="5"/>
      <c r="M279" s="5"/>
      <c r="N279" s="5"/>
      <c r="O279" s="5"/>
      <c r="P279">
        <v>11</v>
      </c>
      <c r="Q279">
        <v>11.1</v>
      </c>
      <c r="R279" s="54"/>
      <c r="T279" s="91"/>
      <c r="U279" s="94"/>
      <c r="V279" s="90" t="str">
        <f t="shared" si="6"/>
        <v/>
      </c>
      <c r="W279" s="94"/>
      <c r="X279" s="91"/>
      <c r="Z279" s="5"/>
      <c r="AA279"/>
      <c r="AC279" s="373"/>
      <c r="AD279" s="54">
        <v>0.1875</v>
      </c>
      <c r="AK279" s="307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10.9</v>
      </c>
      <c r="C280" s="5">
        <v>92</v>
      </c>
      <c r="D280" s="5">
        <v>9.6999999999999993</v>
      </c>
      <c r="E280" s="5">
        <v>10.9</v>
      </c>
      <c r="F280" s="5">
        <v>1.8</v>
      </c>
      <c r="G280" s="5">
        <v>3.2</v>
      </c>
      <c r="H280" s="5">
        <v>1026.3</v>
      </c>
      <c r="I280" s="5">
        <v>0</v>
      </c>
      <c r="J280" s="5">
        <v>0</v>
      </c>
      <c r="K280" s="5">
        <v>0</v>
      </c>
      <c r="L280" s="5"/>
      <c r="M280" s="5"/>
      <c r="N280" s="5"/>
      <c r="O280" s="5"/>
      <c r="P280">
        <v>11</v>
      </c>
      <c r="Q280">
        <v>11.1</v>
      </c>
      <c r="R280" s="54"/>
      <c r="T280" s="91"/>
      <c r="U280" s="94"/>
      <c r="V280" s="90" t="str">
        <f t="shared" si="6"/>
        <v/>
      </c>
      <c r="W280" s="94"/>
      <c r="X280" s="421"/>
      <c r="Z280" s="5"/>
      <c r="AA280"/>
      <c r="AC280" s="373"/>
      <c r="AD280" s="54">
        <v>0.188194444444444</v>
      </c>
      <c r="AK280" s="307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10.9</v>
      </c>
      <c r="C281" s="5">
        <v>92</v>
      </c>
      <c r="D281" s="5">
        <v>9.6999999999999993</v>
      </c>
      <c r="E281" s="5">
        <v>10.9</v>
      </c>
      <c r="F281" s="5">
        <v>0</v>
      </c>
      <c r="G281" s="5">
        <v>2.5</v>
      </c>
      <c r="H281" s="5">
        <v>1026.4000000000001</v>
      </c>
      <c r="I281" s="5">
        <v>0</v>
      </c>
      <c r="J281" s="5">
        <v>0</v>
      </c>
      <c r="K281" s="5">
        <v>0</v>
      </c>
      <c r="L281" s="5"/>
      <c r="M281" s="5"/>
      <c r="N281" s="5"/>
      <c r="O281" s="5"/>
      <c r="P281">
        <v>11</v>
      </c>
      <c r="Q281">
        <v>11.1</v>
      </c>
      <c r="R281" s="54"/>
      <c r="T281" s="91"/>
      <c r="U281" s="94"/>
      <c r="V281" s="90" t="str">
        <f t="shared" si="6"/>
        <v/>
      </c>
      <c r="W281" s="94"/>
      <c r="X281" s="422"/>
      <c r="Z281" s="5"/>
      <c r="AA281"/>
      <c r="AC281" s="373"/>
      <c r="AD281" s="54">
        <v>0.18888888888888899</v>
      </c>
      <c r="AK281" s="307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10.9</v>
      </c>
      <c r="C282" s="5">
        <v>92</v>
      </c>
      <c r="D282" s="5">
        <v>9.6999999999999993</v>
      </c>
      <c r="E282" s="5">
        <v>10.9</v>
      </c>
      <c r="F282" s="5">
        <v>2.2000000000000002</v>
      </c>
      <c r="G282" s="5">
        <v>4.7</v>
      </c>
      <c r="H282" s="5">
        <v>1026.0999999999999</v>
      </c>
      <c r="I282" s="5">
        <v>0</v>
      </c>
      <c r="J282" s="5">
        <v>0</v>
      </c>
      <c r="K282" s="5">
        <v>0</v>
      </c>
      <c r="L282" s="5"/>
      <c r="M282" s="5"/>
      <c r="N282" s="5"/>
      <c r="O282" s="5"/>
      <c r="P282">
        <v>11</v>
      </c>
      <c r="Q282">
        <v>11.1</v>
      </c>
      <c r="R282" s="54"/>
      <c r="T282" s="91"/>
      <c r="U282" s="94"/>
      <c r="V282" s="90" t="str">
        <f t="shared" si="6"/>
        <v/>
      </c>
      <c r="W282" s="94"/>
      <c r="X282" s="91"/>
      <c r="Z282" s="5"/>
      <c r="AA282"/>
      <c r="AC282" s="373"/>
      <c r="AD282" s="54">
        <v>0.18958333333333299</v>
      </c>
      <c r="AK282" s="307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10.9</v>
      </c>
      <c r="C283" s="5">
        <v>92</v>
      </c>
      <c r="D283" s="5">
        <v>9.6999999999999993</v>
      </c>
      <c r="E283" s="5">
        <v>10.9</v>
      </c>
      <c r="F283" s="5">
        <v>2.2000000000000002</v>
      </c>
      <c r="G283" s="5">
        <v>2.5</v>
      </c>
      <c r="H283" s="5">
        <v>1026.4000000000001</v>
      </c>
      <c r="I283" s="5">
        <v>0</v>
      </c>
      <c r="J283" s="5">
        <v>0</v>
      </c>
      <c r="K283" s="5">
        <v>0</v>
      </c>
      <c r="L283" s="5"/>
      <c r="M283" s="5"/>
      <c r="N283" s="5"/>
      <c r="O283" s="5"/>
      <c r="P283">
        <v>11</v>
      </c>
      <c r="Q283">
        <v>11.1</v>
      </c>
      <c r="R283" s="54"/>
      <c r="T283" s="91"/>
      <c r="U283" s="94"/>
      <c r="V283" s="90" t="str">
        <f t="shared" si="6"/>
        <v/>
      </c>
      <c r="W283" s="94"/>
      <c r="X283" s="91"/>
      <c r="Z283" s="5"/>
      <c r="AA283"/>
      <c r="AC283" s="373"/>
      <c r="AD283" s="54">
        <v>0.19027777777777799</v>
      </c>
      <c r="AK283" s="307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10.9</v>
      </c>
      <c r="C284" s="5">
        <v>92</v>
      </c>
      <c r="D284" s="5">
        <v>9.6999999999999993</v>
      </c>
      <c r="E284" s="5">
        <v>10.9</v>
      </c>
      <c r="F284" s="5">
        <v>2.9</v>
      </c>
      <c r="G284" s="5">
        <v>2.9</v>
      </c>
      <c r="H284" s="5">
        <v>1026.5999999999999</v>
      </c>
      <c r="I284" s="5">
        <v>0</v>
      </c>
      <c r="J284" s="5">
        <v>0</v>
      </c>
      <c r="K284" s="5">
        <v>0</v>
      </c>
      <c r="L284" s="5"/>
      <c r="M284" s="5"/>
      <c r="N284" s="5"/>
      <c r="O284" s="5"/>
      <c r="P284">
        <v>11</v>
      </c>
      <c r="Q284">
        <v>11.1</v>
      </c>
      <c r="R284" s="54"/>
      <c r="T284" s="91"/>
      <c r="U284" s="94"/>
      <c r="V284" s="90" t="str">
        <f t="shared" si="6"/>
        <v/>
      </c>
      <c r="W284" s="94"/>
      <c r="X284" s="91"/>
      <c r="Z284" s="5"/>
      <c r="AA284"/>
      <c r="AC284" s="373"/>
      <c r="AD284" s="54">
        <v>0.19097222222222199</v>
      </c>
      <c r="AK284" s="307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10.9</v>
      </c>
      <c r="C285" s="5">
        <v>92</v>
      </c>
      <c r="D285" s="5">
        <v>9.6999999999999993</v>
      </c>
      <c r="E285" s="5">
        <v>10.9</v>
      </c>
      <c r="F285" s="5">
        <v>2.9</v>
      </c>
      <c r="G285" s="5">
        <v>4</v>
      </c>
      <c r="H285" s="5">
        <v>1026.3</v>
      </c>
      <c r="I285" s="5">
        <v>0</v>
      </c>
      <c r="J285" s="5">
        <v>0</v>
      </c>
      <c r="K285" s="5">
        <v>0</v>
      </c>
      <c r="L285" s="5"/>
      <c r="M285" s="5"/>
      <c r="N285" s="5"/>
      <c r="O285" s="5"/>
      <c r="P285">
        <v>11</v>
      </c>
      <c r="Q285">
        <v>11.1</v>
      </c>
      <c r="R285" s="54"/>
      <c r="T285" s="91"/>
      <c r="U285" s="94"/>
      <c r="V285" s="90" t="str">
        <f t="shared" si="6"/>
        <v/>
      </c>
      <c r="W285" s="94"/>
      <c r="X285" s="91"/>
      <c r="Z285" s="5"/>
      <c r="AA285"/>
      <c r="AC285" s="373"/>
      <c r="AD285" s="54">
        <v>0.19166666666666701</v>
      </c>
      <c r="AK285" s="307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10.9</v>
      </c>
      <c r="C286" s="5">
        <v>92</v>
      </c>
      <c r="D286" s="5">
        <v>9.6999999999999993</v>
      </c>
      <c r="E286" s="5">
        <v>10.9</v>
      </c>
      <c r="F286" s="5">
        <v>2.5</v>
      </c>
      <c r="G286" s="5">
        <v>3.2</v>
      </c>
      <c r="H286" s="5">
        <v>1026.2</v>
      </c>
      <c r="I286" s="5">
        <v>0</v>
      </c>
      <c r="J286" s="5">
        <v>0</v>
      </c>
      <c r="K286" s="5">
        <v>0</v>
      </c>
      <c r="L286" s="5"/>
      <c r="M286" s="5"/>
      <c r="N286" s="5"/>
      <c r="O286" s="5"/>
      <c r="P286">
        <v>11</v>
      </c>
      <c r="Q286">
        <v>11.1</v>
      </c>
      <c r="R286" s="54"/>
      <c r="T286" s="91"/>
      <c r="U286" s="94"/>
      <c r="V286" s="90" t="str">
        <f t="shared" si="6"/>
        <v/>
      </c>
      <c r="W286" s="94"/>
      <c r="X286" s="91"/>
      <c r="Z286" s="5"/>
      <c r="AA286"/>
      <c r="AC286" s="373"/>
      <c r="AD286" s="54">
        <v>0.19236111111111101</v>
      </c>
      <c r="AK286" s="307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10.9</v>
      </c>
      <c r="C287" s="5">
        <v>92</v>
      </c>
      <c r="D287" s="5">
        <v>9.6999999999999993</v>
      </c>
      <c r="E287" s="5">
        <v>10.9</v>
      </c>
      <c r="F287" s="5">
        <v>2.5</v>
      </c>
      <c r="G287" s="5">
        <v>3.2</v>
      </c>
      <c r="H287" s="5">
        <v>1026.5</v>
      </c>
      <c r="I287" s="5">
        <v>0</v>
      </c>
      <c r="J287" s="5">
        <v>0</v>
      </c>
      <c r="K287" s="5">
        <v>0</v>
      </c>
      <c r="L287" s="5"/>
      <c r="M287" s="5"/>
      <c r="N287" s="5"/>
      <c r="O287" s="5"/>
      <c r="P287">
        <v>11</v>
      </c>
      <c r="Q287">
        <v>11.1</v>
      </c>
      <c r="R287" s="54"/>
      <c r="T287" s="91"/>
      <c r="U287" s="94"/>
      <c r="V287" s="90" t="str">
        <f t="shared" si="6"/>
        <v/>
      </c>
      <c r="W287" s="94"/>
      <c r="X287" s="91"/>
      <c r="Z287" s="5"/>
      <c r="AA287"/>
      <c r="AC287" s="373"/>
      <c r="AD287" s="54">
        <v>0.19305555555555601</v>
      </c>
      <c r="AK287" s="307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10.9</v>
      </c>
      <c r="C288" s="5">
        <v>92</v>
      </c>
      <c r="D288" s="5">
        <v>9.6999999999999993</v>
      </c>
      <c r="E288" s="5">
        <v>10.9</v>
      </c>
      <c r="F288" s="5">
        <v>4.3</v>
      </c>
      <c r="G288" s="5">
        <v>4.7</v>
      </c>
      <c r="H288" s="5">
        <v>1026.4000000000001</v>
      </c>
      <c r="I288" s="5">
        <v>0</v>
      </c>
      <c r="J288" s="5">
        <v>0</v>
      </c>
      <c r="K288" s="5">
        <v>0</v>
      </c>
      <c r="L288" s="5"/>
      <c r="M288" s="5"/>
      <c r="N288" s="5"/>
      <c r="O288" s="5"/>
      <c r="P288">
        <v>11</v>
      </c>
      <c r="Q288">
        <v>11.1</v>
      </c>
      <c r="R288" s="54"/>
      <c r="T288" s="91"/>
      <c r="U288" s="94"/>
      <c r="V288" s="90" t="str">
        <f t="shared" si="6"/>
        <v/>
      </c>
      <c r="W288" s="94"/>
      <c r="X288" s="91"/>
      <c r="Z288" s="5"/>
      <c r="AA288"/>
      <c r="AC288" s="373"/>
      <c r="AD288" s="54">
        <v>0.19375000000000001</v>
      </c>
      <c r="AK288" s="307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10.9</v>
      </c>
      <c r="C289" s="5">
        <v>92</v>
      </c>
      <c r="D289" s="5">
        <v>9.6999999999999993</v>
      </c>
      <c r="E289" s="5">
        <v>10.9</v>
      </c>
      <c r="F289" s="5">
        <v>2.9</v>
      </c>
      <c r="G289" s="5">
        <v>5</v>
      </c>
      <c r="H289" s="5">
        <v>1026.5999999999999</v>
      </c>
      <c r="I289" s="5">
        <v>0</v>
      </c>
      <c r="J289" s="5">
        <v>0</v>
      </c>
      <c r="K289" s="5">
        <v>0</v>
      </c>
      <c r="L289" s="5"/>
      <c r="M289" s="5"/>
      <c r="N289" s="5"/>
      <c r="O289" s="5"/>
      <c r="P289">
        <v>11</v>
      </c>
      <c r="Q289">
        <v>11.1</v>
      </c>
      <c r="R289" s="54"/>
      <c r="T289" s="91"/>
      <c r="U289" s="94"/>
      <c r="V289" s="90" t="str">
        <f t="shared" si="6"/>
        <v/>
      </c>
      <c r="W289" s="94"/>
      <c r="X289" s="91"/>
      <c r="Z289" s="5"/>
      <c r="AA289"/>
      <c r="AC289" s="373"/>
      <c r="AD289" s="54">
        <v>0.194444444444444</v>
      </c>
      <c r="AK289" s="307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10.9</v>
      </c>
      <c r="C290" s="5">
        <v>92</v>
      </c>
      <c r="D290" s="5">
        <v>9.6999999999999993</v>
      </c>
      <c r="E290" s="5">
        <v>10.9</v>
      </c>
      <c r="F290" s="5">
        <v>3.2</v>
      </c>
      <c r="G290" s="5">
        <v>4.7</v>
      </c>
      <c r="H290" s="5">
        <v>1026.4000000000001</v>
      </c>
      <c r="I290" s="5">
        <v>0</v>
      </c>
      <c r="J290" s="5">
        <v>0</v>
      </c>
      <c r="K290" s="5">
        <v>0</v>
      </c>
      <c r="L290" s="5"/>
      <c r="M290" s="5"/>
      <c r="N290" s="5"/>
      <c r="O290" s="5"/>
      <c r="P290">
        <v>11</v>
      </c>
      <c r="Q290">
        <v>11.1</v>
      </c>
      <c r="R290" s="54"/>
      <c r="T290" s="91"/>
      <c r="U290" s="94"/>
      <c r="V290" s="90" t="str">
        <f t="shared" si="6"/>
        <v/>
      </c>
      <c r="W290" s="94"/>
      <c r="X290" s="91"/>
      <c r="Z290" s="5"/>
      <c r="AA290"/>
      <c r="AC290" s="373"/>
      <c r="AD290" s="54">
        <v>0.195138888888889</v>
      </c>
      <c r="AK290" s="307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10.9</v>
      </c>
      <c r="C291" s="5">
        <v>92</v>
      </c>
      <c r="D291" s="5">
        <v>9.6999999999999993</v>
      </c>
      <c r="E291" s="5">
        <v>10.9</v>
      </c>
      <c r="F291" s="5">
        <v>0</v>
      </c>
      <c r="G291" s="5">
        <v>2.5</v>
      </c>
      <c r="H291" s="5">
        <v>1026.3</v>
      </c>
      <c r="I291" s="5">
        <v>0</v>
      </c>
      <c r="J291" s="5">
        <v>0</v>
      </c>
      <c r="K291" s="5">
        <v>0</v>
      </c>
      <c r="L291" s="5"/>
      <c r="M291" s="5"/>
      <c r="N291" s="5"/>
      <c r="O291" s="5"/>
      <c r="P291">
        <v>11</v>
      </c>
      <c r="Q291">
        <v>11.1</v>
      </c>
      <c r="R291" s="54"/>
      <c r="T291" s="91"/>
      <c r="U291" s="94"/>
      <c r="V291" s="90" t="str">
        <f t="shared" si="6"/>
        <v/>
      </c>
      <c r="W291" s="94"/>
      <c r="X291" s="91"/>
      <c r="Z291" s="5"/>
      <c r="AA291"/>
      <c r="AC291" s="373"/>
      <c r="AD291" s="54">
        <v>0.195833333333333</v>
      </c>
      <c r="AK291" s="307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10.9</v>
      </c>
      <c r="C292" s="5">
        <v>92</v>
      </c>
      <c r="D292" s="5">
        <v>9.6999999999999993</v>
      </c>
      <c r="E292" s="5">
        <v>10.9</v>
      </c>
      <c r="F292" s="5">
        <v>0</v>
      </c>
      <c r="G292" s="5">
        <v>2.2000000000000002</v>
      </c>
      <c r="H292" s="5">
        <v>1026.4000000000001</v>
      </c>
      <c r="I292" s="5">
        <v>0</v>
      </c>
      <c r="J292" s="5">
        <v>0</v>
      </c>
      <c r="K292" s="5">
        <v>0</v>
      </c>
      <c r="L292" s="5"/>
      <c r="M292" s="5"/>
      <c r="N292" s="5"/>
      <c r="O292" s="5"/>
      <c r="P292">
        <v>11</v>
      </c>
      <c r="Q292">
        <v>11.1</v>
      </c>
      <c r="R292" s="54"/>
      <c r="T292" s="91"/>
      <c r="U292" s="94"/>
      <c r="V292" s="90" t="str">
        <f t="shared" si="6"/>
        <v/>
      </c>
      <c r="W292" s="94"/>
      <c r="X292" s="91"/>
      <c r="Z292" s="5"/>
      <c r="AA292"/>
      <c r="AC292" s="373"/>
      <c r="AD292" s="54">
        <v>0.196527777777778</v>
      </c>
      <c r="AK292" s="307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10.9</v>
      </c>
      <c r="C293" s="5">
        <v>92</v>
      </c>
      <c r="D293" s="5">
        <v>9.6999999999999993</v>
      </c>
      <c r="E293" s="5">
        <v>10.9</v>
      </c>
      <c r="F293" s="5">
        <v>2.2000000000000002</v>
      </c>
      <c r="G293" s="5">
        <v>2.5</v>
      </c>
      <c r="H293" s="5">
        <v>1026.5999999999999</v>
      </c>
      <c r="I293" s="5">
        <v>0</v>
      </c>
      <c r="J293" s="5">
        <v>0</v>
      </c>
      <c r="K293" s="5">
        <v>0</v>
      </c>
      <c r="L293" s="5"/>
      <c r="M293" s="5"/>
      <c r="N293" s="5"/>
      <c r="O293" s="5"/>
      <c r="P293">
        <v>11</v>
      </c>
      <c r="Q293">
        <v>11.1</v>
      </c>
      <c r="R293" s="54"/>
      <c r="T293" s="91"/>
      <c r="U293" s="94"/>
      <c r="V293" s="90" t="str">
        <f t="shared" si="6"/>
        <v/>
      </c>
      <c r="W293" s="94"/>
      <c r="X293" s="91"/>
      <c r="Z293" s="5"/>
      <c r="AA293"/>
      <c r="AC293" s="373"/>
      <c r="AD293" s="54">
        <v>0.19722222222222199</v>
      </c>
      <c r="AK293" s="307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10.9</v>
      </c>
      <c r="C294" s="5">
        <v>92</v>
      </c>
      <c r="D294" s="5">
        <v>9.6999999999999993</v>
      </c>
      <c r="E294" s="5">
        <v>10.9</v>
      </c>
      <c r="F294" s="5">
        <v>0</v>
      </c>
      <c r="G294" s="5">
        <v>2.2000000000000002</v>
      </c>
      <c r="H294" s="5">
        <v>1026.3</v>
      </c>
      <c r="I294" s="5">
        <v>0</v>
      </c>
      <c r="J294" s="5">
        <v>0</v>
      </c>
      <c r="K294" s="5">
        <v>0</v>
      </c>
      <c r="L294" s="5"/>
      <c r="M294" s="5"/>
      <c r="N294" s="5"/>
      <c r="O294" s="5"/>
      <c r="P294">
        <v>11</v>
      </c>
      <c r="Q294">
        <v>11.1</v>
      </c>
      <c r="R294" s="54"/>
      <c r="T294" s="91"/>
      <c r="U294" s="94"/>
      <c r="V294" s="90" t="str">
        <f t="shared" si="6"/>
        <v/>
      </c>
      <c r="W294" s="94"/>
      <c r="X294" s="91"/>
      <c r="Z294" s="5"/>
      <c r="AA294"/>
      <c r="AC294" s="373"/>
      <c r="AD294" s="54">
        <v>0.19791666666666699</v>
      </c>
      <c r="AK294" s="307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10.9</v>
      </c>
      <c r="C295" s="5">
        <v>92</v>
      </c>
      <c r="D295" s="5">
        <v>9.6999999999999993</v>
      </c>
      <c r="E295" s="5">
        <v>10.9</v>
      </c>
      <c r="F295" s="5">
        <v>0</v>
      </c>
      <c r="G295" s="5">
        <v>0</v>
      </c>
      <c r="H295" s="5">
        <v>1026.5</v>
      </c>
      <c r="I295" s="5">
        <v>0</v>
      </c>
      <c r="J295" s="5">
        <v>0</v>
      </c>
      <c r="K295" s="5">
        <v>0</v>
      </c>
      <c r="L295" s="5"/>
      <c r="M295" s="5"/>
      <c r="N295" s="5"/>
      <c r="O295" s="5"/>
      <c r="P295">
        <v>11</v>
      </c>
      <c r="Q295">
        <v>11.1</v>
      </c>
      <c r="R295" s="54"/>
      <c r="T295" s="91"/>
      <c r="U295" s="94"/>
      <c r="V295" s="90" t="str">
        <f t="shared" si="6"/>
        <v/>
      </c>
      <c r="W295" s="94"/>
      <c r="X295" s="91"/>
      <c r="Z295" s="5"/>
      <c r="AA295"/>
      <c r="AC295" s="373"/>
      <c r="AD295" s="54">
        <v>0.19861111111111099</v>
      </c>
      <c r="AK295" s="307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10.9</v>
      </c>
      <c r="C296" s="5">
        <v>92</v>
      </c>
      <c r="D296" s="5">
        <v>9.6999999999999993</v>
      </c>
      <c r="E296" s="5">
        <v>10.9</v>
      </c>
      <c r="F296" s="5">
        <v>0</v>
      </c>
      <c r="G296" s="5">
        <v>4</v>
      </c>
      <c r="H296" s="5">
        <v>1026.3</v>
      </c>
      <c r="I296" s="5">
        <v>0</v>
      </c>
      <c r="J296" s="5">
        <v>0</v>
      </c>
      <c r="K296" s="5">
        <v>0</v>
      </c>
      <c r="L296" s="5"/>
      <c r="M296" s="5"/>
      <c r="N296" s="5"/>
      <c r="O296" s="5"/>
      <c r="P296">
        <v>11</v>
      </c>
      <c r="Q296">
        <v>11.1</v>
      </c>
      <c r="R296" s="54"/>
      <c r="T296" s="91"/>
      <c r="U296" s="94"/>
      <c r="V296" s="90" t="str">
        <f t="shared" si="6"/>
        <v/>
      </c>
      <c r="W296" s="94"/>
      <c r="X296" s="91"/>
      <c r="Z296" s="5"/>
      <c r="AA296"/>
      <c r="AC296" s="373"/>
      <c r="AD296" s="54">
        <v>0.19930555555555601</v>
      </c>
      <c r="AK296" s="307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10.9</v>
      </c>
      <c r="C297" s="5">
        <v>92</v>
      </c>
      <c r="D297" s="5">
        <v>9.6999999999999993</v>
      </c>
      <c r="E297" s="5">
        <v>10.9</v>
      </c>
      <c r="F297" s="5">
        <v>1.8</v>
      </c>
      <c r="G297" s="5">
        <v>3.2</v>
      </c>
      <c r="H297" s="5">
        <v>1026.5</v>
      </c>
      <c r="I297" s="5">
        <v>0</v>
      </c>
      <c r="J297" s="5">
        <v>0</v>
      </c>
      <c r="K297" s="5">
        <v>0</v>
      </c>
      <c r="L297" s="5"/>
      <c r="M297" s="5"/>
      <c r="N297" s="5"/>
      <c r="O297" s="5"/>
      <c r="P297">
        <v>11</v>
      </c>
      <c r="Q297">
        <v>11.1</v>
      </c>
      <c r="R297" s="54"/>
      <c r="T297" s="91"/>
      <c r="U297" s="94"/>
      <c r="V297" s="90" t="str">
        <f t="shared" si="6"/>
        <v/>
      </c>
      <c r="W297" s="94"/>
      <c r="X297" s="91"/>
      <c r="Z297" s="5"/>
      <c r="AA297"/>
      <c r="AC297" s="373"/>
      <c r="AD297" s="54">
        <v>0.2</v>
      </c>
      <c r="AK297" s="307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10.9</v>
      </c>
      <c r="C298" s="5">
        <v>92</v>
      </c>
      <c r="D298" s="5">
        <v>9.6999999999999993</v>
      </c>
      <c r="E298" s="5">
        <v>10.9</v>
      </c>
      <c r="F298" s="5">
        <v>0</v>
      </c>
      <c r="G298" s="5">
        <v>2.5</v>
      </c>
      <c r="H298" s="5">
        <v>1026.5</v>
      </c>
      <c r="I298" s="5">
        <v>0</v>
      </c>
      <c r="J298" s="5">
        <v>0</v>
      </c>
      <c r="K298" s="5">
        <v>0</v>
      </c>
      <c r="L298" s="5"/>
      <c r="M298" s="5"/>
      <c r="N298" s="5"/>
      <c r="O298" s="5"/>
      <c r="P298">
        <v>11</v>
      </c>
      <c r="Q298">
        <v>11.1</v>
      </c>
      <c r="R298" s="54"/>
      <c r="T298" s="91"/>
      <c r="U298" s="94"/>
      <c r="V298" s="90" t="str">
        <f t="shared" si="6"/>
        <v/>
      </c>
      <c r="W298" s="94"/>
      <c r="X298" s="91"/>
      <c r="Z298" s="5"/>
      <c r="AA298"/>
      <c r="AC298" s="373"/>
      <c r="AD298" s="54">
        <v>0.20069444444444401</v>
      </c>
      <c r="AK298" s="307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10.9</v>
      </c>
      <c r="C299" s="5">
        <v>92</v>
      </c>
      <c r="D299" s="5">
        <v>9.6999999999999993</v>
      </c>
      <c r="E299" s="5">
        <v>10.9</v>
      </c>
      <c r="F299" s="5">
        <v>0</v>
      </c>
      <c r="G299" s="5">
        <v>2.9</v>
      </c>
      <c r="H299" s="5">
        <v>1026.5</v>
      </c>
      <c r="I299" s="5">
        <v>0</v>
      </c>
      <c r="J299" s="5">
        <v>0</v>
      </c>
      <c r="K299" s="5">
        <v>0</v>
      </c>
      <c r="L299" s="5"/>
      <c r="M299" s="5"/>
      <c r="N299" s="5"/>
      <c r="O299" s="5"/>
      <c r="P299">
        <v>11</v>
      </c>
      <c r="Q299">
        <v>11.1</v>
      </c>
      <c r="R299" s="54"/>
      <c r="T299" s="91"/>
      <c r="U299" s="94"/>
      <c r="V299" s="90" t="str">
        <f t="shared" si="6"/>
        <v/>
      </c>
      <c r="W299" s="94"/>
      <c r="X299" s="91"/>
      <c r="Z299" s="5"/>
      <c r="AA299"/>
      <c r="AC299" s="373"/>
      <c r="AD299" s="54">
        <v>0.20138888888888901</v>
      </c>
      <c r="AK299" s="307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10.9</v>
      </c>
      <c r="C300" s="5">
        <v>92</v>
      </c>
      <c r="D300" s="5">
        <v>9.6999999999999993</v>
      </c>
      <c r="E300" s="5">
        <v>10.9</v>
      </c>
      <c r="F300" s="5">
        <v>0</v>
      </c>
      <c r="G300" s="5">
        <v>5.8</v>
      </c>
      <c r="H300" s="5">
        <v>1026.4000000000001</v>
      </c>
      <c r="I300" s="5">
        <v>0</v>
      </c>
      <c r="J300" s="5">
        <v>0</v>
      </c>
      <c r="K300" s="5">
        <v>0</v>
      </c>
      <c r="L300" s="5"/>
      <c r="M300" s="5"/>
      <c r="N300" s="5"/>
      <c r="O300" s="5"/>
      <c r="P300">
        <v>10.9</v>
      </c>
      <c r="Q300">
        <v>11.1</v>
      </c>
      <c r="R300" s="54"/>
      <c r="T300" s="91"/>
      <c r="U300" s="94"/>
      <c r="V300" s="90" t="str">
        <f t="shared" si="6"/>
        <v/>
      </c>
      <c r="W300" s="94"/>
      <c r="X300" s="91"/>
      <c r="Z300" s="5"/>
      <c r="AA300"/>
      <c r="AC300" s="373"/>
      <c r="AD300" s="54">
        <v>0.202083333333333</v>
      </c>
      <c r="AK300" s="307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10.9</v>
      </c>
      <c r="C301" s="5">
        <v>92</v>
      </c>
      <c r="D301" s="5">
        <v>9.6999999999999993</v>
      </c>
      <c r="E301" s="5">
        <v>10.9</v>
      </c>
      <c r="F301" s="5">
        <v>0</v>
      </c>
      <c r="G301" s="5">
        <v>2.9</v>
      </c>
      <c r="H301" s="5">
        <v>1026.5</v>
      </c>
      <c r="I301" s="5">
        <v>0</v>
      </c>
      <c r="J301" s="5">
        <v>0</v>
      </c>
      <c r="K301" s="5">
        <v>0</v>
      </c>
      <c r="L301" s="5"/>
      <c r="M301" s="5"/>
      <c r="N301" s="5"/>
      <c r="O301" s="5"/>
      <c r="P301">
        <v>10.9</v>
      </c>
      <c r="Q301">
        <v>11</v>
      </c>
      <c r="R301" s="54"/>
      <c r="T301" s="91"/>
      <c r="U301" s="94"/>
      <c r="V301" s="90" t="str">
        <f t="shared" si="6"/>
        <v/>
      </c>
      <c r="W301" s="94"/>
      <c r="X301" s="91"/>
      <c r="Z301" s="5"/>
      <c r="AA301"/>
      <c r="AC301" s="373"/>
      <c r="AD301" s="54">
        <v>0.202777777777778</v>
      </c>
      <c r="AK301" s="307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10.8</v>
      </c>
      <c r="C302" s="5">
        <v>92</v>
      </c>
      <c r="D302" s="5">
        <v>9.6</v>
      </c>
      <c r="E302" s="5">
        <v>10.8</v>
      </c>
      <c r="F302" s="5">
        <v>0</v>
      </c>
      <c r="G302" s="5">
        <v>2.2000000000000002</v>
      </c>
      <c r="H302" s="5">
        <v>1026.3</v>
      </c>
      <c r="I302" s="5">
        <v>0</v>
      </c>
      <c r="J302" s="5">
        <v>0</v>
      </c>
      <c r="K302" s="5">
        <v>0</v>
      </c>
      <c r="L302" s="5"/>
      <c r="M302" s="5"/>
      <c r="N302" s="5"/>
      <c r="O302" s="5"/>
      <c r="P302">
        <v>10.9</v>
      </c>
      <c r="Q302">
        <v>11</v>
      </c>
      <c r="R302" s="54"/>
      <c r="T302" s="91"/>
      <c r="U302" s="94"/>
      <c r="V302" s="90" t="str">
        <f t="shared" si="6"/>
        <v/>
      </c>
      <c r="W302" s="94"/>
      <c r="X302" s="91"/>
      <c r="Z302" s="5"/>
      <c r="AA302"/>
      <c r="AC302" s="373"/>
      <c r="AD302" s="54">
        <v>0.203472222222222</v>
      </c>
      <c r="AK302" s="307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10.8</v>
      </c>
      <c r="C303" s="5">
        <v>92</v>
      </c>
      <c r="D303" s="5">
        <v>9.6</v>
      </c>
      <c r="E303" s="5">
        <v>10.8</v>
      </c>
      <c r="F303" s="5">
        <v>0</v>
      </c>
      <c r="G303" s="5">
        <v>2.9</v>
      </c>
      <c r="H303" s="5">
        <v>1026.5999999999999</v>
      </c>
      <c r="I303" s="5">
        <v>0</v>
      </c>
      <c r="J303" s="5">
        <v>0</v>
      </c>
      <c r="K303" s="5">
        <v>0</v>
      </c>
      <c r="L303" s="5"/>
      <c r="M303" s="5"/>
      <c r="N303" s="5"/>
      <c r="O303" s="5"/>
      <c r="P303">
        <v>10.9</v>
      </c>
      <c r="Q303">
        <v>11</v>
      </c>
      <c r="R303" s="54"/>
      <c r="T303" s="91"/>
      <c r="U303" s="94"/>
      <c r="V303" s="90" t="str">
        <f t="shared" si="6"/>
        <v/>
      </c>
      <c r="W303" s="94"/>
      <c r="X303" s="91"/>
      <c r="Z303" s="5"/>
      <c r="AA303"/>
      <c r="AC303" s="373"/>
      <c r="AD303" s="54">
        <v>0.204166666666667</v>
      </c>
      <c r="AK303" s="307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10.8</v>
      </c>
      <c r="C304" s="5">
        <v>92</v>
      </c>
      <c r="D304" s="5">
        <v>9.6</v>
      </c>
      <c r="E304" s="5">
        <v>10.8</v>
      </c>
      <c r="F304" s="5">
        <v>1.8</v>
      </c>
      <c r="G304" s="5">
        <v>2.5</v>
      </c>
      <c r="H304" s="5">
        <v>1026.4000000000001</v>
      </c>
      <c r="I304" s="5">
        <v>0</v>
      </c>
      <c r="J304" s="5">
        <v>0</v>
      </c>
      <c r="K304" s="5">
        <v>0</v>
      </c>
      <c r="L304" s="5"/>
      <c r="M304" s="5"/>
      <c r="N304" s="5"/>
      <c r="O304" s="5"/>
      <c r="P304">
        <v>10.9</v>
      </c>
      <c r="Q304">
        <v>11</v>
      </c>
      <c r="R304" s="54"/>
      <c r="T304" s="91"/>
      <c r="U304" s="94"/>
      <c r="V304" s="90" t="str">
        <f t="shared" si="6"/>
        <v/>
      </c>
      <c r="W304" s="94"/>
      <c r="X304" s="91"/>
      <c r="Z304" s="5"/>
      <c r="AA304"/>
      <c r="AC304" s="373"/>
      <c r="AD304" s="54">
        <v>0.20486111111111099</v>
      </c>
      <c r="AK304" s="307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10.8</v>
      </c>
      <c r="C305" s="5">
        <v>92</v>
      </c>
      <c r="D305" s="5">
        <v>9.6</v>
      </c>
      <c r="E305" s="5">
        <v>10.8</v>
      </c>
      <c r="F305" s="5">
        <v>2.2000000000000002</v>
      </c>
      <c r="G305" s="5">
        <v>3.6</v>
      </c>
      <c r="H305" s="5">
        <v>1026.5</v>
      </c>
      <c r="I305" s="5">
        <v>0</v>
      </c>
      <c r="J305" s="5">
        <v>0</v>
      </c>
      <c r="K305" s="5">
        <v>0</v>
      </c>
      <c r="L305" s="5"/>
      <c r="M305" s="5"/>
      <c r="N305" s="5"/>
      <c r="O305" s="5"/>
      <c r="P305">
        <v>10.9</v>
      </c>
      <c r="Q305">
        <v>11</v>
      </c>
      <c r="R305" s="54"/>
      <c r="T305" s="91"/>
      <c r="U305" s="94"/>
      <c r="V305" s="90" t="str">
        <f>IF($K305&gt;0,1,"")</f>
        <v/>
      </c>
      <c r="W305" s="94"/>
      <c r="X305" s="91"/>
      <c r="Z305" s="5"/>
      <c r="AA305"/>
      <c r="AC305" s="373"/>
      <c r="AD305" s="54">
        <v>0.20555555555555599</v>
      </c>
      <c r="AK305" s="307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10.8</v>
      </c>
      <c r="C306" s="5">
        <v>92</v>
      </c>
      <c r="D306" s="5">
        <v>9.6</v>
      </c>
      <c r="E306" s="5">
        <v>10.8</v>
      </c>
      <c r="F306" s="5">
        <v>4</v>
      </c>
      <c r="G306" s="5">
        <v>4.3</v>
      </c>
      <c r="H306" s="5">
        <v>1026.5999999999999</v>
      </c>
      <c r="I306" s="5">
        <v>0</v>
      </c>
      <c r="J306" s="5">
        <v>0</v>
      </c>
      <c r="K306" s="5">
        <v>0</v>
      </c>
      <c r="L306" s="5"/>
      <c r="M306" s="5"/>
      <c r="N306" s="5"/>
      <c r="O306" s="5"/>
      <c r="P306">
        <v>10.9</v>
      </c>
      <c r="Q306">
        <v>11</v>
      </c>
      <c r="R306" s="54"/>
      <c r="T306" s="91"/>
      <c r="U306" s="94"/>
      <c r="V306" s="90" t="str">
        <f t="shared" si="6"/>
        <v/>
      </c>
      <c r="W306" s="94"/>
      <c r="X306" s="91"/>
      <c r="Z306" s="5"/>
      <c r="AA306"/>
      <c r="AC306" s="373"/>
      <c r="AD306" s="54">
        <v>0.20624999999999999</v>
      </c>
      <c r="AK306" s="307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10.8</v>
      </c>
      <c r="C307" s="5">
        <v>92</v>
      </c>
      <c r="D307" s="5">
        <v>9.6</v>
      </c>
      <c r="E307" s="5">
        <v>10.8</v>
      </c>
      <c r="F307" s="5">
        <v>0</v>
      </c>
      <c r="G307" s="5">
        <v>0</v>
      </c>
      <c r="H307" s="5">
        <v>1026.5</v>
      </c>
      <c r="I307" s="5">
        <v>0</v>
      </c>
      <c r="J307" s="5">
        <v>0</v>
      </c>
      <c r="K307" s="5">
        <v>0</v>
      </c>
      <c r="L307" s="5"/>
      <c r="M307" s="5"/>
      <c r="N307" s="5"/>
      <c r="O307" s="5"/>
      <c r="P307">
        <v>10.9</v>
      </c>
      <c r="Q307">
        <v>11</v>
      </c>
      <c r="R307" s="54"/>
      <c r="T307" s="91"/>
      <c r="U307" s="94"/>
      <c r="V307" s="90" t="str">
        <f t="shared" si="6"/>
        <v/>
      </c>
      <c r="W307" s="94"/>
      <c r="X307" s="91"/>
      <c r="Z307" s="5"/>
      <c r="AA307"/>
      <c r="AC307" s="373"/>
      <c r="AD307" s="54">
        <v>0.20694444444444399</v>
      </c>
      <c r="AK307" s="307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10.8</v>
      </c>
      <c r="C308" s="5">
        <v>92</v>
      </c>
      <c r="D308" s="5">
        <v>9.6</v>
      </c>
      <c r="E308" s="5">
        <v>10.8</v>
      </c>
      <c r="F308" s="5">
        <v>0</v>
      </c>
      <c r="G308" s="5">
        <v>3.2</v>
      </c>
      <c r="H308" s="5">
        <v>1026.4000000000001</v>
      </c>
      <c r="I308" s="5">
        <v>0</v>
      </c>
      <c r="J308" s="5">
        <v>0</v>
      </c>
      <c r="K308" s="5">
        <v>0</v>
      </c>
      <c r="L308" s="5"/>
      <c r="M308" s="5"/>
      <c r="N308" s="5"/>
      <c r="O308" s="5"/>
      <c r="P308">
        <v>10.8</v>
      </c>
      <c r="Q308">
        <v>11</v>
      </c>
      <c r="R308" s="54"/>
      <c r="T308" s="91"/>
      <c r="U308" s="94"/>
      <c r="V308" s="90" t="str">
        <f t="shared" si="6"/>
        <v/>
      </c>
      <c r="W308" s="94"/>
      <c r="X308" s="91"/>
      <c r="Z308" s="5"/>
      <c r="AA308"/>
      <c r="AC308" s="373"/>
      <c r="AD308" s="54">
        <v>0.20763888888888901</v>
      </c>
      <c r="AK308" s="307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10.8</v>
      </c>
      <c r="C309" s="5">
        <v>92</v>
      </c>
      <c r="D309" s="5">
        <v>9.6</v>
      </c>
      <c r="E309" s="5">
        <v>10.8</v>
      </c>
      <c r="F309" s="5">
        <v>2.9</v>
      </c>
      <c r="G309" s="5">
        <v>4</v>
      </c>
      <c r="H309" s="5">
        <v>1026.5999999999999</v>
      </c>
      <c r="I309" s="5">
        <v>0</v>
      </c>
      <c r="J309" s="5">
        <v>0</v>
      </c>
      <c r="K309" s="5">
        <v>0</v>
      </c>
      <c r="L309" s="5"/>
      <c r="M309" s="5"/>
      <c r="N309" s="5"/>
      <c r="O309" s="5"/>
      <c r="P309">
        <v>10.8</v>
      </c>
      <c r="Q309">
        <v>11</v>
      </c>
      <c r="R309" s="54"/>
      <c r="T309" s="91"/>
      <c r="U309" s="94"/>
      <c r="V309" s="90" t="str">
        <f t="shared" si="6"/>
        <v/>
      </c>
      <c r="W309" s="94"/>
      <c r="X309" s="91"/>
      <c r="Z309" s="5"/>
      <c r="AA309"/>
      <c r="AC309" s="373"/>
      <c r="AD309" s="54">
        <v>0.20833333333333301</v>
      </c>
      <c r="AK309" s="307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10.8</v>
      </c>
      <c r="C310" s="5">
        <v>92</v>
      </c>
      <c r="D310" s="5">
        <v>9.6</v>
      </c>
      <c r="E310" s="5">
        <v>10.8</v>
      </c>
      <c r="F310" s="5">
        <v>4.7</v>
      </c>
      <c r="G310" s="5">
        <v>4.7</v>
      </c>
      <c r="H310" s="5">
        <v>1026.5999999999999</v>
      </c>
      <c r="I310" s="5">
        <v>0</v>
      </c>
      <c r="J310" s="5">
        <v>0</v>
      </c>
      <c r="K310" s="5">
        <v>0</v>
      </c>
      <c r="L310" s="5"/>
      <c r="M310" s="5"/>
      <c r="N310" s="5"/>
      <c r="O310" s="5"/>
      <c r="P310">
        <v>10.9</v>
      </c>
      <c r="Q310">
        <v>11</v>
      </c>
      <c r="R310" s="54"/>
      <c r="T310" s="91"/>
      <c r="U310" s="94"/>
      <c r="V310" s="90" t="str">
        <f t="shared" si="6"/>
        <v/>
      </c>
      <c r="W310" s="94"/>
      <c r="X310" s="91"/>
      <c r="Z310" s="5"/>
      <c r="AA310"/>
      <c r="AC310" s="373"/>
      <c r="AD310" s="54">
        <v>0.20902777777777801</v>
      </c>
      <c r="AK310" s="307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10.8</v>
      </c>
      <c r="C311" s="5">
        <v>92</v>
      </c>
      <c r="D311" s="5">
        <v>9.6</v>
      </c>
      <c r="E311" s="5">
        <v>10.8</v>
      </c>
      <c r="F311" s="5">
        <v>5</v>
      </c>
      <c r="G311" s="5">
        <v>5</v>
      </c>
      <c r="H311" s="5">
        <v>1026.5</v>
      </c>
      <c r="I311" s="5">
        <v>0</v>
      </c>
      <c r="J311" s="5">
        <v>0</v>
      </c>
      <c r="K311" s="5">
        <v>0</v>
      </c>
      <c r="L311" s="5"/>
      <c r="M311" s="5"/>
      <c r="N311" s="5"/>
      <c r="O311" s="5"/>
      <c r="P311">
        <v>10.8</v>
      </c>
      <c r="Q311">
        <v>11</v>
      </c>
      <c r="R311" s="54"/>
      <c r="T311" s="91"/>
      <c r="U311" s="94"/>
      <c r="V311" s="90" t="str">
        <f t="shared" si="6"/>
        <v/>
      </c>
      <c r="W311" s="94"/>
      <c r="X311" s="91"/>
      <c r="Z311" s="5"/>
      <c r="AA311"/>
      <c r="AC311" s="373"/>
      <c r="AD311" s="54">
        <v>0.209722222222222</v>
      </c>
      <c r="AK311" s="307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10.8</v>
      </c>
      <c r="C312" s="5">
        <v>92</v>
      </c>
      <c r="D312" s="5">
        <v>9.6</v>
      </c>
      <c r="E312" s="5">
        <v>10.8</v>
      </c>
      <c r="F312" s="5">
        <v>0</v>
      </c>
      <c r="G312" s="5">
        <v>0</v>
      </c>
      <c r="H312" s="5">
        <v>1026.8</v>
      </c>
      <c r="I312" s="5">
        <v>0</v>
      </c>
      <c r="J312" s="5">
        <v>0</v>
      </c>
      <c r="K312" s="5">
        <v>0</v>
      </c>
      <c r="L312" s="5"/>
      <c r="M312" s="5"/>
      <c r="N312" s="5"/>
      <c r="O312" s="5"/>
      <c r="P312">
        <v>10.8</v>
      </c>
      <c r="Q312">
        <v>10.9</v>
      </c>
      <c r="R312" s="54"/>
      <c r="T312" s="91"/>
      <c r="U312" s="94"/>
      <c r="V312" s="90" t="str">
        <f t="shared" si="6"/>
        <v/>
      </c>
      <c r="W312" s="94"/>
      <c r="X312" s="91"/>
      <c r="Z312" s="5"/>
      <c r="AA312"/>
      <c r="AC312" s="373"/>
      <c r="AD312" s="54">
        <v>0.210416666666667</v>
      </c>
      <c r="AK312" s="307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10.8</v>
      </c>
      <c r="C313" s="5">
        <v>92</v>
      </c>
      <c r="D313" s="5">
        <v>9.6</v>
      </c>
      <c r="E313" s="5">
        <v>10.8</v>
      </c>
      <c r="F313" s="5">
        <v>1.8</v>
      </c>
      <c r="G313" s="5">
        <v>3.6</v>
      </c>
      <c r="H313" s="5">
        <v>1026.5</v>
      </c>
      <c r="I313" s="5">
        <v>0</v>
      </c>
      <c r="J313" s="5">
        <v>0</v>
      </c>
      <c r="K313" s="5">
        <v>0</v>
      </c>
      <c r="L313" s="5"/>
      <c r="M313" s="5"/>
      <c r="N313" s="5"/>
      <c r="O313" s="5"/>
      <c r="P313">
        <v>10.8</v>
      </c>
      <c r="Q313">
        <v>10.9</v>
      </c>
      <c r="R313" s="54"/>
      <c r="T313" s="91"/>
      <c r="U313" s="94"/>
      <c r="V313" s="90" t="str">
        <f t="shared" si="6"/>
        <v/>
      </c>
      <c r="W313" s="94"/>
      <c r="X313" s="91"/>
      <c r="Z313" s="5"/>
      <c r="AA313"/>
      <c r="AC313" s="373"/>
      <c r="AD313" s="54">
        <v>0.211111111111111</v>
      </c>
      <c r="AK313" s="307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10.8</v>
      </c>
      <c r="C314" s="5">
        <v>92</v>
      </c>
      <c r="D314" s="5">
        <v>9.6</v>
      </c>
      <c r="E314" s="5">
        <v>10.8</v>
      </c>
      <c r="F314" s="5">
        <v>0</v>
      </c>
      <c r="G314" s="5">
        <v>3.2</v>
      </c>
      <c r="H314" s="5">
        <v>1026.5999999999999</v>
      </c>
      <c r="I314" s="5">
        <v>0</v>
      </c>
      <c r="J314" s="5">
        <v>0</v>
      </c>
      <c r="K314" s="5">
        <v>0</v>
      </c>
      <c r="L314" s="5"/>
      <c r="M314" s="5"/>
      <c r="N314" s="5"/>
      <c r="O314" s="5"/>
      <c r="P314">
        <v>10.8</v>
      </c>
      <c r="Q314">
        <v>10.9</v>
      </c>
      <c r="R314" s="54"/>
      <c r="T314" s="91"/>
      <c r="U314" s="94"/>
      <c r="V314" s="90" t="str">
        <f t="shared" si="6"/>
        <v/>
      </c>
      <c r="W314" s="94"/>
      <c r="X314" s="91"/>
      <c r="Z314" s="5"/>
      <c r="AA314"/>
      <c r="AC314" s="373"/>
      <c r="AD314" s="54">
        <v>0.211805555555556</v>
      </c>
      <c r="AK314" s="307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10.8</v>
      </c>
      <c r="C315" s="5">
        <v>92</v>
      </c>
      <c r="D315" s="5">
        <v>9.6</v>
      </c>
      <c r="E315" s="5">
        <v>10.8</v>
      </c>
      <c r="F315" s="5">
        <v>2.2000000000000002</v>
      </c>
      <c r="G315" s="5">
        <v>4</v>
      </c>
      <c r="H315" s="5">
        <v>1026.5999999999999</v>
      </c>
      <c r="I315" s="5">
        <v>0</v>
      </c>
      <c r="J315" s="5">
        <v>0</v>
      </c>
      <c r="K315" s="5">
        <v>0</v>
      </c>
      <c r="L315" s="5"/>
      <c r="M315" s="5"/>
      <c r="N315" s="5"/>
      <c r="O315" s="5"/>
      <c r="P315">
        <v>10.8</v>
      </c>
      <c r="Q315">
        <v>10.9</v>
      </c>
      <c r="R315" s="54"/>
      <c r="T315" s="91"/>
      <c r="U315" s="94"/>
      <c r="V315" s="90" t="str">
        <f t="shared" si="6"/>
        <v/>
      </c>
      <c r="W315" s="94"/>
      <c r="X315" s="91"/>
      <c r="Z315" s="5"/>
      <c r="AA315"/>
      <c r="AC315" s="373"/>
      <c r="AD315" s="54">
        <v>0.21249999999999999</v>
      </c>
      <c r="AK315" s="307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10.8</v>
      </c>
      <c r="C316" s="5">
        <v>92</v>
      </c>
      <c r="D316" s="5">
        <v>9.6</v>
      </c>
      <c r="E316" s="5">
        <v>10.8</v>
      </c>
      <c r="F316" s="5">
        <v>2.2000000000000002</v>
      </c>
      <c r="G316" s="5">
        <v>3.6</v>
      </c>
      <c r="H316" s="5">
        <v>1026.5999999999999</v>
      </c>
      <c r="I316" s="5">
        <v>10</v>
      </c>
      <c r="J316" s="5">
        <v>0</v>
      </c>
      <c r="K316" s="5">
        <v>0</v>
      </c>
      <c r="L316" s="5"/>
      <c r="M316" s="5"/>
      <c r="N316" s="5"/>
      <c r="O316" s="5"/>
      <c r="P316">
        <v>10.8</v>
      </c>
      <c r="Q316">
        <v>10.9</v>
      </c>
      <c r="R316" s="54"/>
      <c r="T316" s="91"/>
      <c r="U316" s="94"/>
      <c r="V316" s="90" t="str">
        <f t="shared" si="6"/>
        <v/>
      </c>
      <c r="W316" s="94"/>
      <c r="X316" s="91"/>
      <c r="Z316" s="5"/>
      <c r="AA316"/>
      <c r="AC316" s="373"/>
      <c r="AD316" s="54">
        <v>0.21319444444444399</v>
      </c>
      <c r="AK316" s="307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10.8</v>
      </c>
      <c r="C317" s="5">
        <v>92</v>
      </c>
      <c r="D317" s="5">
        <v>9.6</v>
      </c>
      <c r="E317" s="5">
        <v>10.8</v>
      </c>
      <c r="F317" s="5">
        <v>2.2000000000000002</v>
      </c>
      <c r="G317" s="5">
        <v>2.2000000000000002</v>
      </c>
      <c r="H317" s="5">
        <v>1026.7</v>
      </c>
      <c r="I317" s="5">
        <v>10</v>
      </c>
      <c r="J317" s="5">
        <v>0</v>
      </c>
      <c r="K317" s="5">
        <v>0</v>
      </c>
      <c r="L317" s="5"/>
      <c r="M317" s="5"/>
      <c r="N317" s="5"/>
      <c r="O317" s="5"/>
      <c r="P317">
        <v>11</v>
      </c>
      <c r="Q317">
        <v>11.1</v>
      </c>
      <c r="R317" s="54"/>
      <c r="T317" s="91"/>
      <c r="U317" s="94"/>
      <c r="V317" s="90" t="str">
        <f t="shared" si="6"/>
        <v/>
      </c>
      <c r="W317" s="94"/>
      <c r="X317" s="91"/>
      <c r="Z317" s="5"/>
      <c r="AA317"/>
      <c r="AC317" s="373"/>
      <c r="AD317" s="54">
        <v>0.21388888888888899</v>
      </c>
      <c r="AK317" s="307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10.8</v>
      </c>
      <c r="C318" s="5">
        <v>92</v>
      </c>
      <c r="D318" s="5">
        <v>9.6</v>
      </c>
      <c r="E318" s="5">
        <v>10.8</v>
      </c>
      <c r="F318" s="5">
        <v>3.6</v>
      </c>
      <c r="G318" s="5">
        <v>3.6</v>
      </c>
      <c r="H318" s="5">
        <v>1026.5999999999999</v>
      </c>
      <c r="I318" s="5">
        <v>10</v>
      </c>
      <c r="J318" s="5">
        <v>0</v>
      </c>
      <c r="K318" s="5">
        <v>0</v>
      </c>
      <c r="L318" s="5"/>
      <c r="M318" s="5"/>
      <c r="N318" s="5"/>
      <c r="O318" s="5"/>
      <c r="P318">
        <v>11</v>
      </c>
      <c r="Q318">
        <v>11.2</v>
      </c>
      <c r="R318" s="54"/>
      <c r="T318" s="91"/>
      <c r="U318" s="94"/>
      <c r="V318" s="90" t="str">
        <f t="shared" si="6"/>
        <v/>
      </c>
      <c r="W318" s="94"/>
      <c r="X318" s="91"/>
      <c r="Z318" s="5"/>
      <c r="AA318"/>
      <c r="AC318" s="373"/>
      <c r="AD318" s="54">
        <v>0.21458333333333299</v>
      </c>
      <c r="AK318" s="307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10.8</v>
      </c>
      <c r="C319" s="5">
        <v>92</v>
      </c>
      <c r="D319" s="5">
        <v>9.6</v>
      </c>
      <c r="E319" s="5">
        <v>10.8</v>
      </c>
      <c r="F319" s="5">
        <v>2.9</v>
      </c>
      <c r="G319" s="5">
        <v>4.7</v>
      </c>
      <c r="H319" s="5">
        <v>1026.7</v>
      </c>
      <c r="I319" s="5">
        <v>10</v>
      </c>
      <c r="J319" s="5">
        <v>0</v>
      </c>
      <c r="K319" s="5">
        <v>0</v>
      </c>
      <c r="L319" s="5"/>
      <c r="M319" s="5"/>
      <c r="N319" s="5"/>
      <c r="O319" s="5"/>
      <c r="P319">
        <v>11</v>
      </c>
      <c r="Q319">
        <v>11.1</v>
      </c>
      <c r="R319" s="54"/>
      <c r="T319" s="91"/>
      <c r="U319" s="94"/>
      <c r="V319" s="90" t="str">
        <f t="shared" si="6"/>
        <v/>
      </c>
      <c r="W319" s="94"/>
      <c r="X319" s="91"/>
      <c r="Z319" s="5"/>
      <c r="AA319"/>
      <c r="AC319" s="373"/>
      <c r="AD319" s="54">
        <v>0.21527777777777801</v>
      </c>
      <c r="AK319" s="307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10.8</v>
      </c>
      <c r="C320" s="5">
        <v>92</v>
      </c>
      <c r="D320" s="5">
        <v>9.6</v>
      </c>
      <c r="E320" s="5">
        <v>10.8</v>
      </c>
      <c r="F320" s="5">
        <v>2.9</v>
      </c>
      <c r="G320" s="5">
        <v>2.9</v>
      </c>
      <c r="H320" s="5">
        <v>1026.7</v>
      </c>
      <c r="I320" s="5">
        <v>20</v>
      </c>
      <c r="J320" s="5">
        <v>0</v>
      </c>
      <c r="K320" s="5">
        <v>0</v>
      </c>
      <c r="L320" s="5"/>
      <c r="M320" s="5"/>
      <c r="N320" s="5"/>
      <c r="O320" s="5"/>
      <c r="P320">
        <v>11</v>
      </c>
      <c r="Q320">
        <v>11.1</v>
      </c>
      <c r="R320" s="54"/>
      <c r="T320" s="91"/>
      <c r="U320" s="94"/>
      <c r="V320" s="90" t="str">
        <f t="shared" si="6"/>
        <v/>
      </c>
      <c r="W320" s="94"/>
      <c r="X320" s="91"/>
      <c r="Z320" s="5"/>
      <c r="AA320"/>
      <c r="AC320" s="373"/>
      <c r="AD320" s="54">
        <v>0.21597222222222201</v>
      </c>
      <c r="AK320" s="307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10.8</v>
      </c>
      <c r="C321" s="5">
        <v>92</v>
      </c>
      <c r="D321" s="5">
        <v>9.6</v>
      </c>
      <c r="E321" s="5">
        <v>10.8</v>
      </c>
      <c r="F321" s="5">
        <v>4.3</v>
      </c>
      <c r="G321" s="5">
        <v>4.3</v>
      </c>
      <c r="H321" s="5">
        <v>1026.7</v>
      </c>
      <c r="I321" s="5">
        <v>20</v>
      </c>
      <c r="J321" s="5">
        <v>0</v>
      </c>
      <c r="K321" s="5">
        <v>0</v>
      </c>
      <c r="L321" s="5"/>
      <c r="M321" s="5"/>
      <c r="N321" s="5"/>
      <c r="O321" s="5"/>
      <c r="P321">
        <v>11</v>
      </c>
      <c r="Q321">
        <v>11.1</v>
      </c>
      <c r="R321" s="54"/>
      <c r="T321" s="91"/>
      <c r="U321" s="94"/>
      <c r="V321" s="90" t="str">
        <f t="shared" si="6"/>
        <v/>
      </c>
      <c r="W321" s="94"/>
      <c r="X321" s="91"/>
      <c r="Z321" s="5"/>
      <c r="AA321"/>
      <c r="AC321" s="373"/>
      <c r="AD321" s="54">
        <v>0.21666666666666701</v>
      </c>
      <c r="AK321" s="307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10.8</v>
      </c>
      <c r="C322" s="5">
        <v>92</v>
      </c>
      <c r="D322" s="5">
        <v>9.6</v>
      </c>
      <c r="E322" s="5">
        <v>10.8</v>
      </c>
      <c r="F322" s="5">
        <v>3.2</v>
      </c>
      <c r="G322" s="5">
        <v>3.2</v>
      </c>
      <c r="H322" s="5">
        <v>1026.5999999999999</v>
      </c>
      <c r="I322" s="5">
        <v>20</v>
      </c>
      <c r="J322" s="5">
        <v>0</v>
      </c>
      <c r="K322" s="5">
        <v>0</v>
      </c>
      <c r="L322" s="5"/>
      <c r="M322" s="5"/>
      <c r="N322" s="5"/>
      <c r="O322" s="5"/>
      <c r="P322">
        <v>11</v>
      </c>
      <c r="Q322">
        <v>11.1</v>
      </c>
      <c r="R322" s="54"/>
      <c r="T322" s="91"/>
      <c r="U322" s="94"/>
      <c r="V322" s="90" t="str">
        <f t="shared" si="6"/>
        <v/>
      </c>
      <c r="W322" s="94"/>
      <c r="X322" s="91"/>
      <c r="Z322" s="5"/>
      <c r="AA322"/>
      <c r="AC322" s="373"/>
      <c r="AD322" s="54">
        <v>0.21736111111111101</v>
      </c>
      <c r="AK322" s="307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10.8</v>
      </c>
      <c r="C323" s="5">
        <v>92</v>
      </c>
      <c r="D323" s="5">
        <v>9.6</v>
      </c>
      <c r="E323" s="5">
        <v>10.8</v>
      </c>
      <c r="F323" s="5">
        <v>2.5</v>
      </c>
      <c r="G323" s="5">
        <v>3.2</v>
      </c>
      <c r="H323" s="5">
        <v>1026.5999999999999</v>
      </c>
      <c r="I323" s="5">
        <v>30</v>
      </c>
      <c r="J323" s="5">
        <v>0</v>
      </c>
      <c r="K323" s="5">
        <v>0</v>
      </c>
      <c r="L323" s="5"/>
      <c r="M323" s="5"/>
      <c r="N323" s="5"/>
      <c r="O323" s="5"/>
      <c r="P323">
        <v>11</v>
      </c>
      <c r="Q323">
        <v>11.1</v>
      </c>
      <c r="R323" s="54"/>
      <c r="T323" s="91"/>
      <c r="U323" s="94"/>
      <c r="V323" s="90" t="str">
        <f t="shared" si="6"/>
        <v/>
      </c>
      <c r="W323" s="94"/>
      <c r="X323" s="91"/>
      <c r="Z323" s="5"/>
      <c r="AA323"/>
      <c r="AC323" s="373"/>
      <c r="AD323" s="54">
        <v>0.218055555555556</v>
      </c>
      <c r="AK323" s="307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10.9</v>
      </c>
      <c r="C324" s="5">
        <v>92</v>
      </c>
      <c r="D324" s="5">
        <v>9.6999999999999993</v>
      </c>
      <c r="E324" s="5">
        <v>10.9</v>
      </c>
      <c r="F324" s="5">
        <v>2.2000000000000002</v>
      </c>
      <c r="G324" s="5">
        <v>2.2000000000000002</v>
      </c>
      <c r="H324" s="5">
        <v>1026.3</v>
      </c>
      <c r="I324" s="5">
        <v>0</v>
      </c>
      <c r="J324" s="5">
        <v>0</v>
      </c>
      <c r="K324" s="5">
        <v>0</v>
      </c>
      <c r="L324" s="5"/>
      <c r="M324" s="5"/>
      <c r="N324" s="5"/>
      <c r="O324" s="5"/>
      <c r="P324">
        <v>11</v>
      </c>
      <c r="Q324">
        <v>11.1</v>
      </c>
      <c r="R324" s="54"/>
      <c r="T324" s="91"/>
      <c r="U324" s="94"/>
      <c r="V324" s="90" t="str">
        <f t="shared" si="6"/>
        <v/>
      </c>
      <c r="W324" s="94"/>
      <c r="X324" s="91"/>
      <c r="Z324" s="5"/>
      <c r="AA324"/>
      <c r="AC324" s="373"/>
      <c r="AD324" s="54">
        <v>0.21875</v>
      </c>
      <c r="AK324" s="307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10.9</v>
      </c>
      <c r="C325" s="5">
        <v>92</v>
      </c>
      <c r="D325" s="5">
        <v>9.6999999999999993</v>
      </c>
      <c r="E325" s="5">
        <v>10.9</v>
      </c>
      <c r="F325" s="5">
        <v>1.8</v>
      </c>
      <c r="G325" s="5">
        <v>3.2</v>
      </c>
      <c r="H325" s="5">
        <v>1026.3</v>
      </c>
      <c r="I325" s="5">
        <v>0</v>
      </c>
      <c r="J325" s="5">
        <v>0</v>
      </c>
      <c r="K325" s="5">
        <v>0</v>
      </c>
      <c r="L325" s="5"/>
      <c r="M325" s="5"/>
      <c r="N325" s="5"/>
      <c r="O325" s="5"/>
      <c r="P325">
        <v>11</v>
      </c>
      <c r="Q325">
        <v>11.1</v>
      </c>
      <c r="R325" s="54"/>
      <c r="T325" s="91"/>
      <c r="U325" s="94"/>
      <c r="V325" s="90" t="str">
        <f t="shared" si="6"/>
        <v/>
      </c>
      <c r="W325" s="94"/>
      <c r="X325" s="91"/>
      <c r="Z325" s="5"/>
      <c r="AA325"/>
      <c r="AC325" s="373"/>
      <c r="AD325" s="54">
        <v>0.219444444444444</v>
      </c>
      <c r="AK325" s="307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10.9</v>
      </c>
      <c r="C326" s="5">
        <v>92</v>
      </c>
      <c r="D326" s="5">
        <v>9.6999999999999993</v>
      </c>
      <c r="E326" s="5">
        <v>10.9</v>
      </c>
      <c r="F326" s="5">
        <v>0</v>
      </c>
      <c r="G326" s="5">
        <v>2.5</v>
      </c>
      <c r="H326" s="5">
        <v>1026.4000000000001</v>
      </c>
      <c r="I326" s="5">
        <v>0</v>
      </c>
      <c r="J326" s="5">
        <v>0</v>
      </c>
      <c r="K326" s="5">
        <v>0</v>
      </c>
      <c r="L326" s="5"/>
      <c r="M326" s="5"/>
      <c r="N326" s="5"/>
      <c r="O326" s="5"/>
      <c r="P326">
        <v>11</v>
      </c>
      <c r="Q326">
        <v>11.1</v>
      </c>
      <c r="R326" s="54"/>
      <c r="T326" s="91"/>
      <c r="U326" s="94"/>
      <c r="V326" s="90" t="str">
        <f t="shared" si="6"/>
        <v/>
      </c>
      <c r="W326" s="94"/>
      <c r="X326" s="91"/>
      <c r="Z326" s="5"/>
      <c r="AA326"/>
      <c r="AC326" s="373"/>
      <c r="AD326" s="54">
        <v>0.22013888888888899</v>
      </c>
      <c r="AK326" s="307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10.9</v>
      </c>
      <c r="C327" s="5">
        <v>92</v>
      </c>
      <c r="D327" s="5">
        <v>9.6999999999999993</v>
      </c>
      <c r="E327" s="5">
        <v>10.9</v>
      </c>
      <c r="F327" s="5">
        <v>2.2000000000000002</v>
      </c>
      <c r="G327" s="5">
        <v>4.7</v>
      </c>
      <c r="H327" s="5">
        <v>1026.0999999999999</v>
      </c>
      <c r="I327" s="5">
        <v>0</v>
      </c>
      <c r="J327" s="5">
        <v>0</v>
      </c>
      <c r="K327" s="5">
        <v>0</v>
      </c>
      <c r="L327" s="5"/>
      <c r="M327" s="5"/>
      <c r="N327" s="5"/>
      <c r="O327" s="5"/>
      <c r="P327">
        <v>11</v>
      </c>
      <c r="Q327">
        <v>11.1</v>
      </c>
      <c r="R327" s="54"/>
      <c r="T327" s="91"/>
      <c r="U327" s="94"/>
      <c r="V327" s="90" t="str">
        <f t="shared" si="6"/>
        <v/>
      </c>
      <c r="W327" s="94"/>
      <c r="X327" s="91"/>
      <c r="Z327" s="5"/>
      <c r="AA327"/>
      <c r="AC327" s="373"/>
      <c r="AD327" s="54">
        <v>0.22083333333333299</v>
      </c>
      <c r="AK327" s="307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10.9</v>
      </c>
      <c r="C328" s="5">
        <v>92</v>
      </c>
      <c r="D328" s="5">
        <v>9.6999999999999993</v>
      </c>
      <c r="E328" s="5">
        <v>10.9</v>
      </c>
      <c r="F328" s="5">
        <v>2.2000000000000002</v>
      </c>
      <c r="G328" s="5">
        <v>2.5</v>
      </c>
      <c r="H328" s="5">
        <v>1026.4000000000001</v>
      </c>
      <c r="I328" s="5">
        <v>0</v>
      </c>
      <c r="J328" s="5">
        <v>0</v>
      </c>
      <c r="K328" s="5">
        <v>0</v>
      </c>
      <c r="L328" s="5"/>
      <c r="M328" s="5"/>
      <c r="N328" s="5"/>
      <c r="O328" s="5"/>
      <c r="P328">
        <v>11</v>
      </c>
      <c r="Q328">
        <v>11.1</v>
      </c>
      <c r="R328" s="54"/>
      <c r="T328" s="91"/>
      <c r="U328" s="94"/>
      <c r="V328" s="90" t="str">
        <f t="shared" si="6"/>
        <v/>
      </c>
      <c r="W328" s="94"/>
      <c r="X328" s="91"/>
      <c r="Z328" s="5"/>
      <c r="AA328"/>
      <c r="AC328" s="373"/>
      <c r="AD328" s="54">
        <v>0.22152777777777799</v>
      </c>
      <c r="AK328" s="307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10.9</v>
      </c>
      <c r="C329" s="5">
        <v>92</v>
      </c>
      <c r="D329" s="5">
        <v>9.6999999999999993</v>
      </c>
      <c r="E329" s="5">
        <v>10.9</v>
      </c>
      <c r="F329" s="5">
        <v>2.9</v>
      </c>
      <c r="G329" s="5">
        <v>2.9</v>
      </c>
      <c r="H329" s="5">
        <v>1026.5999999999999</v>
      </c>
      <c r="I329" s="5">
        <v>0</v>
      </c>
      <c r="J329" s="5">
        <v>0</v>
      </c>
      <c r="K329" s="5">
        <v>0</v>
      </c>
      <c r="L329" s="5"/>
      <c r="M329" s="5"/>
      <c r="N329" s="5"/>
      <c r="O329" s="5"/>
      <c r="P329">
        <v>11</v>
      </c>
      <c r="Q329">
        <v>11.1</v>
      </c>
      <c r="R329" s="54"/>
      <c r="T329" s="91"/>
      <c r="U329" s="94"/>
      <c r="V329" s="90" t="str">
        <f t="shared" si="6"/>
        <v/>
      </c>
      <c r="W329" s="94"/>
      <c r="X329" s="91"/>
      <c r="Z329" s="5"/>
      <c r="AA329"/>
      <c r="AC329" s="373"/>
      <c r="AD329" s="54">
        <v>0.22222222222222199</v>
      </c>
      <c r="AK329" s="307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10.9</v>
      </c>
      <c r="C330" s="5">
        <v>92</v>
      </c>
      <c r="D330" s="5">
        <v>9.6999999999999993</v>
      </c>
      <c r="E330" s="5">
        <v>10.9</v>
      </c>
      <c r="F330" s="5">
        <v>2.9</v>
      </c>
      <c r="G330" s="5">
        <v>4</v>
      </c>
      <c r="H330" s="5">
        <v>1026.3</v>
      </c>
      <c r="I330" s="5">
        <v>0</v>
      </c>
      <c r="J330" s="5">
        <v>0</v>
      </c>
      <c r="K330" s="5">
        <v>0</v>
      </c>
      <c r="L330" s="5"/>
      <c r="M330" s="5"/>
      <c r="N330" s="5"/>
      <c r="O330" s="5"/>
      <c r="P330">
        <v>11</v>
      </c>
      <c r="Q330">
        <v>11.1</v>
      </c>
      <c r="R330" s="54"/>
      <c r="T330" s="91"/>
      <c r="U330" s="94"/>
      <c r="V330" s="90" t="str">
        <f t="shared" si="6"/>
        <v/>
      </c>
      <c r="W330" s="94"/>
      <c r="X330" s="91"/>
      <c r="Z330" s="5"/>
      <c r="AA330"/>
      <c r="AC330" s="373"/>
      <c r="AD330" s="54">
        <v>0.22291666666666701</v>
      </c>
      <c r="AK330" s="307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10.9</v>
      </c>
      <c r="C331" s="5">
        <v>92</v>
      </c>
      <c r="D331" s="5">
        <v>9.6999999999999993</v>
      </c>
      <c r="E331" s="5">
        <v>10.9</v>
      </c>
      <c r="F331" s="5">
        <v>2.5</v>
      </c>
      <c r="G331" s="5">
        <v>3.2</v>
      </c>
      <c r="H331" s="5">
        <v>1026.2</v>
      </c>
      <c r="I331" s="5">
        <v>0</v>
      </c>
      <c r="J331" s="5">
        <v>0</v>
      </c>
      <c r="K331" s="5">
        <v>0</v>
      </c>
      <c r="L331" s="5"/>
      <c r="M331" s="5"/>
      <c r="N331" s="5"/>
      <c r="O331" s="5"/>
      <c r="P331">
        <v>11</v>
      </c>
      <c r="Q331">
        <v>11.1</v>
      </c>
      <c r="R331" s="54"/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3"/>
      <c r="AD331" s="54">
        <v>0.22361111111111101</v>
      </c>
      <c r="AK331" s="307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10.9</v>
      </c>
      <c r="C332" s="5">
        <v>92</v>
      </c>
      <c r="D332" s="5">
        <v>9.6999999999999993</v>
      </c>
      <c r="E332" s="5">
        <v>10.9</v>
      </c>
      <c r="F332" s="5">
        <v>2.5</v>
      </c>
      <c r="G332" s="5">
        <v>3.2</v>
      </c>
      <c r="H332" s="5">
        <v>1026.5</v>
      </c>
      <c r="I332" s="5">
        <v>0</v>
      </c>
      <c r="J332" s="5">
        <v>0</v>
      </c>
      <c r="K332" s="5">
        <v>0</v>
      </c>
      <c r="L332" s="5"/>
      <c r="M332" s="5"/>
      <c r="N332" s="5"/>
      <c r="O332" s="5"/>
      <c r="P332">
        <v>11</v>
      </c>
      <c r="Q332">
        <v>11.1</v>
      </c>
      <c r="R332" s="54"/>
      <c r="T332" s="91"/>
      <c r="U332" s="94"/>
      <c r="V332" s="90" t="str">
        <f t="shared" si="7"/>
        <v/>
      </c>
      <c r="W332" s="94"/>
      <c r="X332" s="91"/>
      <c r="Z332" s="5"/>
      <c r="AA332"/>
      <c r="AC332" s="373"/>
      <c r="AD332" s="54">
        <v>0.22430555555555601</v>
      </c>
      <c r="AK332" s="307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10.9</v>
      </c>
      <c r="C333" s="5">
        <v>92</v>
      </c>
      <c r="D333" s="5">
        <v>9.6999999999999993</v>
      </c>
      <c r="E333" s="5">
        <v>10.9</v>
      </c>
      <c r="F333" s="5">
        <v>4.3</v>
      </c>
      <c r="G333" s="5">
        <v>4.7</v>
      </c>
      <c r="H333" s="5">
        <v>1026.4000000000001</v>
      </c>
      <c r="I333" s="5">
        <v>0</v>
      </c>
      <c r="J333" s="5">
        <v>0</v>
      </c>
      <c r="K333" s="5">
        <v>0</v>
      </c>
      <c r="L333" s="5"/>
      <c r="M333" s="5"/>
      <c r="N333" s="5"/>
      <c r="O333" s="5"/>
      <c r="P333">
        <v>11</v>
      </c>
      <c r="Q333">
        <v>11.1</v>
      </c>
      <c r="R333" s="54"/>
      <c r="T333" s="91"/>
      <c r="U333" s="94"/>
      <c r="V333" s="90" t="str">
        <f t="shared" si="7"/>
        <v/>
      </c>
      <c r="W333" s="94"/>
      <c r="X333" s="91"/>
      <c r="Z333" s="5"/>
      <c r="AA333"/>
      <c r="AC333" s="373"/>
      <c r="AD333" s="54">
        <v>0.22500000000000001</v>
      </c>
      <c r="AK333" s="307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10.9</v>
      </c>
      <c r="C334" s="5">
        <v>92</v>
      </c>
      <c r="D334" s="5">
        <v>9.6999999999999993</v>
      </c>
      <c r="E334" s="5">
        <v>10.9</v>
      </c>
      <c r="F334" s="5">
        <v>2.9</v>
      </c>
      <c r="G334" s="5">
        <v>5</v>
      </c>
      <c r="H334" s="5">
        <v>1026.5999999999999</v>
      </c>
      <c r="I334" s="5">
        <v>0</v>
      </c>
      <c r="J334" s="5">
        <v>0</v>
      </c>
      <c r="K334" s="5">
        <v>0</v>
      </c>
      <c r="L334" s="5"/>
      <c r="M334" s="5"/>
      <c r="N334" s="5"/>
      <c r="O334" s="5"/>
      <c r="P334">
        <v>11</v>
      </c>
      <c r="Q334">
        <v>11.1</v>
      </c>
      <c r="R334" s="54"/>
      <c r="T334" s="91"/>
      <c r="U334" s="94"/>
      <c r="V334" s="90" t="str">
        <f t="shared" si="7"/>
        <v/>
      </c>
      <c r="W334" s="94"/>
      <c r="X334" s="91"/>
      <c r="Z334" s="5"/>
      <c r="AA334"/>
      <c r="AC334" s="373"/>
      <c r="AD334" s="54">
        <v>0.225694444444444</v>
      </c>
      <c r="AK334" s="307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10.9</v>
      </c>
      <c r="C335" s="5">
        <v>92</v>
      </c>
      <c r="D335" s="5">
        <v>9.6999999999999993</v>
      </c>
      <c r="E335" s="5">
        <v>10.9</v>
      </c>
      <c r="F335" s="5">
        <v>3.2</v>
      </c>
      <c r="G335" s="5">
        <v>4.7</v>
      </c>
      <c r="H335" s="5">
        <v>1026.4000000000001</v>
      </c>
      <c r="I335" s="5">
        <v>0</v>
      </c>
      <c r="J335" s="5">
        <v>0</v>
      </c>
      <c r="K335" s="5">
        <v>0</v>
      </c>
      <c r="L335" s="5"/>
      <c r="M335" s="5"/>
      <c r="N335" s="5"/>
      <c r="O335" s="5"/>
      <c r="P335">
        <v>11</v>
      </c>
      <c r="Q335">
        <v>11.1</v>
      </c>
      <c r="R335" s="54"/>
      <c r="T335" s="91"/>
      <c r="U335" s="94"/>
      <c r="V335" s="90" t="str">
        <f t="shared" si="7"/>
        <v/>
      </c>
      <c r="W335" s="94"/>
      <c r="X335" s="91"/>
      <c r="Z335" s="5"/>
      <c r="AA335"/>
      <c r="AC335" s="373"/>
      <c r="AD335" s="54">
        <v>0.226388888888889</v>
      </c>
      <c r="AK335" s="307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10.9</v>
      </c>
      <c r="C336" s="5">
        <v>92</v>
      </c>
      <c r="D336" s="5">
        <v>9.6999999999999993</v>
      </c>
      <c r="E336" s="5">
        <v>10.9</v>
      </c>
      <c r="F336" s="5">
        <v>0</v>
      </c>
      <c r="G336" s="5">
        <v>2.5</v>
      </c>
      <c r="H336" s="5">
        <v>1026.3</v>
      </c>
      <c r="I336" s="5">
        <v>0</v>
      </c>
      <c r="J336" s="5">
        <v>0</v>
      </c>
      <c r="K336" s="5">
        <v>0</v>
      </c>
      <c r="L336" s="5"/>
      <c r="M336" s="5"/>
      <c r="N336" s="5"/>
      <c r="O336" s="5"/>
      <c r="P336">
        <v>11</v>
      </c>
      <c r="Q336">
        <v>11.1</v>
      </c>
      <c r="R336" s="54"/>
      <c r="T336" s="91"/>
      <c r="U336" s="94"/>
      <c r="V336" s="90" t="str">
        <f t="shared" si="7"/>
        <v/>
      </c>
      <c r="W336" s="94"/>
      <c r="X336" s="91"/>
      <c r="Z336" s="5"/>
      <c r="AA336"/>
      <c r="AC336" s="373"/>
      <c r="AD336" s="54">
        <v>0.227083333333333</v>
      </c>
      <c r="AK336" s="307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10.9</v>
      </c>
      <c r="C337" s="5">
        <v>92</v>
      </c>
      <c r="D337" s="5">
        <v>9.6999999999999993</v>
      </c>
      <c r="E337" s="5">
        <v>10.9</v>
      </c>
      <c r="F337" s="5">
        <v>0</v>
      </c>
      <c r="G337" s="5">
        <v>2.2000000000000002</v>
      </c>
      <c r="H337" s="5">
        <v>1026.4000000000001</v>
      </c>
      <c r="I337" s="5">
        <v>0</v>
      </c>
      <c r="J337" s="5">
        <v>0</v>
      </c>
      <c r="K337" s="5">
        <v>0</v>
      </c>
      <c r="L337" s="5"/>
      <c r="M337" s="5"/>
      <c r="N337" s="5"/>
      <c r="O337" s="5"/>
      <c r="P337">
        <v>11</v>
      </c>
      <c r="Q337">
        <v>11.1</v>
      </c>
      <c r="R337" s="54"/>
      <c r="T337" s="91"/>
      <c r="U337" s="94"/>
      <c r="V337" s="90" t="str">
        <f t="shared" si="7"/>
        <v/>
      </c>
      <c r="W337" s="94"/>
      <c r="X337" s="91"/>
      <c r="Z337" s="5"/>
      <c r="AA337"/>
      <c r="AC337" s="373"/>
      <c r="AD337" s="54">
        <v>0.227777777777778</v>
      </c>
      <c r="AK337" s="307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10.9</v>
      </c>
      <c r="C338" s="5">
        <v>92</v>
      </c>
      <c r="D338" s="5">
        <v>9.6999999999999993</v>
      </c>
      <c r="E338" s="5">
        <v>10.9</v>
      </c>
      <c r="F338" s="5">
        <v>2.2000000000000002</v>
      </c>
      <c r="G338" s="5">
        <v>2.5</v>
      </c>
      <c r="H338" s="5">
        <v>1026.5999999999999</v>
      </c>
      <c r="I338" s="5">
        <v>0</v>
      </c>
      <c r="J338" s="5">
        <v>0</v>
      </c>
      <c r="K338" s="5">
        <v>0</v>
      </c>
      <c r="L338" s="5"/>
      <c r="M338" s="5"/>
      <c r="N338" s="5"/>
      <c r="O338" s="5"/>
      <c r="P338">
        <v>11</v>
      </c>
      <c r="Q338">
        <v>11.1</v>
      </c>
      <c r="R338" s="54"/>
      <c r="T338" s="91"/>
      <c r="U338" s="94"/>
      <c r="V338" s="90" t="str">
        <f t="shared" si="7"/>
        <v/>
      </c>
      <c r="W338" s="94"/>
      <c r="X338" s="91"/>
      <c r="Z338" s="5"/>
      <c r="AA338"/>
      <c r="AC338" s="373"/>
      <c r="AD338" s="54">
        <v>0.22847222222222199</v>
      </c>
      <c r="AK338" s="307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10.9</v>
      </c>
      <c r="C339" s="5">
        <v>92</v>
      </c>
      <c r="D339" s="5">
        <v>9.6999999999999993</v>
      </c>
      <c r="E339" s="5">
        <v>10.9</v>
      </c>
      <c r="F339" s="5">
        <v>0</v>
      </c>
      <c r="G339" s="5">
        <v>2.2000000000000002</v>
      </c>
      <c r="H339" s="5">
        <v>1026.3</v>
      </c>
      <c r="I339" s="5">
        <v>0</v>
      </c>
      <c r="J339" s="5">
        <v>0</v>
      </c>
      <c r="K339" s="5">
        <v>0</v>
      </c>
      <c r="L339" s="5"/>
      <c r="M339" s="5"/>
      <c r="N339" s="5"/>
      <c r="O339" s="5"/>
      <c r="P339">
        <v>11</v>
      </c>
      <c r="Q339">
        <v>11.1</v>
      </c>
      <c r="R339" s="54"/>
      <c r="T339" s="91"/>
      <c r="U339" s="94"/>
      <c r="V339" s="90" t="str">
        <f t="shared" si="7"/>
        <v/>
      </c>
      <c r="W339" s="94"/>
      <c r="X339" s="91"/>
      <c r="Z339" s="5"/>
      <c r="AA339"/>
      <c r="AC339" s="373"/>
      <c r="AD339" s="54">
        <v>0.22916666666666699</v>
      </c>
      <c r="AK339" s="307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10.9</v>
      </c>
      <c r="C340" s="5">
        <v>92</v>
      </c>
      <c r="D340" s="5">
        <v>9.6999999999999993</v>
      </c>
      <c r="E340" s="5">
        <v>10.9</v>
      </c>
      <c r="F340" s="5">
        <v>0</v>
      </c>
      <c r="G340" s="5">
        <v>0</v>
      </c>
      <c r="H340" s="5">
        <v>1026.5</v>
      </c>
      <c r="I340" s="5">
        <v>0</v>
      </c>
      <c r="J340" s="5">
        <v>0</v>
      </c>
      <c r="K340" s="5">
        <v>0</v>
      </c>
      <c r="L340" s="5"/>
      <c r="M340" s="5"/>
      <c r="N340" s="5"/>
      <c r="O340" s="5"/>
      <c r="P340">
        <v>11</v>
      </c>
      <c r="Q340">
        <v>11.1</v>
      </c>
      <c r="R340" s="54"/>
      <c r="T340" s="91"/>
      <c r="U340" s="94"/>
      <c r="V340" s="90" t="str">
        <f t="shared" si="7"/>
        <v/>
      </c>
      <c r="W340" s="94"/>
      <c r="X340" s="91"/>
      <c r="Z340" s="5"/>
      <c r="AA340"/>
      <c r="AC340" s="373"/>
      <c r="AD340" s="54">
        <v>0.22986111111111099</v>
      </c>
      <c r="AK340" s="307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10.9</v>
      </c>
      <c r="C341" s="5">
        <v>92</v>
      </c>
      <c r="D341" s="5">
        <v>9.6999999999999993</v>
      </c>
      <c r="E341" s="5">
        <v>10.9</v>
      </c>
      <c r="F341" s="5">
        <v>0</v>
      </c>
      <c r="G341" s="5">
        <v>4</v>
      </c>
      <c r="H341" s="5">
        <v>1026.3</v>
      </c>
      <c r="I341" s="5">
        <v>0</v>
      </c>
      <c r="J341" s="5">
        <v>0</v>
      </c>
      <c r="K341" s="5">
        <v>0</v>
      </c>
      <c r="L341" s="5"/>
      <c r="M341" s="5"/>
      <c r="N341" s="5"/>
      <c r="O341" s="5"/>
      <c r="P341">
        <v>11</v>
      </c>
      <c r="Q341">
        <v>11.1</v>
      </c>
      <c r="R341" s="54"/>
      <c r="T341" s="91"/>
      <c r="U341" s="94"/>
      <c r="V341" s="90" t="str">
        <f t="shared" si="7"/>
        <v/>
      </c>
      <c r="W341" s="94"/>
      <c r="X341" s="91"/>
      <c r="Z341" s="5"/>
      <c r="AA341"/>
      <c r="AC341" s="373"/>
      <c r="AD341" s="54">
        <v>0.23055555555555601</v>
      </c>
      <c r="AK341" s="307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10.9</v>
      </c>
      <c r="C342" s="5">
        <v>92</v>
      </c>
      <c r="D342" s="5">
        <v>9.6999999999999993</v>
      </c>
      <c r="E342" s="5">
        <v>10.9</v>
      </c>
      <c r="F342" s="5">
        <v>1.8</v>
      </c>
      <c r="G342" s="5">
        <v>3.2</v>
      </c>
      <c r="H342" s="5">
        <v>1026.5</v>
      </c>
      <c r="I342" s="5">
        <v>0</v>
      </c>
      <c r="J342" s="5">
        <v>0</v>
      </c>
      <c r="K342" s="5">
        <v>0</v>
      </c>
      <c r="L342" s="5"/>
      <c r="M342" s="5"/>
      <c r="N342" s="5"/>
      <c r="O342" s="5"/>
      <c r="P342">
        <v>11</v>
      </c>
      <c r="Q342">
        <v>11.1</v>
      </c>
      <c r="R342" s="54"/>
      <c r="T342" s="91"/>
      <c r="U342" s="94"/>
      <c r="V342" s="90" t="str">
        <f t="shared" si="7"/>
        <v/>
      </c>
      <c r="W342" s="94"/>
      <c r="X342" s="91"/>
      <c r="Z342" s="5"/>
      <c r="AA342"/>
      <c r="AC342" s="373"/>
      <c r="AD342" s="54">
        <v>0.23125000000000001</v>
      </c>
      <c r="AK342" s="307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10.9</v>
      </c>
      <c r="C343" s="5">
        <v>92</v>
      </c>
      <c r="D343" s="5">
        <v>9.6999999999999993</v>
      </c>
      <c r="E343" s="5">
        <v>10.9</v>
      </c>
      <c r="F343" s="5">
        <v>0</v>
      </c>
      <c r="G343" s="5">
        <v>2.5</v>
      </c>
      <c r="H343" s="5">
        <v>1026.5</v>
      </c>
      <c r="I343" s="5">
        <v>0</v>
      </c>
      <c r="J343" s="5">
        <v>0</v>
      </c>
      <c r="K343" s="5">
        <v>0</v>
      </c>
      <c r="L343" s="5"/>
      <c r="M343" s="5"/>
      <c r="N343" s="5"/>
      <c r="O343" s="5"/>
      <c r="P343">
        <v>11</v>
      </c>
      <c r="Q343">
        <v>11.1</v>
      </c>
      <c r="R343" s="54"/>
      <c r="T343" s="91"/>
      <c r="U343" s="94"/>
      <c r="V343" s="90" t="str">
        <f t="shared" si="7"/>
        <v/>
      </c>
      <c r="W343" s="94"/>
      <c r="X343" s="91"/>
      <c r="Z343" s="5"/>
      <c r="AA343"/>
      <c r="AC343" s="373"/>
      <c r="AD343" s="54">
        <v>0.23194444444444401</v>
      </c>
      <c r="AK343" s="307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10.9</v>
      </c>
      <c r="C344" s="5">
        <v>92</v>
      </c>
      <c r="D344" s="5">
        <v>9.6999999999999993</v>
      </c>
      <c r="E344" s="5">
        <v>10.9</v>
      </c>
      <c r="F344" s="5">
        <v>0</v>
      </c>
      <c r="G344" s="5">
        <v>2.9</v>
      </c>
      <c r="H344" s="5">
        <v>1026.5</v>
      </c>
      <c r="I344" s="5">
        <v>0</v>
      </c>
      <c r="J344" s="5">
        <v>0</v>
      </c>
      <c r="K344" s="5">
        <v>0</v>
      </c>
      <c r="L344" s="5"/>
      <c r="M344" s="5"/>
      <c r="N344" s="5"/>
      <c r="O344" s="5"/>
      <c r="P344">
        <v>11</v>
      </c>
      <c r="Q344">
        <v>11.1</v>
      </c>
      <c r="R344" s="54"/>
      <c r="T344" s="91"/>
      <c r="U344" s="94"/>
      <c r="V344" s="90" t="str">
        <f t="shared" si="7"/>
        <v/>
      </c>
      <c r="W344" s="94"/>
      <c r="X344" s="91"/>
      <c r="Z344" s="5"/>
      <c r="AA344"/>
      <c r="AC344" s="373"/>
      <c r="AD344" s="54">
        <v>0.23263888888888901</v>
      </c>
      <c r="AK344" s="307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10.9</v>
      </c>
      <c r="C345" s="5">
        <v>92</v>
      </c>
      <c r="D345" s="5">
        <v>9.6999999999999993</v>
      </c>
      <c r="E345" s="5">
        <v>10.9</v>
      </c>
      <c r="F345" s="5">
        <v>0</v>
      </c>
      <c r="G345" s="5">
        <v>5.8</v>
      </c>
      <c r="H345" s="5">
        <v>1026.4000000000001</v>
      </c>
      <c r="I345" s="5">
        <v>0</v>
      </c>
      <c r="J345" s="5">
        <v>0</v>
      </c>
      <c r="K345" s="5">
        <v>0</v>
      </c>
      <c r="L345" s="5"/>
      <c r="M345" s="5"/>
      <c r="N345" s="5"/>
      <c r="O345" s="5"/>
      <c r="P345">
        <v>10.9</v>
      </c>
      <c r="Q345">
        <v>11.1</v>
      </c>
      <c r="R345" s="54"/>
      <c r="T345" s="91"/>
      <c r="U345" s="94"/>
      <c r="V345" s="90" t="str">
        <f t="shared" si="7"/>
        <v/>
      </c>
      <c r="W345" s="94"/>
      <c r="X345" s="91"/>
      <c r="Z345" s="5"/>
      <c r="AA345"/>
      <c r="AC345" s="373"/>
      <c r="AD345" s="54">
        <v>0.233333333333333</v>
      </c>
      <c r="AK345" s="307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10.9</v>
      </c>
      <c r="C346" s="5">
        <v>92</v>
      </c>
      <c r="D346" s="5">
        <v>9.6999999999999993</v>
      </c>
      <c r="E346" s="5">
        <v>10.9</v>
      </c>
      <c r="F346" s="5">
        <v>0</v>
      </c>
      <c r="G346" s="5">
        <v>2.9</v>
      </c>
      <c r="H346" s="5">
        <v>1026.5</v>
      </c>
      <c r="I346" s="5">
        <v>0</v>
      </c>
      <c r="J346" s="5">
        <v>0</v>
      </c>
      <c r="K346" s="5">
        <v>0</v>
      </c>
      <c r="L346" s="5"/>
      <c r="M346" s="5"/>
      <c r="N346" s="5"/>
      <c r="O346" s="5"/>
      <c r="P346">
        <v>10.9</v>
      </c>
      <c r="Q346">
        <v>11</v>
      </c>
      <c r="R346" s="54"/>
      <c r="T346" s="91"/>
      <c r="U346" s="94"/>
      <c r="V346" s="90" t="str">
        <f t="shared" si="7"/>
        <v/>
      </c>
      <c r="W346" s="94"/>
      <c r="X346" s="91"/>
      <c r="Z346" s="5"/>
      <c r="AA346"/>
      <c r="AC346" s="373"/>
      <c r="AD346" s="54">
        <v>0.234027777777778</v>
      </c>
      <c r="AK346" s="307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10.8</v>
      </c>
      <c r="C347" s="5">
        <v>92</v>
      </c>
      <c r="D347" s="5">
        <v>9.6</v>
      </c>
      <c r="E347" s="5">
        <v>10.8</v>
      </c>
      <c r="F347" s="5">
        <v>0</v>
      </c>
      <c r="G347" s="5">
        <v>2.2000000000000002</v>
      </c>
      <c r="H347" s="5">
        <v>1026.3</v>
      </c>
      <c r="I347" s="5">
        <v>0</v>
      </c>
      <c r="J347" s="5">
        <v>0</v>
      </c>
      <c r="K347" s="5">
        <v>0</v>
      </c>
      <c r="L347" s="5"/>
      <c r="M347" s="5"/>
      <c r="N347" s="5"/>
      <c r="O347" s="5"/>
      <c r="P347">
        <v>10.9</v>
      </c>
      <c r="Q347">
        <v>11</v>
      </c>
      <c r="R347" s="54"/>
      <c r="T347" s="91"/>
      <c r="U347" s="94"/>
      <c r="V347" s="90" t="str">
        <f t="shared" si="7"/>
        <v/>
      </c>
      <c r="W347" s="94"/>
      <c r="X347" s="91"/>
      <c r="Z347" s="5"/>
      <c r="AA347"/>
      <c r="AC347" s="373"/>
      <c r="AD347" s="54">
        <v>0.234722222222222</v>
      </c>
      <c r="AK347" s="307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10.8</v>
      </c>
      <c r="C348" s="5">
        <v>92</v>
      </c>
      <c r="D348" s="5">
        <v>9.6</v>
      </c>
      <c r="E348" s="5">
        <v>10.8</v>
      </c>
      <c r="F348" s="5">
        <v>0</v>
      </c>
      <c r="G348" s="5">
        <v>2.9</v>
      </c>
      <c r="H348" s="5">
        <v>1026.5999999999999</v>
      </c>
      <c r="I348" s="5">
        <v>0</v>
      </c>
      <c r="J348" s="5">
        <v>0</v>
      </c>
      <c r="K348" s="5">
        <v>0</v>
      </c>
      <c r="L348" s="5"/>
      <c r="M348" s="5"/>
      <c r="N348" s="5"/>
      <c r="O348" s="5"/>
      <c r="P348">
        <v>10.9</v>
      </c>
      <c r="Q348">
        <v>11</v>
      </c>
      <c r="R348" s="54"/>
      <c r="T348" s="91"/>
      <c r="U348" s="94"/>
      <c r="V348" s="90" t="str">
        <f t="shared" si="7"/>
        <v/>
      </c>
      <c r="W348" s="94"/>
      <c r="X348" s="91"/>
      <c r="Z348" s="5"/>
      <c r="AA348"/>
      <c r="AC348" s="373"/>
      <c r="AD348" s="54">
        <v>0.235416666666667</v>
      </c>
      <c r="AK348" s="307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10.8</v>
      </c>
      <c r="C349" s="5">
        <v>92</v>
      </c>
      <c r="D349" s="5">
        <v>9.6</v>
      </c>
      <c r="E349" s="5">
        <v>10.8</v>
      </c>
      <c r="F349" s="5">
        <v>1.8</v>
      </c>
      <c r="G349" s="5">
        <v>2.5</v>
      </c>
      <c r="H349" s="5">
        <v>1026.4000000000001</v>
      </c>
      <c r="I349" s="5">
        <v>0</v>
      </c>
      <c r="J349" s="5">
        <v>0</v>
      </c>
      <c r="K349" s="5">
        <v>0</v>
      </c>
      <c r="L349" s="5"/>
      <c r="M349" s="5"/>
      <c r="N349" s="5"/>
      <c r="O349" s="5"/>
      <c r="P349">
        <v>10.9</v>
      </c>
      <c r="Q349">
        <v>11</v>
      </c>
      <c r="R349" s="54"/>
      <c r="T349" s="91"/>
      <c r="U349" s="94"/>
      <c r="V349" s="90" t="str">
        <f t="shared" si="7"/>
        <v/>
      </c>
      <c r="W349" s="94"/>
      <c r="X349" s="91"/>
      <c r="Z349" s="5"/>
      <c r="AA349"/>
      <c r="AC349" s="373"/>
      <c r="AD349" s="54">
        <v>0.23611111111111099</v>
      </c>
      <c r="AK349" s="307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10.8</v>
      </c>
      <c r="C350" s="5">
        <v>92</v>
      </c>
      <c r="D350" s="5">
        <v>9.6</v>
      </c>
      <c r="E350" s="5">
        <v>10.8</v>
      </c>
      <c r="F350" s="5">
        <v>2.2000000000000002</v>
      </c>
      <c r="G350" s="5">
        <v>3.6</v>
      </c>
      <c r="H350" s="5">
        <v>1026.5</v>
      </c>
      <c r="I350" s="5">
        <v>0</v>
      </c>
      <c r="J350" s="5">
        <v>0</v>
      </c>
      <c r="K350" s="5">
        <v>0</v>
      </c>
      <c r="L350" s="5"/>
      <c r="M350" s="5"/>
      <c r="N350" s="5"/>
      <c r="O350" s="5"/>
      <c r="P350">
        <v>10.9</v>
      </c>
      <c r="Q350">
        <v>11</v>
      </c>
      <c r="R350" s="54"/>
      <c r="T350" s="91"/>
      <c r="U350" s="94"/>
      <c r="V350" s="90" t="str">
        <f t="shared" si="7"/>
        <v/>
      </c>
      <c r="W350" s="94"/>
      <c r="X350" s="91"/>
      <c r="Z350" s="5"/>
      <c r="AA350"/>
      <c r="AC350" s="373"/>
      <c r="AD350" s="54">
        <v>0.23680555555555599</v>
      </c>
      <c r="AK350" s="307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10.8</v>
      </c>
      <c r="C351" s="5">
        <v>92</v>
      </c>
      <c r="D351" s="5">
        <v>9.6</v>
      </c>
      <c r="E351" s="5">
        <v>10.8</v>
      </c>
      <c r="F351" s="5">
        <v>4</v>
      </c>
      <c r="G351" s="5">
        <v>4.3</v>
      </c>
      <c r="H351" s="5">
        <v>1026.5999999999999</v>
      </c>
      <c r="I351" s="5">
        <v>0</v>
      </c>
      <c r="J351" s="5">
        <v>0</v>
      </c>
      <c r="K351" s="5">
        <v>0</v>
      </c>
      <c r="L351" s="5"/>
      <c r="M351" s="5"/>
      <c r="N351" s="5"/>
      <c r="O351" s="5"/>
      <c r="P351">
        <v>10.9</v>
      </c>
      <c r="Q351">
        <v>11</v>
      </c>
      <c r="R351" s="54"/>
      <c r="T351" s="91"/>
      <c r="U351" s="94"/>
      <c r="V351" s="90" t="str">
        <f t="shared" si="7"/>
        <v/>
      </c>
      <c r="W351" s="94"/>
      <c r="X351" s="91"/>
      <c r="Z351" s="5"/>
      <c r="AA351"/>
      <c r="AC351" s="373"/>
      <c r="AD351" s="54">
        <v>0.23749999999999999</v>
      </c>
      <c r="AK351" s="307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10.8</v>
      </c>
      <c r="C352" s="5">
        <v>92</v>
      </c>
      <c r="D352" s="5">
        <v>9.6</v>
      </c>
      <c r="E352" s="5">
        <v>10.8</v>
      </c>
      <c r="F352" s="5">
        <v>0</v>
      </c>
      <c r="G352" s="5">
        <v>0</v>
      </c>
      <c r="H352" s="5">
        <v>1026.5</v>
      </c>
      <c r="I352" s="5">
        <v>0</v>
      </c>
      <c r="J352" s="5">
        <v>0</v>
      </c>
      <c r="K352" s="5">
        <v>0</v>
      </c>
      <c r="L352" s="5"/>
      <c r="M352" s="5"/>
      <c r="N352" s="5"/>
      <c r="O352" s="5"/>
      <c r="P352">
        <v>10.9</v>
      </c>
      <c r="Q352">
        <v>11</v>
      </c>
      <c r="R352" s="54"/>
      <c r="T352" s="91"/>
      <c r="U352" s="94"/>
      <c r="V352" s="90" t="str">
        <f t="shared" si="7"/>
        <v/>
      </c>
      <c r="W352" s="94"/>
      <c r="X352" s="91"/>
      <c r="Z352" s="5"/>
      <c r="AA352"/>
      <c r="AC352" s="373"/>
      <c r="AD352" s="54">
        <v>0.23819444444444399</v>
      </c>
      <c r="AK352" s="307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10.8</v>
      </c>
      <c r="C353" s="5">
        <v>92</v>
      </c>
      <c r="D353" s="5">
        <v>9.6</v>
      </c>
      <c r="E353" s="5">
        <v>10.8</v>
      </c>
      <c r="F353" s="5">
        <v>0</v>
      </c>
      <c r="G353" s="5">
        <v>3.2</v>
      </c>
      <c r="H353" s="5">
        <v>1026.4000000000001</v>
      </c>
      <c r="I353" s="5">
        <v>0</v>
      </c>
      <c r="J353" s="5">
        <v>0</v>
      </c>
      <c r="K353" s="5">
        <v>0</v>
      </c>
      <c r="L353" s="5"/>
      <c r="M353" s="5"/>
      <c r="N353" s="5"/>
      <c r="O353" s="5"/>
      <c r="P353">
        <v>10.8</v>
      </c>
      <c r="Q353">
        <v>11</v>
      </c>
      <c r="R353" s="54"/>
      <c r="T353" s="91"/>
      <c r="U353" s="94"/>
      <c r="V353" s="90" t="str">
        <f t="shared" si="7"/>
        <v/>
      </c>
      <c r="W353" s="94"/>
      <c r="X353" s="91"/>
      <c r="Z353" s="5"/>
      <c r="AA353"/>
      <c r="AC353" s="373"/>
      <c r="AD353" s="54">
        <v>0.23888888888888901</v>
      </c>
      <c r="AK353" s="307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10.8</v>
      </c>
      <c r="C354" s="5">
        <v>92</v>
      </c>
      <c r="D354" s="5">
        <v>9.6</v>
      </c>
      <c r="E354" s="5">
        <v>10.8</v>
      </c>
      <c r="F354" s="5">
        <v>2.9</v>
      </c>
      <c r="G354" s="5">
        <v>4</v>
      </c>
      <c r="H354" s="5">
        <v>1026.5999999999999</v>
      </c>
      <c r="I354" s="5">
        <v>0</v>
      </c>
      <c r="J354" s="5">
        <v>0</v>
      </c>
      <c r="K354" s="5">
        <v>0</v>
      </c>
      <c r="L354" s="5"/>
      <c r="M354" s="5"/>
      <c r="N354" s="5"/>
      <c r="O354" s="5"/>
      <c r="P354">
        <v>10.8</v>
      </c>
      <c r="Q354">
        <v>11</v>
      </c>
      <c r="R354" s="54"/>
      <c r="T354" s="91"/>
      <c r="U354" s="94"/>
      <c r="V354" s="90" t="str">
        <f t="shared" si="7"/>
        <v/>
      </c>
      <c r="W354" s="94"/>
      <c r="X354" s="91"/>
      <c r="Z354" s="5"/>
      <c r="AA354"/>
      <c r="AC354" s="373"/>
      <c r="AD354" s="54">
        <v>0.23958333333333301</v>
      </c>
      <c r="AK354" s="307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10.8</v>
      </c>
      <c r="C355" s="5">
        <v>92</v>
      </c>
      <c r="D355" s="5">
        <v>9.6</v>
      </c>
      <c r="E355" s="5">
        <v>10.8</v>
      </c>
      <c r="F355" s="5">
        <v>4.7</v>
      </c>
      <c r="G355" s="5">
        <v>4.7</v>
      </c>
      <c r="H355" s="5">
        <v>1026.5999999999999</v>
      </c>
      <c r="I355" s="5">
        <v>0</v>
      </c>
      <c r="J355" s="5">
        <v>0</v>
      </c>
      <c r="K355" s="5">
        <v>0</v>
      </c>
      <c r="L355" s="5"/>
      <c r="M355" s="5"/>
      <c r="N355" s="5"/>
      <c r="O355" s="5"/>
      <c r="P355">
        <v>10.9</v>
      </c>
      <c r="Q355">
        <v>11</v>
      </c>
      <c r="R355" s="54"/>
      <c r="T355" s="91"/>
      <c r="U355" s="94"/>
      <c r="V355" s="90" t="str">
        <f t="shared" si="7"/>
        <v/>
      </c>
      <c r="W355" s="94"/>
      <c r="X355" s="91"/>
      <c r="Z355" s="5"/>
      <c r="AA355"/>
      <c r="AC355" s="373"/>
      <c r="AD355" s="54">
        <v>0.24027777777777801</v>
      </c>
      <c r="AK355" s="307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10.8</v>
      </c>
      <c r="C356" s="5">
        <v>92</v>
      </c>
      <c r="D356" s="5">
        <v>9.6</v>
      </c>
      <c r="E356" s="5">
        <v>10.8</v>
      </c>
      <c r="F356" s="5">
        <v>5</v>
      </c>
      <c r="G356" s="5">
        <v>5</v>
      </c>
      <c r="H356" s="5">
        <v>1026.5</v>
      </c>
      <c r="I356" s="5">
        <v>0</v>
      </c>
      <c r="J356" s="5">
        <v>0</v>
      </c>
      <c r="K356" s="5">
        <v>0</v>
      </c>
      <c r="L356" s="5"/>
      <c r="M356" s="5"/>
      <c r="N356" s="5"/>
      <c r="O356" s="5"/>
      <c r="P356">
        <v>10.8</v>
      </c>
      <c r="Q356">
        <v>11</v>
      </c>
      <c r="R356" s="54"/>
      <c r="T356" s="91"/>
      <c r="U356" s="94"/>
      <c r="V356" s="90" t="str">
        <f t="shared" si="7"/>
        <v/>
      </c>
      <c r="W356" s="94"/>
      <c r="X356" s="91"/>
      <c r="Z356" s="5"/>
      <c r="AA356"/>
      <c r="AC356" s="373"/>
      <c r="AD356" s="54">
        <v>0.240972222222222</v>
      </c>
      <c r="AK356" s="307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10.8</v>
      </c>
      <c r="C357" s="5">
        <v>92</v>
      </c>
      <c r="D357" s="5">
        <v>9.6</v>
      </c>
      <c r="E357" s="5">
        <v>10.8</v>
      </c>
      <c r="F357" s="5">
        <v>0</v>
      </c>
      <c r="G357" s="5">
        <v>0</v>
      </c>
      <c r="H357" s="5">
        <v>1026.8</v>
      </c>
      <c r="I357" s="5">
        <v>0</v>
      </c>
      <c r="J357" s="5">
        <v>0</v>
      </c>
      <c r="K357" s="5">
        <v>0</v>
      </c>
      <c r="L357" s="5"/>
      <c r="M357" s="5"/>
      <c r="N357" s="5"/>
      <c r="O357" s="5"/>
      <c r="P357">
        <v>10.8</v>
      </c>
      <c r="Q357">
        <v>10.9</v>
      </c>
      <c r="R357" s="54"/>
      <c r="T357" s="91"/>
      <c r="U357" s="94"/>
      <c r="V357" s="90" t="str">
        <f t="shared" si="7"/>
        <v/>
      </c>
      <c r="W357" s="94"/>
      <c r="X357" s="91"/>
      <c r="Z357" s="5"/>
      <c r="AA357"/>
      <c r="AC357" s="373"/>
      <c r="AD357" s="54">
        <v>0.241666666666667</v>
      </c>
      <c r="AK357" s="307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10.8</v>
      </c>
      <c r="C358" s="5">
        <v>92</v>
      </c>
      <c r="D358" s="5">
        <v>9.6</v>
      </c>
      <c r="E358" s="5">
        <v>10.8</v>
      </c>
      <c r="F358" s="5">
        <v>1.8</v>
      </c>
      <c r="G358" s="5">
        <v>3.6</v>
      </c>
      <c r="H358" s="5">
        <v>1026.5</v>
      </c>
      <c r="I358" s="5">
        <v>0</v>
      </c>
      <c r="J358" s="5">
        <v>0</v>
      </c>
      <c r="K358" s="5">
        <v>0</v>
      </c>
      <c r="L358" s="5"/>
      <c r="M358" s="5"/>
      <c r="N358" s="5"/>
      <c r="O358" s="5"/>
      <c r="P358">
        <v>10.8</v>
      </c>
      <c r="Q358">
        <v>10.9</v>
      </c>
      <c r="R358" s="54"/>
      <c r="T358" s="91"/>
      <c r="U358" s="94"/>
      <c r="V358" s="90" t="str">
        <f t="shared" si="7"/>
        <v/>
      </c>
      <c r="W358" s="94"/>
      <c r="X358" s="91"/>
      <c r="Z358" s="5"/>
      <c r="AA358"/>
      <c r="AC358" s="373"/>
      <c r="AD358" s="54">
        <v>0.242361111111111</v>
      </c>
      <c r="AK358" s="307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10.8</v>
      </c>
      <c r="C359" s="5">
        <v>92</v>
      </c>
      <c r="D359" s="5">
        <v>9.6</v>
      </c>
      <c r="E359" s="5">
        <v>10.8</v>
      </c>
      <c r="F359" s="5">
        <v>0</v>
      </c>
      <c r="G359" s="5">
        <v>3.2</v>
      </c>
      <c r="H359" s="5">
        <v>1026.5999999999999</v>
      </c>
      <c r="I359" s="5">
        <v>0</v>
      </c>
      <c r="J359" s="5">
        <v>0</v>
      </c>
      <c r="K359" s="5">
        <v>0</v>
      </c>
      <c r="L359" s="5"/>
      <c r="M359" s="5"/>
      <c r="N359" s="5"/>
      <c r="O359" s="5"/>
      <c r="P359">
        <v>10.8</v>
      </c>
      <c r="Q359">
        <v>10.9</v>
      </c>
      <c r="R359" s="54"/>
      <c r="T359" s="91"/>
      <c r="U359" s="94"/>
      <c r="V359" s="90" t="str">
        <f t="shared" si="7"/>
        <v/>
      </c>
      <c r="W359" s="94"/>
      <c r="X359" s="91"/>
      <c r="Z359" s="5"/>
      <c r="AA359"/>
      <c r="AC359" s="373"/>
      <c r="AD359" s="54">
        <v>0.243055555555556</v>
      </c>
      <c r="AK359" s="307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10.8</v>
      </c>
      <c r="C360" s="5">
        <v>92</v>
      </c>
      <c r="D360" s="5">
        <v>9.6</v>
      </c>
      <c r="E360" s="5">
        <v>10.8</v>
      </c>
      <c r="F360" s="5">
        <v>2.2000000000000002</v>
      </c>
      <c r="G360" s="5">
        <v>4</v>
      </c>
      <c r="H360" s="5">
        <v>1026.5999999999999</v>
      </c>
      <c r="I360" s="5">
        <v>0</v>
      </c>
      <c r="J360" s="5">
        <v>0</v>
      </c>
      <c r="K360" s="5">
        <v>0</v>
      </c>
      <c r="L360" s="5"/>
      <c r="M360" s="5"/>
      <c r="N360" s="5"/>
      <c r="O360" s="5"/>
      <c r="P360">
        <v>10.8</v>
      </c>
      <c r="Q360">
        <v>10.9</v>
      </c>
      <c r="R360" s="54"/>
      <c r="T360" s="91"/>
      <c r="U360" s="94"/>
      <c r="V360" s="90" t="str">
        <f t="shared" si="7"/>
        <v/>
      </c>
      <c r="W360" s="94"/>
      <c r="X360" s="91"/>
      <c r="Z360" s="5"/>
      <c r="AA360"/>
      <c r="AC360" s="373"/>
      <c r="AD360" s="54">
        <v>0.24374999999999999</v>
      </c>
      <c r="AK360" s="307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10.8</v>
      </c>
      <c r="C361" s="5">
        <v>92</v>
      </c>
      <c r="D361" s="5">
        <v>9.6</v>
      </c>
      <c r="E361" s="5">
        <v>10.8</v>
      </c>
      <c r="F361" s="5">
        <v>2.2000000000000002</v>
      </c>
      <c r="G361" s="5">
        <v>3.6</v>
      </c>
      <c r="H361" s="5">
        <v>1026.5999999999999</v>
      </c>
      <c r="I361" s="5">
        <v>10</v>
      </c>
      <c r="J361" s="5">
        <v>0</v>
      </c>
      <c r="K361" s="5">
        <v>0</v>
      </c>
      <c r="L361" s="5"/>
      <c r="M361" s="5"/>
      <c r="N361" s="5"/>
      <c r="O361" s="5"/>
      <c r="P361">
        <v>10.8</v>
      </c>
      <c r="Q361">
        <v>10.9</v>
      </c>
      <c r="R361" s="54"/>
      <c r="T361" s="91"/>
      <c r="U361" s="94"/>
      <c r="V361" s="90" t="str">
        <f t="shared" si="7"/>
        <v/>
      </c>
      <c r="W361" s="94"/>
      <c r="X361" s="91"/>
      <c r="Z361" s="5"/>
      <c r="AA361"/>
      <c r="AC361" s="373"/>
      <c r="AD361" s="54">
        <v>0.24444444444444399</v>
      </c>
      <c r="AK361" s="307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10.8</v>
      </c>
      <c r="C362" s="5">
        <v>92</v>
      </c>
      <c r="D362" s="5">
        <v>9.6</v>
      </c>
      <c r="E362" s="5">
        <v>10.8</v>
      </c>
      <c r="F362" s="5">
        <v>2.2000000000000002</v>
      </c>
      <c r="G362" s="5">
        <v>2.2000000000000002</v>
      </c>
      <c r="H362" s="5">
        <v>1026.7</v>
      </c>
      <c r="I362" s="5">
        <v>10</v>
      </c>
      <c r="J362" s="5">
        <v>0</v>
      </c>
      <c r="K362" s="5">
        <v>0</v>
      </c>
      <c r="L362" s="5"/>
      <c r="M362" s="5"/>
      <c r="N362" s="5"/>
      <c r="O362" s="5"/>
      <c r="P362"/>
      <c r="Q362"/>
      <c r="R362" s="54"/>
      <c r="T362" s="91"/>
      <c r="U362" s="94"/>
      <c r="V362" s="90" t="str">
        <f t="shared" si="7"/>
        <v/>
      </c>
      <c r="W362" s="94"/>
      <c r="X362" s="91"/>
      <c r="Z362" s="5"/>
      <c r="AA362"/>
      <c r="AC362" s="373"/>
      <c r="AD362" s="54">
        <v>0.24513888888888899</v>
      </c>
      <c r="AK362" s="307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10.8</v>
      </c>
      <c r="C363" s="5">
        <v>92</v>
      </c>
      <c r="D363" s="5">
        <v>9.6</v>
      </c>
      <c r="E363" s="5">
        <v>10.8</v>
      </c>
      <c r="F363" s="5">
        <v>3.6</v>
      </c>
      <c r="G363" s="5">
        <v>3.6</v>
      </c>
      <c r="H363" s="5">
        <v>1026.5999999999999</v>
      </c>
      <c r="I363" s="5">
        <v>10</v>
      </c>
      <c r="J363" s="5">
        <v>0</v>
      </c>
      <c r="K363" s="5">
        <v>0</v>
      </c>
      <c r="L363" s="5"/>
      <c r="M363" s="5"/>
      <c r="N363" s="5"/>
      <c r="O363" s="5"/>
      <c r="P363"/>
      <c r="Q363"/>
      <c r="R363" s="54"/>
      <c r="T363" s="91"/>
      <c r="U363" s="94"/>
      <c r="V363" s="90" t="str">
        <f t="shared" si="7"/>
        <v/>
      </c>
      <c r="W363" s="94"/>
      <c r="X363" s="91"/>
      <c r="Z363" s="5"/>
      <c r="AA363"/>
      <c r="AC363" s="373"/>
      <c r="AD363" s="54">
        <v>0.24583333333333299</v>
      </c>
      <c r="AK363" s="307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10.8</v>
      </c>
      <c r="C364" s="5">
        <v>92</v>
      </c>
      <c r="D364" s="5">
        <v>9.6</v>
      </c>
      <c r="E364" s="5">
        <v>10.8</v>
      </c>
      <c r="F364" s="5">
        <v>2.9</v>
      </c>
      <c r="G364" s="5">
        <v>4.7</v>
      </c>
      <c r="H364" s="5">
        <v>1026.7</v>
      </c>
      <c r="I364" s="5">
        <v>10</v>
      </c>
      <c r="J364" s="5">
        <v>0</v>
      </c>
      <c r="K364" s="5">
        <v>0</v>
      </c>
      <c r="L364" s="5"/>
      <c r="M364" s="5"/>
      <c r="N364" s="5"/>
      <c r="O364" s="5"/>
      <c r="P364"/>
      <c r="Q364"/>
      <c r="R364" s="54"/>
      <c r="T364" s="91"/>
      <c r="U364" s="94"/>
      <c r="V364" s="90" t="str">
        <f t="shared" si="7"/>
        <v/>
      </c>
      <c r="W364" s="94"/>
      <c r="X364" s="91"/>
      <c r="Z364" s="5"/>
      <c r="AA364"/>
      <c r="AC364" s="373"/>
      <c r="AD364" s="54">
        <v>0.24652777777777801</v>
      </c>
      <c r="AK364" s="307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10.8</v>
      </c>
      <c r="C365" s="5">
        <v>92</v>
      </c>
      <c r="D365" s="5">
        <v>9.6</v>
      </c>
      <c r="E365" s="5">
        <v>10.8</v>
      </c>
      <c r="F365" s="5">
        <v>2.9</v>
      </c>
      <c r="G365" s="5">
        <v>2.9</v>
      </c>
      <c r="H365" s="5">
        <v>1026.7</v>
      </c>
      <c r="I365" s="5">
        <v>20</v>
      </c>
      <c r="J365" s="5">
        <v>0</v>
      </c>
      <c r="K365" s="5">
        <v>0</v>
      </c>
      <c r="L365" s="5"/>
      <c r="M365" s="5"/>
      <c r="N365" s="5"/>
      <c r="O365" s="5"/>
      <c r="P365"/>
      <c r="Q365"/>
      <c r="R365" s="54"/>
      <c r="T365" s="91"/>
      <c r="U365" s="94"/>
      <c r="V365" s="90" t="str">
        <f t="shared" si="7"/>
        <v/>
      </c>
      <c r="W365" s="94"/>
      <c r="X365" s="91"/>
      <c r="Z365" s="5"/>
      <c r="AA365"/>
      <c r="AC365" s="373"/>
      <c r="AD365" s="54">
        <v>0.24722222222222201</v>
      </c>
      <c r="AK365" s="307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10.8</v>
      </c>
      <c r="C366" s="5">
        <v>92</v>
      </c>
      <c r="D366" s="5">
        <v>9.6</v>
      </c>
      <c r="E366" s="5">
        <v>10.8</v>
      </c>
      <c r="F366" s="5">
        <v>4.3</v>
      </c>
      <c r="G366" s="5">
        <v>4.3</v>
      </c>
      <c r="H366" s="5">
        <v>1026.7</v>
      </c>
      <c r="I366" s="5">
        <v>20</v>
      </c>
      <c r="J366" s="5">
        <v>0</v>
      </c>
      <c r="K366" s="5">
        <v>0</v>
      </c>
      <c r="L366" s="5"/>
      <c r="M366" s="5"/>
      <c r="N366" s="5"/>
      <c r="O366" s="5"/>
      <c r="P366"/>
      <c r="Q366"/>
      <c r="R366" s="54"/>
      <c r="T366" s="91"/>
      <c r="U366" s="94"/>
      <c r="V366" s="90" t="str">
        <f t="shared" si="7"/>
        <v/>
      </c>
      <c r="W366" s="94"/>
      <c r="X366" s="91"/>
      <c r="Z366" s="5"/>
      <c r="AA366"/>
      <c r="AC366" s="373"/>
      <c r="AD366" s="54">
        <v>0.24791666666666701</v>
      </c>
      <c r="AK366" s="307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10.8</v>
      </c>
      <c r="C367" s="5">
        <v>92</v>
      </c>
      <c r="D367" s="5">
        <v>9.6</v>
      </c>
      <c r="E367" s="5">
        <v>10.8</v>
      </c>
      <c r="F367" s="5">
        <v>3.2</v>
      </c>
      <c r="G367" s="5">
        <v>3.2</v>
      </c>
      <c r="H367" s="5">
        <v>1026.5999999999999</v>
      </c>
      <c r="I367" s="5">
        <v>20</v>
      </c>
      <c r="J367" s="5">
        <v>0</v>
      </c>
      <c r="K367" s="5">
        <v>0</v>
      </c>
      <c r="L367" s="5"/>
      <c r="M367" s="5"/>
      <c r="N367" s="5"/>
      <c r="O367" s="5"/>
      <c r="P367"/>
      <c r="Q367"/>
      <c r="R367" s="54"/>
      <c r="T367" s="91"/>
      <c r="U367" s="94"/>
      <c r="V367" s="90" t="str">
        <f t="shared" si="7"/>
        <v/>
      </c>
      <c r="W367" s="94"/>
      <c r="X367" s="91"/>
      <c r="Z367" s="5"/>
      <c r="AA367"/>
      <c r="AC367" s="373"/>
      <c r="AD367" s="54">
        <v>0.24861111111111101</v>
      </c>
      <c r="AK367" s="307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10.8</v>
      </c>
      <c r="C368" s="5">
        <v>92</v>
      </c>
      <c r="D368" s="5">
        <v>9.6</v>
      </c>
      <c r="E368" s="5">
        <v>10.8</v>
      </c>
      <c r="F368" s="5">
        <v>2.5</v>
      </c>
      <c r="G368" s="5">
        <v>3.2</v>
      </c>
      <c r="H368" s="5">
        <v>1026.5999999999999</v>
      </c>
      <c r="I368" s="5">
        <v>30</v>
      </c>
      <c r="J368" s="5">
        <v>0</v>
      </c>
      <c r="K368" s="5">
        <v>0</v>
      </c>
      <c r="L368" s="5"/>
      <c r="M368" s="5"/>
      <c r="N368" s="5"/>
      <c r="O368" s="5"/>
      <c r="P368"/>
      <c r="Q368"/>
      <c r="R368" s="54"/>
      <c r="T368" s="91"/>
      <c r="U368" s="94"/>
      <c r="V368" s="90" t="str">
        <f t="shared" si="7"/>
        <v/>
      </c>
      <c r="W368" s="94"/>
      <c r="X368" s="91"/>
      <c r="Z368" s="5"/>
      <c r="AA368"/>
      <c r="AC368" s="373"/>
      <c r="AD368" s="54">
        <v>0.249305555555556</v>
      </c>
      <c r="AK368" s="307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10.9</v>
      </c>
      <c r="C369" s="5">
        <v>92</v>
      </c>
      <c r="D369" s="5">
        <v>9.6999999999999993</v>
      </c>
      <c r="E369" s="5">
        <v>10.9</v>
      </c>
      <c r="F369" s="5">
        <v>2.2000000000000002</v>
      </c>
      <c r="G369" s="5">
        <v>2.2000000000000002</v>
      </c>
      <c r="H369" s="5">
        <v>1026.3</v>
      </c>
      <c r="I369" s="5">
        <v>0</v>
      </c>
      <c r="J369" s="5">
        <v>0</v>
      </c>
      <c r="K369" s="5">
        <v>0</v>
      </c>
      <c r="L369" s="5"/>
      <c r="M369" s="5"/>
      <c r="N369" s="5"/>
      <c r="O369" s="5"/>
      <c r="P369"/>
      <c r="Q369"/>
      <c r="R369" s="54"/>
      <c r="T369" s="91">
        <f>MAX($P369,$Q369)</f>
        <v>0</v>
      </c>
      <c r="U369" s="94">
        <f>(T369-B369)-2</f>
        <v>-12.9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3"/>
      <c r="AD369" s="54">
        <v>0.25</v>
      </c>
      <c r="AK369" s="307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10.9</v>
      </c>
      <c r="C370" s="5">
        <v>92</v>
      </c>
      <c r="D370" s="5">
        <v>9.6999999999999993</v>
      </c>
      <c r="E370" s="5">
        <v>10.9</v>
      </c>
      <c r="F370" s="5">
        <v>1.8</v>
      </c>
      <c r="G370" s="5">
        <v>3.2</v>
      </c>
      <c r="H370" s="5">
        <v>1026.3</v>
      </c>
      <c r="I370" s="5">
        <v>0</v>
      </c>
      <c r="J370" s="5">
        <v>0</v>
      </c>
      <c r="K370" s="5">
        <v>0</v>
      </c>
      <c r="L370" s="5"/>
      <c r="M370" s="5"/>
      <c r="N370" s="5"/>
      <c r="O370" s="5"/>
      <c r="P370"/>
      <c r="Q370"/>
      <c r="R370" s="54"/>
      <c r="T370" s="91">
        <f>MAX($P370,$Q370)</f>
        <v>0</v>
      </c>
      <c r="U370" s="94">
        <f>(T370-B370)-2</f>
        <v>-12.9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3"/>
      <c r="AD370" s="54">
        <v>0.250694444444444</v>
      </c>
      <c r="AK370" s="307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10.9</v>
      </c>
      <c r="C371" s="5">
        <v>92</v>
      </c>
      <c r="D371" s="5">
        <v>9.6999999999999993</v>
      </c>
      <c r="E371" s="5">
        <v>10.9</v>
      </c>
      <c r="F371" s="5">
        <v>0</v>
      </c>
      <c r="G371" s="5">
        <v>2.5</v>
      </c>
      <c r="H371" s="5">
        <v>1026.4000000000001</v>
      </c>
      <c r="I371" s="5">
        <v>0</v>
      </c>
      <c r="J371" s="5">
        <v>0</v>
      </c>
      <c r="K371" s="5">
        <v>0</v>
      </c>
      <c r="L371" s="5"/>
      <c r="M371" s="5"/>
      <c r="N371" s="5"/>
      <c r="O371" s="5"/>
      <c r="P371"/>
      <c r="Q371"/>
      <c r="R371" s="54"/>
      <c r="T371" s="91">
        <f t="shared" ref="T371:T433" si="9">MAX($P371,$Q371)</f>
        <v>0</v>
      </c>
      <c r="U371" s="94">
        <f t="shared" ref="U371:U434" si="10">(T371-B371)-2</f>
        <v>-12.9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3"/>
      <c r="AD371" s="54">
        <v>0.25138888888888899</v>
      </c>
      <c r="AK371" s="307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10.9</v>
      </c>
      <c r="C372" s="5">
        <v>92</v>
      </c>
      <c r="D372" s="5">
        <v>9.6999999999999993</v>
      </c>
      <c r="E372" s="5">
        <v>10.9</v>
      </c>
      <c r="F372" s="5">
        <v>2.2000000000000002</v>
      </c>
      <c r="G372" s="5">
        <v>4.7</v>
      </c>
      <c r="H372" s="5">
        <v>1026.0999999999999</v>
      </c>
      <c r="I372" s="5">
        <v>0</v>
      </c>
      <c r="J372" s="5">
        <v>0</v>
      </c>
      <c r="K372" s="5">
        <v>0</v>
      </c>
      <c r="L372" s="5"/>
      <c r="M372" s="5"/>
      <c r="N372" s="5"/>
      <c r="O372" s="5"/>
      <c r="P372"/>
      <c r="Q372"/>
      <c r="R372" s="54"/>
      <c r="T372" s="91">
        <f t="shared" si="9"/>
        <v>0</v>
      </c>
      <c r="U372" s="94">
        <f t="shared" si="10"/>
        <v>-12.9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3"/>
      <c r="AD372" s="54">
        <v>0.25208333333333299</v>
      </c>
      <c r="AK372" s="307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10.9</v>
      </c>
      <c r="C373" s="5">
        <v>92</v>
      </c>
      <c r="D373" s="5">
        <v>9.6999999999999993</v>
      </c>
      <c r="E373" s="5">
        <v>10.9</v>
      </c>
      <c r="F373" s="5">
        <v>2.2000000000000002</v>
      </c>
      <c r="G373" s="5">
        <v>2.5</v>
      </c>
      <c r="H373" s="5">
        <v>1026.4000000000001</v>
      </c>
      <c r="I373" s="5">
        <v>0</v>
      </c>
      <c r="J373" s="5">
        <v>0</v>
      </c>
      <c r="K373" s="5">
        <v>0</v>
      </c>
      <c r="L373" s="5"/>
      <c r="M373" s="5"/>
      <c r="N373" s="5"/>
      <c r="O373" s="5"/>
      <c r="P373"/>
      <c r="Q373"/>
      <c r="R373" s="54"/>
      <c r="T373" s="91">
        <f t="shared" si="9"/>
        <v>0</v>
      </c>
      <c r="U373" s="94">
        <f t="shared" si="10"/>
        <v>-12.9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3"/>
      <c r="AD373" s="54">
        <v>0.25277777777777799</v>
      </c>
      <c r="AK373" s="307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10.9</v>
      </c>
      <c r="C374" s="5">
        <v>92</v>
      </c>
      <c r="D374" s="5">
        <v>9.6999999999999993</v>
      </c>
      <c r="E374" s="5">
        <v>10.9</v>
      </c>
      <c r="F374" s="5">
        <v>2.9</v>
      </c>
      <c r="G374" s="5">
        <v>2.9</v>
      </c>
      <c r="H374" s="5">
        <v>1026.5999999999999</v>
      </c>
      <c r="I374" s="5">
        <v>0</v>
      </c>
      <c r="J374" s="5">
        <v>0</v>
      </c>
      <c r="K374" s="5">
        <v>0</v>
      </c>
      <c r="L374" s="5"/>
      <c r="M374" s="5"/>
      <c r="N374" s="5"/>
      <c r="O374" s="5"/>
      <c r="P374"/>
      <c r="Q374"/>
      <c r="R374" s="54"/>
      <c r="T374" s="91">
        <f t="shared" si="9"/>
        <v>0</v>
      </c>
      <c r="U374" s="94">
        <f t="shared" si="10"/>
        <v>-12.9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3"/>
      <c r="AD374" s="54">
        <v>0.25347222222222199</v>
      </c>
      <c r="AK374" s="307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10.9</v>
      </c>
      <c r="C375" s="5">
        <v>92</v>
      </c>
      <c r="D375" s="5">
        <v>9.6999999999999993</v>
      </c>
      <c r="E375" s="5">
        <v>10.9</v>
      </c>
      <c r="F375" s="5">
        <v>2.9</v>
      </c>
      <c r="G375" s="5">
        <v>4</v>
      </c>
      <c r="H375" s="5">
        <v>1026.3</v>
      </c>
      <c r="I375" s="5">
        <v>0</v>
      </c>
      <c r="J375" s="5">
        <v>0</v>
      </c>
      <c r="K375" s="5">
        <v>0</v>
      </c>
      <c r="L375" s="5"/>
      <c r="M375" s="5"/>
      <c r="N375" s="5"/>
      <c r="O375" s="5"/>
      <c r="P375"/>
      <c r="Q375"/>
      <c r="R375" s="54"/>
      <c r="T375" s="91">
        <f t="shared" si="9"/>
        <v>0</v>
      </c>
      <c r="U375" s="94">
        <f t="shared" si="10"/>
        <v>-12.9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3"/>
      <c r="AD375" s="54">
        <v>0.25416666666666698</v>
      </c>
      <c r="AK375" s="307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10.9</v>
      </c>
      <c r="C376" s="5">
        <v>92</v>
      </c>
      <c r="D376" s="5">
        <v>9.6999999999999993</v>
      </c>
      <c r="E376" s="5">
        <v>10.9</v>
      </c>
      <c r="F376" s="5">
        <v>2.5</v>
      </c>
      <c r="G376" s="5">
        <v>3.2</v>
      </c>
      <c r="H376" s="5">
        <v>1026.2</v>
      </c>
      <c r="I376" s="5">
        <v>0</v>
      </c>
      <c r="J376" s="5">
        <v>0</v>
      </c>
      <c r="K376" s="5">
        <v>0</v>
      </c>
      <c r="L376" s="5"/>
      <c r="M376" s="5"/>
      <c r="N376" s="5"/>
      <c r="O376" s="5"/>
      <c r="P376"/>
      <c r="Q376"/>
      <c r="R376" s="54"/>
      <c r="T376" s="91">
        <f t="shared" si="9"/>
        <v>0</v>
      </c>
      <c r="U376" s="94">
        <f t="shared" si="10"/>
        <v>-12.9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3"/>
      <c r="AD376" s="54">
        <v>0.25486111111111098</v>
      </c>
      <c r="AK376" s="307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10.9</v>
      </c>
      <c r="C377" s="5">
        <v>92</v>
      </c>
      <c r="D377" s="5">
        <v>9.6999999999999993</v>
      </c>
      <c r="E377" s="5">
        <v>10.9</v>
      </c>
      <c r="F377" s="5">
        <v>2.5</v>
      </c>
      <c r="G377" s="5">
        <v>3.2</v>
      </c>
      <c r="H377" s="5">
        <v>1026.5</v>
      </c>
      <c r="I377" s="5">
        <v>0</v>
      </c>
      <c r="J377" s="5">
        <v>0</v>
      </c>
      <c r="K377" s="5">
        <v>0</v>
      </c>
      <c r="L377" s="5"/>
      <c r="M377" s="5"/>
      <c r="N377" s="5"/>
      <c r="O377" s="5"/>
      <c r="P377"/>
      <c r="Q377"/>
      <c r="R377" s="54"/>
      <c r="T377" s="91">
        <f t="shared" si="9"/>
        <v>0</v>
      </c>
      <c r="U377" s="94">
        <f t="shared" si="10"/>
        <v>-12.9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3"/>
      <c r="AD377" s="54">
        <v>0.25555555555555598</v>
      </c>
      <c r="AK377" s="307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10.9</v>
      </c>
      <c r="C378" s="5">
        <v>92</v>
      </c>
      <c r="D378" s="5">
        <v>9.6999999999999993</v>
      </c>
      <c r="E378" s="5">
        <v>10.9</v>
      </c>
      <c r="F378" s="5">
        <v>4.3</v>
      </c>
      <c r="G378" s="5">
        <v>4.7</v>
      </c>
      <c r="H378" s="5">
        <v>1026.4000000000001</v>
      </c>
      <c r="I378" s="5">
        <v>0</v>
      </c>
      <c r="J378" s="5">
        <v>0</v>
      </c>
      <c r="K378" s="5">
        <v>0</v>
      </c>
      <c r="L378" s="5"/>
      <c r="M378" s="5"/>
      <c r="N378" s="5"/>
      <c r="O378" s="5"/>
      <c r="P378"/>
      <c r="Q378"/>
      <c r="R378" s="54"/>
      <c r="T378" s="91">
        <f t="shared" si="9"/>
        <v>0</v>
      </c>
      <c r="U378" s="94">
        <f t="shared" si="10"/>
        <v>-12.9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3"/>
      <c r="AD378" s="54">
        <v>0.25624999999999998</v>
      </c>
      <c r="AK378" s="307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10.9</v>
      </c>
      <c r="C379" s="5">
        <v>92</v>
      </c>
      <c r="D379" s="5">
        <v>9.6999999999999993</v>
      </c>
      <c r="E379" s="5">
        <v>10.9</v>
      </c>
      <c r="F379" s="5">
        <v>2.9</v>
      </c>
      <c r="G379" s="5">
        <v>5</v>
      </c>
      <c r="H379" s="5">
        <v>1026.5999999999999</v>
      </c>
      <c r="I379" s="5">
        <v>0</v>
      </c>
      <c r="J379" s="5">
        <v>0</v>
      </c>
      <c r="K379" s="5">
        <v>0</v>
      </c>
      <c r="L379" s="5"/>
      <c r="M379" s="5"/>
      <c r="N379" s="5"/>
      <c r="O379" s="5"/>
      <c r="P379"/>
      <c r="Q379"/>
      <c r="R379" s="54"/>
      <c r="T379" s="91">
        <f t="shared" si="9"/>
        <v>0</v>
      </c>
      <c r="U379" s="94">
        <f t="shared" si="10"/>
        <v>-12.9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3"/>
      <c r="AD379" s="54">
        <v>0.25694444444444398</v>
      </c>
      <c r="AK379" s="307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10.9</v>
      </c>
      <c r="C380" s="5">
        <v>92</v>
      </c>
      <c r="D380" s="5">
        <v>9.6999999999999993</v>
      </c>
      <c r="E380" s="5">
        <v>10.9</v>
      </c>
      <c r="F380" s="5">
        <v>3.2</v>
      </c>
      <c r="G380" s="5">
        <v>4.7</v>
      </c>
      <c r="H380" s="5">
        <v>1026.4000000000001</v>
      </c>
      <c r="I380" s="5">
        <v>0</v>
      </c>
      <c r="J380" s="5">
        <v>0</v>
      </c>
      <c r="K380" s="5">
        <v>0</v>
      </c>
      <c r="L380" s="5"/>
      <c r="M380" s="5"/>
      <c r="N380" s="5"/>
      <c r="O380" s="5"/>
      <c r="P380"/>
      <c r="Q380"/>
      <c r="R380" s="54"/>
      <c r="T380" s="91">
        <f t="shared" si="9"/>
        <v>0</v>
      </c>
      <c r="U380" s="94">
        <f t="shared" si="10"/>
        <v>-12.9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3"/>
      <c r="AD380" s="54">
        <v>0.25763888888888897</v>
      </c>
      <c r="AK380" s="307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10.9</v>
      </c>
      <c r="C381" s="5">
        <v>92</v>
      </c>
      <c r="D381" s="5">
        <v>9.6999999999999993</v>
      </c>
      <c r="E381" s="5">
        <v>10.9</v>
      </c>
      <c r="F381" s="5">
        <v>0</v>
      </c>
      <c r="G381" s="5">
        <v>2.5</v>
      </c>
      <c r="H381" s="5">
        <v>1026.3</v>
      </c>
      <c r="I381" s="5">
        <v>0</v>
      </c>
      <c r="J381" s="5">
        <v>0</v>
      </c>
      <c r="K381" s="5">
        <v>0</v>
      </c>
      <c r="L381" s="5"/>
      <c r="M381" s="5"/>
      <c r="N381" s="5"/>
      <c r="O381" s="5"/>
      <c r="P381"/>
      <c r="Q381"/>
      <c r="R381" s="54"/>
      <c r="T381" s="91">
        <f t="shared" si="9"/>
        <v>0</v>
      </c>
      <c r="U381" s="94">
        <f t="shared" si="10"/>
        <v>-12.9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3"/>
      <c r="AD381" s="54">
        <v>0.25833333333333303</v>
      </c>
      <c r="AK381" s="307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10.9</v>
      </c>
      <c r="C382" s="5">
        <v>92</v>
      </c>
      <c r="D382" s="5">
        <v>9.6999999999999993</v>
      </c>
      <c r="E382" s="5">
        <v>10.9</v>
      </c>
      <c r="F382" s="5">
        <v>0</v>
      </c>
      <c r="G382" s="5">
        <v>2.2000000000000002</v>
      </c>
      <c r="H382" s="5">
        <v>1026.4000000000001</v>
      </c>
      <c r="I382" s="5">
        <v>0</v>
      </c>
      <c r="J382" s="5">
        <v>0</v>
      </c>
      <c r="K382" s="5">
        <v>0</v>
      </c>
      <c r="L382" s="5"/>
      <c r="M382" s="5"/>
      <c r="N382" s="5"/>
      <c r="O382" s="5"/>
      <c r="P382"/>
      <c r="Q382"/>
      <c r="R382" s="54"/>
      <c r="T382" s="91">
        <f t="shared" si="9"/>
        <v>0</v>
      </c>
      <c r="U382" s="94">
        <f t="shared" si="10"/>
        <v>-12.9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3"/>
      <c r="AD382" s="54">
        <v>0.25902777777777802</v>
      </c>
      <c r="AK382" s="307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10.9</v>
      </c>
      <c r="C383" s="5">
        <v>92</v>
      </c>
      <c r="D383" s="5">
        <v>9.6999999999999993</v>
      </c>
      <c r="E383" s="5">
        <v>10.9</v>
      </c>
      <c r="F383" s="5">
        <v>2.2000000000000002</v>
      </c>
      <c r="G383" s="5">
        <v>2.5</v>
      </c>
      <c r="H383" s="5">
        <v>1026.5999999999999</v>
      </c>
      <c r="I383" s="5">
        <v>0</v>
      </c>
      <c r="J383" s="5">
        <v>0</v>
      </c>
      <c r="K383" s="5">
        <v>0</v>
      </c>
      <c r="L383" s="5"/>
      <c r="M383" s="5"/>
      <c r="N383" s="5"/>
      <c r="O383" s="5"/>
      <c r="P383"/>
      <c r="Q383"/>
      <c r="R383" s="54"/>
      <c r="T383" s="91">
        <f t="shared" si="9"/>
        <v>0</v>
      </c>
      <c r="U383" s="94">
        <f t="shared" si="10"/>
        <v>-12.9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3"/>
      <c r="AD383" s="54">
        <v>0.25972222222222202</v>
      </c>
      <c r="AK383" s="307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10.9</v>
      </c>
      <c r="C384" s="5">
        <v>92</v>
      </c>
      <c r="D384" s="5">
        <v>9.6999999999999993</v>
      </c>
      <c r="E384" s="5">
        <v>10.9</v>
      </c>
      <c r="F384" s="5">
        <v>0</v>
      </c>
      <c r="G384" s="5">
        <v>2.2000000000000002</v>
      </c>
      <c r="H384" s="5">
        <v>1026.3</v>
      </c>
      <c r="I384" s="5">
        <v>0</v>
      </c>
      <c r="J384" s="5">
        <v>0</v>
      </c>
      <c r="K384" s="5">
        <v>0</v>
      </c>
      <c r="L384" s="5"/>
      <c r="M384" s="5"/>
      <c r="N384" s="5"/>
      <c r="O384" s="5"/>
      <c r="P384"/>
      <c r="Q384"/>
      <c r="R384" s="54"/>
      <c r="T384" s="91">
        <f t="shared" si="9"/>
        <v>0</v>
      </c>
      <c r="U384" s="94">
        <f t="shared" si="10"/>
        <v>-12.9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3"/>
      <c r="AD384" s="54">
        <v>0.26041666666666702</v>
      </c>
      <c r="AK384" s="307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10.9</v>
      </c>
      <c r="C385" s="5">
        <v>92</v>
      </c>
      <c r="D385" s="5">
        <v>9.6999999999999993</v>
      </c>
      <c r="E385" s="5">
        <v>10.9</v>
      </c>
      <c r="F385" s="5">
        <v>0</v>
      </c>
      <c r="G385" s="5">
        <v>0</v>
      </c>
      <c r="H385" s="5">
        <v>1026.5</v>
      </c>
      <c r="I385" s="5">
        <v>0</v>
      </c>
      <c r="J385" s="5">
        <v>0</v>
      </c>
      <c r="K385" s="5">
        <v>0</v>
      </c>
      <c r="L385" s="5"/>
      <c r="M385" s="5"/>
      <c r="N385" s="5"/>
      <c r="O385" s="5"/>
      <c r="P385"/>
      <c r="Q385"/>
      <c r="R385" s="54"/>
      <c r="T385" s="91">
        <f t="shared" si="9"/>
        <v>0</v>
      </c>
      <c r="U385" s="94">
        <f t="shared" si="10"/>
        <v>-12.9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3"/>
      <c r="AD385" s="54">
        <v>0.26111111111111102</v>
      </c>
      <c r="AK385" s="307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10.9</v>
      </c>
      <c r="C386" s="5">
        <v>92</v>
      </c>
      <c r="D386" s="5">
        <v>9.6999999999999993</v>
      </c>
      <c r="E386" s="5">
        <v>10.9</v>
      </c>
      <c r="F386" s="5">
        <v>0</v>
      </c>
      <c r="G386" s="5">
        <v>4</v>
      </c>
      <c r="H386" s="5">
        <v>1026.3</v>
      </c>
      <c r="I386" s="5">
        <v>0</v>
      </c>
      <c r="J386" s="5">
        <v>0</v>
      </c>
      <c r="K386" s="5">
        <v>0</v>
      </c>
      <c r="L386" s="5"/>
      <c r="M386" s="5"/>
      <c r="N386" s="5"/>
      <c r="O386" s="5"/>
      <c r="P386"/>
      <c r="Q386"/>
      <c r="R386" s="54"/>
      <c r="T386" s="91">
        <f t="shared" si="9"/>
        <v>0</v>
      </c>
      <c r="U386" s="94">
        <f t="shared" si="10"/>
        <v>-12.9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3"/>
      <c r="AD386" s="54">
        <v>0.26180555555555601</v>
      </c>
      <c r="AK386" s="307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10.9</v>
      </c>
      <c r="C387" s="5">
        <v>92</v>
      </c>
      <c r="D387" s="5">
        <v>9.6999999999999993</v>
      </c>
      <c r="E387" s="5">
        <v>10.9</v>
      </c>
      <c r="F387" s="5">
        <v>1.8</v>
      </c>
      <c r="G387" s="5">
        <v>3.2</v>
      </c>
      <c r="H387" s="5">
        <v>1026.5</v>
      </c>
      <c r="I387" s="5">
        <v>0</v>
      </c>
      <c r="J387" s="5">
        <v>0</v>
      </c>
      <c r="K387" s="5">
        <v>0</v>
      </c>
      <c r="L387" s="5"/>
      <c r="M387" s="5"/>
      <c r="N387" s="5"/>
      <c r="O387" s="5"/>
      <c r="P387"/>
      <c r="Q387"/>
      <c r="R387" s="54"/>
      <c r="T387" s="91">
        <f t="shared" si="9"/>
        <v>0</v>
      </c>
      <c r="U387" s="94">
        <f t="shared" si="10"/>
        <v>-12.9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3"/>
      <c r="AD387" s="54">
        <v>0.26250000000000001</v>
      </c>
      <c r="AK387" s="307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10.9</v>
      </c>
      <c r="C388" s="5">
        <v>92</v>
      </c>
      <c r="D388" s="5">
        <v>9.6999999999999993</v>
      </c>
      <c r="E388" s="5">
        <v>10.9</v>
      </c>
      <c r="F388" s="5">
        <v>0</v>
      </c>
      <c r="G388" s="5">
        <v>2.5</v>
      </c>
      <c r="H388" s="5">
        <v>1026.5</v>
      </c>
      <c r="I388" s="5">
        <v>0</v>
      </c>
      <c r="J388" s="5">
        <v>0</v>
      </c>
      <c r="K388" s="5">
        <v>0</v>
      </c>
      <c r="L388" s="5"/>
      <c r="M388" s="5"/>
      <c r="N388" s="5"/>
      <c r="O388" s="5"/>
      <c r="P388"/>
      <c r="Q388"/>
      <c r="R388" s="54"/>
      <c r="T388" s="91">
        <f t="shared" si="9"/>
        <v>0</v>
      </c>
      <c r="U388" s="94">
        <f t="shared" si="10"/>
        <v>-12.9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3"/>
      <c r="AD388" s="54">
        <v>0.26319444444444401</v>
      </c>
      <c r="AK388" s="307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10.9</v>
      </c>
      <c r="C389" s="5">
        <v>92</v>
      </c>
      <c r="D389" s="5">
        <v>9.6999999999999993</v>
      </c>
      <c r="E389" s="5">
        <v>10.9</v>
      </c>
      <c r="F389" s="5">
        <v>0</v>
      </c>
      <c r="G389" s="5">
        <v>2.9</v>
      </c>
      <c r="H389" s="5">
        <v>1026.5</v>
      </c>
      <c r="I389" s="5">
        <v>0</v>
      </c>
      <c r="J389" s="5">
        <v>0</v>
      </c>
      <c r="K389" s="5">
        <v>0</v>
      </c>
      <c r="L389" s="5"/>
      <c r="M389" s="5"/>
      <c r="N389" s="5"/>
      <c r="O389" s="5"/>
      <c r="P389"/>
      <c r="Q389"/>
      <c r="R389" s="54"/>
      <c r="T389" s="91">
        <f t="shared" si="9"/>
        <v>0</v>
      </c>
      <c r="U389" s="94">
        <f t="shared" si="10"/>
        <v>-12.9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3"/>
      <c r="AD389" s="54">
        <v>0.26388888888888901</v>
      </c>
      <c r="AK389" s="307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10.9</v>
      </c>
      <c r="C390" s="5">
        <v>92</v>
      </c>
      <c r="D390" s="5">
        <v>9.6999999999999993</v>
      </c>
      <c r="E390" s="5">
        <v>10.9</v>
      </c>
      <c r="F390" s="5">
        <v>0</v>
      </c>
      <c r="G390" s="5">
        <v>5.8</v>
      </c>
      <c r="H390" s="5">
        <v>1026.4000000000001</v>
      </c>
      <c r="I390" s="5">
        <v>0</v>
      </c>
      <c r="J390" s="5">
        <v>0</v>
      </c>
      <c r="K390" s="5">
        <v>0</v>
      </c>
      <c r="L390" s="5"/>
      <c r="M390" s="5"/>
      <c r="N390" s="5"/>
      <c r="O390" s="5"/>
      <c r="P390"/>
      <c r="Q390"/>
      <c r="R390" s="54"/>
      <c r="T390" s="91">
        <f t="shared" si="9"/>
        <v>0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3"/>
      <c r="AD390" s="54">
        <v>0.264583333333333</v>
      </c>
      <c r="AK390" s="307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10.9</v>
      </c>
      <c r="C391" s="5">
        <v>92</v>
      </c>
      <c r="D391" s="5">
        <v>9.6999999999999993</v>
      </c>
      <c r="E391" s="5">
        <v>10.9</v>
      </c>
      <c r="F391" s="5">
        <v>0</v>
      </c>
      <c r="G391" s="5">
        <v>2.9</v>
      </c>
      <c r="H391" s="5">
        <v>1026.5</v>
      </c>
      <c r="I391" s="5">
        <v>0</v>
      </c>
      <c r="J391" s="5">
        <v>0</v>
      </c>
      <c r="K391" s="5">
        <v>0</v>
      </c>
      <c r="L391" s="5"/>
      <c r="M391" s="5"/>
      <c r="N391" s="5"/>
      <c r="O391" s="5"/>
      <c r="P391"/>
      <c r="Q391"/>
      <c r="R391" s="54"/>
      <c r="T391" s="91">
        <f t="shared" si="9"/>
        <v>0</v>
      </c>
      <c r="U391" s="94">
        <f t="shared" si="10"/>
        <v>-12.9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3"/>
      <c r="AD391" s="54">
        <v>0.265277777777778</v>
      </c>
      <c r="AK391" s="307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10.8</v>
      </c>
      <c r="C392" s="5">
        <v>92</v>
      </c>
      <c r="D392" s="5">
        <v>9.6</v>
      </c>
      <c r="E392" s="5">
        <v>10.8</v>
      </c>
      <c r="F392" s="5">
        <v>0</v>
      </c>
      <c r="G392" s="5">
        <v>2.2000000000000002</v>
      </c>
      <c r="H392" s="5">
        <v>1026.3</v>
      </c>
      <c r="I392" s="5">
        <v>0</v>
      </c>
      <c r="J392" s="5">
        <v>0</v>
      </c>
      <c r="K392" s="5">
        <v>0</v>
      </c>
      <c r="L392" s="5"/>
      <c r="M392" s="5"/>
      <c r="N392" s="5"/>
      <c r="O392" s="5"/>
      <c r="P392"/>
      <c r="Q392"/>
      <c r="R392" s="54"/>
      <c r="T392" s="91">
        <f t="shared" si="9"/>
        <v>0</v>
      </c>
      <c r="U392" s="94">
        <f t="shared" si="10"/>
        <v>-12.8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3"/>
      <c r="AD392" s="54">
        <v>0.265972222222222</v>
      </c>
      <c r="AK392" s="307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10.8</v>
      </c>
      <c r="C393" s="5">
        <v>92</v>
      </c>
      <c r="D393" s="5">
        <v>9.6</v>
      </c>
      <c r="E393" s="5">
        <v>10.8</v>
      </c>
      <c r="F393" s="5">
        <v>0</v>
      </c>
      <c r="G393" s="5">
        <v>2.9</v>
      </c>
      <c r="H393" s="5">
        <v>1026.5999999999999</v>
      </c>
      <c r="I393" s="5">
        <v>0</v>
      </c>
      <c r="J393" s="5">
        <v>0</v>
      </c>
      <c r="K393" s="5">
        <v>0</v>
      </c>
      <c r="L393" s="5"/>
      <c r="M393" s="5"/>
      <c r="N393" s="5"/>
      <c r="O393" s="5"/>
      <c r="P393"/>
      <c r="Q393"/>
      <c r="R393" s="54"/>
      <c r="T393" s="91">
        <f t="shared" si="9"/>
        <v>0</v>
      </c>
      <c r="U393" s="94">
        <f t="shared" si="10"/>
        <v>-12.8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3"/>
      <c r="AD393" s="54">
        <v>0.266666666666667</v>
      </c>
      <c r="AK393" s="307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10.8</v>
      </c>
      <c r="C394" s="5">
        <v>92</v>
      </c>
      <c r="D394" s="5">
        <v>9.6</v>
      </c>
      <c r="E394" s="5">
        <v>10.8</v>
      </c>
      <c r="F394" s="5">
        <v>1.8</v>
      </c>
      <c r="G394" s="5">
        <v>2.5</v>
      </c>
      <c r="H394" s="5">
        <v>1026.4000000000001</v>
      </c>
      <c r="I394" s="5">
        <v>0</v>
      </c>
      <c r="J394" s="5">
        <v>0</v>
      </c>
      <c r="K394" s="5">
        <v>0</v>
      </c>
      <c r="L394" s="5"/>
      <c r="M394" s="5"/>
      <c r="N394" s="5"/>
      <c r="O394" s="5"/>
      <c r="P394"/>
      <c r="Q394"/>
      <c r="R394" s="54"/>
      <c r="T394" s="91">
        <f t="shared" si="9"/>
        <v>0</v>
      </c>
      <c r="U394" s="94">
        <f t="shared" si="10"/>
        <v>-12.8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3"/>
      <c r="AD394" s="54">
        <v>0.26736111111111099</v>
      </c>
      <c r="AK394" s="307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10.8</v>
      </c>
      <c r="C395" s="5">
        <v>92</v>
      </c>
      <c r="D395" s="5">
        <v>9.6</v>
      </c>
      <c r="E395" s="5">
        <v>10.8</v>
      </c>
      <c r="F395" s="5">
        <v>2.2000000000000002</v>
      </c>
      <c r="G395" s="5">
        <v>3.6</v>
      </c>
      <c r="H395" s="5">
        <v>1026.5</v>
      </c>
      <c r="I395" s="5">
        <v>0</v>
      </c>
      <c r="J395" s="5">
        <v>0</v>
      </c>
      <c r="K395" s="5">
        <v>0</v>
      </c>
      <c r="L395" s="5"/>
      <c r="M395" s="5"/>
      <c r="N395" s="5"/>
      <c r="O395" s="5"/>
      <c r="P395"/>
      <c r="Q395"/>
      <c r="R395" s="54"/>
      <c r="T395" s="91">
        <f t="shared" si="9"/>
        <v>0</v>
      </c>
      <c r="U395" s="94">
        <f t="shared" si="10"/>
        <v>-12.8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3"/>
      <c r="AD395" s="54">
        <v>0.26805555555555599</v>
      </c>
      <c r="AK395" s="307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10.8</v>
      </c>
      <c r="C396" s="5">
        <v>92</v>
      </c>
      <c r="D396" s="5">
        <v>9.6</v>
      </c>
      <c r="E396" s="5">
        <v>10.8</v>
      </c>
      <c r="F396" s="5">
        <v>4</v>
      </c>
      <c r="G396" s="5">
        <v>4.3</v>
      </c>
      <c r="H396" s="5">
        <v>1026.5999999999999</v>
      </c>
      <c r="I396" s="5">
        <v>0</v>
      </c>
      <c r="J396" s="5">
        <v>0</v>
      </c>
      <c r="K396" s="5">
        <v>0</v>
      </c>
      <c r="L396" s="5"/>
      <c r="M396" s="5"/>
      <c r="N396" s="5"/>
      <c r="O396" s="5"/>
      <c r="P396"/>
      <c r="Q396"/>
      <c r="R396" s="54"/>
      <c r="T396" s="91">
        <f t="shared" si="9"/>
        <v>0</v>
      </c>
      <c r="U396" s="94">
        <f t="shared" si="10"/>
        <v>-12.8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3"/>
      <c r="AD396" s="54">
        <v>0.26874999999999999</v>
      </c>
      <c r="AK396" s="307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10.8</v>
      </c>
      <c r="C397" s="5">
        <v>92</v>
      </c>
      <c r="D397" s="5">
        <v>9.6</v>
      </c>
      <c r="E397" s="5">
        <v>10.8</v>
      </c>
      <c r="F397" s="5">
        <v>0</v>
      </c>
      <c r="G397" s="5">
        <v>0</v>
      </c>
      <c r="H397" s="5">
        <v>1026.5</v>
      </c>
      <c r="I397" s="5">
        <v>0</v>
      </c>
      <c r="J397" s="5">
        <v>0</v>
      </c>
      <c r="K397" s="5">
        <v>0</v>
      </c>
      <c r="L397" s="5"/>
      <c r="M397" s="5"/>
      <c r="N397" s="5"/>
      <c r="O397" s="5"/>
      <c r="P397"/>
      <c r="Q397"/>
      <c r="R397" s="54"/>
      <c r="T397" s="91">
        <f t="shared" si="9"/>
        <v>0</v>
      </c>
      <c r="U397" s="94">
        <f t="shared" si="10"/>
        <v>-12.8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3"/>
      <c r="AD397" s="54">
        <v>0.26944444444444399</v>
      </c>
      <c r="AK397" s="307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10.8</v>
      </c>
      <c r="C398" s="5">
        <v>92</v>
      </c>
      <c r="D398" s="5">
        <v>9.6</v>
      </c>
      <c r="E398" s="5">
        <v>10.8</v>
      </c>
      <c r="F398" s="5">
        <v>0</v>
      </c>
      <c r="G398" s="5">
        <v>3.2</v>
      </c>
      <c r="H398" s="5">
        <v>1026.4000000000001</v>
      </c>
      <c r="I398" s="5">
        <v>0</v>
      </c>
      <c r="J398" s="5">
        <v>0</v>
      </c>
      <c r="K398" s="5">
        <v>0</v>
      </c>
      <c r="L398" s="5"/>
      <c r="M398" s="5"/>
      <c r="N398" s="5"/>
      <c r="O398" s="5"/>
      <c r="P398"/>
      <c r="Q398"/>
      <c r="R398" s="54"/>
      <c r="T398" s="91">
        <f t="shared" si="9"/>
        <v>0</v>
      </c>
      <c r="U398" s="94">
        <f t="shared" si="10"/>
        <v>-12.8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3"/>
      <c r="AD398" s="54">
        <v>0.27013888888888898</v>
      </c>
      <c r="AK398" s="307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10.8</v>
      </c>
      <c r="C399" s="5">
        <v>92</v>
      </c>
      <c r="D399" s="5">
        <v>9.6</v>
      </c>
      <c r="E399" s="5">
        <v>10.8</v>
      </c>
      <c r="F399" s="5">
        <v>2.9</v>
      </c>
      <c r="G399" s="5">
        <v>4</v>
      </c>
      <c r="H399" s="5">
        <v>1026.5999999999999</v>
      </c>
      <c r="I399" s="5">
        <v>0</v>
      </c>
      <c r="J399" s="5">
        <v>0</v>
      </c>
      <c r="K399" s="5">
        <v>0</v>
      </c>
      <c r="L399" s="5"/>
      <c r="M399" s="5"/>
      <c r="N399" s="5"/>
      <c r="O399" s="5"/>
      <c r="P399"/>
      <c r="Q399"/>
      <c r="R399" s="54"/>
      <c r="T399" s="91">
        <f t="shared" si="9"/>
        <v>0</v>
      </c>
      <c r="U399" s="94">
        <f t="shared" si="10"/>
        <v>-12.8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3"/>
      <c r="AD399" s="54">
        <v>0.27083333333333298</v>
      </c>
      <c r="AK399" s="307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10.8</v>
      </c>
      <c r="C400" s="5">
        <v>92</v>
      </c>
      <c r="D400" s="5">
        <v>9.6</v>
      </c>
      <c r="E400" s="5">
        <v>10.8</v>
      </c>
      <c r="F400" s="5">
        <v>4.7</v>
      </c>
      <c r="G400" s="5">
        <v>4.7</v>
      </c>
      <c r="H400" s="5">
        <v>1026.5999999999999</v>
      </c>
      <c r="I400" s="5">
        <v>0</v>
      </c>
      <c r="J400" s="5">
        <v>0</v>
      </c>
      <c r="K400" s="5">
        <v>0</v>
      </c>
      <c r="L400" s="5"/>
      <c r="M400" s="5"/>
      <c r="N400" s="5"/>
      <c r="O400" s="5"/>
      <c r="P400"/>
      <c r="Q400"/>
      <c r="R400" s="54"/>
      <c r="T400" s="91">
        <f t="shared" si="9"/>
        <v>0</v>
      </c>
      <c r="U400" s="94">
        <f t="shared" si="10"/>
        <v>-12.8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3"/>
      <c r="AD400" s="54">
        <v>0.27152777777777798</v>
      </c>
      <c r="AK400" s="307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10.8</v>
      </c>
      <c r="C401" s="5">
        <v>92</v>
      </c>
      <c r="D401" s="5">
        <v>9.6</v>
      </c>
      <c r="E401" s="5">
        <v>10.8</v>
      </c>
      <c r="F401" s="5">
        <v>5</v>
      </c>
      <c r="G401" s="5">
        <v>5</v>
      </c>
      <c r="H401" s="5">
        <v>1026.5</v>
      </c>
      <c r="I401" s="5">
        <v>0</v>
      </c>
      <c r="J401" s="5">
        <v>0</v>
      </c>
      <c r="K401" s="5">
        <v>0</v>
      </c>
      <c r="L401" s="5"/>
      <c r="M401" s="5"/>
      <c r="N401" s="5"/>
      <c r="O401" s="5"/>
      <c r="P401"/>
      <c r="Q401"/>
      <c r="R401" s="54"/>
      <c r="T401" s="91">
        <f t="shared" si="9"/>
        <v>0</v>
      </c>
      <c r="U401" s="94">
        <f t="shared" si="10"/>
        <v>-12.8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3"/>
      <c r="AD401" s="54">
        <v>0.27222222222222198</v>
      </c>
      <c r="AK401" s="307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10.8</v>
      </c>
      <c r="C402" s="5">
        <v>92</v>
      </c>
      <c r="D402" s="5">
        <v>9.6</v>
      </c>
      <c r="E402" s="5">
        <v>10.8</v>
      </c>
      <c r="F402" s="5">
        <v>0</v>
      </c>
      <c r="G402" s="5">
        <v>0</v>
      </c>
      <c r="H402" s="5">
        <v>1026.8</v>
      </c>
      <c r="I402" s="5">
        <v>0</v>
      </c>
      <c r="J402" s="5">
        <v>0</v>
      </c>
      <c r="K402" s="5">
        <v>0</v>
      </c>
      <c r="L402" s="5"/>
      <c r="M402" s="5"/>
      <c r="N402" s="5"/>
      <c r="O402" s="5"/>
      <c r="P402"/>
      <c r="Q402"/>
      <c r="R402" s="54"/>
      <c r="T402" s="91">
        <f t="shared" si="9"/>
        <v>0</v>
      </c>
      <c r="U402" s="94">
        <f t="shared" si="10"/>
        <v>-12.8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3"/>
      <c r="AD402" s="54">
        <v>0.27291666666666697</v>
      </c>
      <c r="AK402" s="307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10.8</v>
      </c>
      <c r="C403" s="5">
        <v>92</v>
      </c>
      <c r="D403" s="5">
        <v>9.6</v>
      </c>
      <c r="E403" s="5">
        <v>10.8</v>
      </c>
      <c r="F403" s="5">
        <v>1.8</v>
      </c>
      <c r="G403" s="5">
        <v>3.6</v>
      </c>
      <c r="H403" s="5">
        <v>1026.5</v>
      </c>
      <c r="I403" s="5">
        <v>0</v>
      </c>
      <c r="J403" s="5">
        <v>0</v>
      </c>
      <c r="K403" s="5">
        <v>0</v>
      </c>
      <c r="L403" s="5"/>
      <c r="M403" s="5"/>
      <c r="N403" s="5"/>
      <c r="O403" s="5"/>
      <c r="P403"/>
      <c r="Q403"/>
      <c r="R403" s="54"/>
      <c r="T403" s="91">
        <f t="shared" si="9"/>
        <v>0</v>
      </c>
      <c r="U403" s="94">
        <f t="shared" si="10"/>
        <v>-12.8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3"/>
      <c r="AD403" s="54">
        <v>0.27361111111111103</v>
      </c>
      <c r="AK403" s="307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10.8</v>
      </c>
      <c r="C404" s="5">
        <v>92</v>
      </c>
      <c r="D404" s="5">
        <v>9.6</v>
      </c>
      <c r="E404" s="5">
        <v>10.8</v>
      </c>
      <c r="F404" s="5">
        <v>0</v>
      </c>
      <c r="G404" s="5">
        <v>3.2</v>
      </c>
      <c r="H404" s="5">
        <v>1026.5999999999999</v>
      </c>
      <c r="I404" s="5">
        <v>0</v>
      </c>
      <c r="J404" s="5">
        <v>0</v>
      </c>
      <c r="K404" s="5">
        <v>0</v>
      </c>
      <c r="L404" s="5"/>
      <c r="M404" s="5"/>
      <c r="N404" s="5"/>
      <c r="O404" s="5"/>
      <c r="P404"/>
      <c r="Q404"/>
      <c r="R404" s="54"/>
      <c r="T404" s="91">
        <f t="shared" si="9"/>
        <v>0</v>
      </c>
      <c r="U404" s="94">
        <f t="shared" si="10"/>
        <v>-12.8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3"/>
      <c r="AD404" s="54">
        <v>0.27430555555555602</v>
      </c>
      <c r="AK404" s="307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10.8</v>
      </c>
      <c r="C405" s="5">
        <v>92</v>
      </c>
      <c r="D405" s="5">
        <v>9.6</v>
      </c>
      <c r="E405" s="5">
        <v>10.8</v>
      </c>
      <c r="F405" s="5">
        <v>2.2000000000000002</v>
      </c>
      <c r="G405" s="5">
        <v>4</v>
      </c>
      <c r="H405" s="5">
        <v>1026.5999999999999</v>
      </c>
      <c r="I405" s="5">
        <v>0</v>
      </c>
      <c r="J405" s="5">
        <v>0</v>
      </c>
      <c r="K405" s="5">
        <v>0</v>
      </c>
      <c r="L405" s="5"/>
      <c r="M405" s="5"/>
      <c r="N405" s="5"/>
      <c r="O405" s="5"/>
      <c r="P405"/>
      <c r="Q405"/>
      <c r="R405" s="54"/>
      <c r="T405" s="91">
        <f t="shared" si="9"/>
        <v>0</v>
      </c>
      <c r="U405" s="94">
        <f t="shared" si="10"/>
        <v>-12.8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3"/>
      <c r="AD405" s="54">
        <v>0.27500000000000002</v>
      </c>
      <c r="AK405" s="307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10.8</v>
      </c>
      <c r="C406" s="5">
        <v>92</v>
      </c>
      <c r="D406" s="5">
        <v>9.6</v>
      </c>
      <c r="E406" s="5">
        <v>10.8</v>
      </c>
      <c r="F406" s="5">
        <v>2.2000000000000002</v>
      </c>
      <c r="G406" s="5">
        <v>3.6</v>
      </c>
      <c r="H406" s="5">
        <v>1026.5999999999999</v>
      </c>
      <c r="I406" s="5">
        <v>10</v>
      </c>
      <c r="J406" s="5">
        <v>0</v>
      </c>
      <c r="K406" s="5">
        <v>0</v>
      </c>
      <c r="L406" s="5"/>
      <c r="M406" s="5"/>
      <c r="N406" s="5"/>
      <c r="O406" s="5"/>
      <c r="P406"/>
      <c r="Q406"/>
      <c r="R406" s="54"/>
      <c r="T406" s="91">
        <f t="shared" si="9"/>
        <v>0</v>
      </c>
      <c r="U406" s="94">
        <f t="shared" si="10"/>
        <v>-12.8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3"/>
      <c r="AD406" s="54">
        <v>0.27569444444444402</v>
      </c>
      <c r="AK406" s="307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10.8</v>
      </c>
      <c r="C407" s="5">
        <v>92</v>
      </c>
      <c r="D407" s="5">
        <v>9.6</v>
      </c>
      <c r="E407" s="5">
        <v>10.8</v>
      </c>
      <c r="F407" s="5">
        <v>2.2000000000000002</v>
      </c>
      <c r="G407" s="5">
        <v>2.2000000000000002</v>
      </c>
      <c r="H407" s="5">
        <v>1026.7</v>
      </c>
      <c r="I407" s="5">
        <v>10</v>
      </c>
      <c r="J407" s="5">
        <v>0</v>
      </c>
      <c r="K407" s="5">
        <v>0</v>
      </c>
      <c r="L407" s="5"/>
      <c r="M407" s="5"/>
      <c r="N407" s="5"/>
      <c r="O407" s="5"/>
      <c r="P407" s="5"/>
      <c r="R407" s="54"/>
      <c r="T407" s="91">
        <f t="shared" si="9"/>
        <v>0</v>
      </c>
      <c r="U407" s="94">
        <f t="shared" si="10"/>
        <v>-12.8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3"/>
      <c r="AD407" s="54">
        <v>0.27638888888888902</v>
      </c>
      <c r="AK407" s="307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10.8</v>
      </c>
      <c r="C408" s="5">
        <v>92</v>
      </c>
      <c r="D408" s="5">
        <v>9.6</v>
      </c>
      <c r="E408" s="5">
        <v>10.8</v>
      </c>
      <c r="F408" s="5">
        <v>3.6</v>
      </c>
      <c r="G408" s="5">
        <v>3.6</v>
      </c>
      <c r="H408" s="5">
        <v>1026.5999999999999</v>
      </c>
      <c r="I408" s="5">
        <v>10</v>
      </c>
      <c r="J408" s="5">
        <v>0</v>
      </c>
      <c r="K408" s="5">
        <v>0</v>
      </c>
      <c r="L408" s="5"/>
      <c r="M408" s="5"/>
      <c r="N408" s="5"/>
      <c r="O408" s="5"/>
      <c r="P408" s="5"/>
      <c r="R408" s="54"/>
      <c r="T408" s="91">
        <f t="shared" si="9"/>
        <v>0</v>
      </c>
      <c r="U408" s="94">
        <f t="shared" si="10"/>
        <v>-12.8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3"/>
      <c r="AD408" s="54">
        <v>0.27708333333333302</v>
      </c>
      <c r="AK408" s="307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10.8</v>
      </c>
      <c r="C409" s="5">
        <v>92</v>
      </c>
      <c r="D409" s="5">
        <v>9.6</v>
      </c>
      <c r="E409" s="5">
        <v>10.8</v>
      </c>
      <c r="F409" s="5">
        <v>2.9</v>
      </c>
      <c r="G409" s="5">
        <v>4.7</v>
      </c>
      <c r="H409" s="5">
        <v>1026.7</v>
      </c>
      <c r="I409" s="5">
        <v>10</v>
      </c>
      <c r="J409" s="5">
        <v>0</v>
      </c>
      <c r="K409" s="5">
        <v>0</v>
      </c>
      <c r="L409" s="5"/>
      <c r="M409" s="5"/>
      <c r="N409" s="5"/>
      <c r="O409" s="5"/>
      <c r="P409" s="5"/>
      <c r="R409" s="54"/>
      <c r="T409" s="91">
        <f t="shared" si="9"/>
        <v>0</v>
      </c>
      <c r="U409" s="94">
        <f t="shared" si="10"/>
        <v>-12.8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3"/>
      <c r="AD409" s="54">
        <v>0.27777777777777801</v>
      </c>
      <c r="AK409" s="307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10.8</v>
      </c>
      <c r="C410" s="5">
        <v>92</v>
      </c>
      <c r="D410" s="5">
        <v>9.6</v>
      </c>
      <c r="E410" s="5">
        <v>10.8</v>
      </c>
      <c r="F410" s="5">
        <v>2.9</v>
      </c>
      <c r="G410" s="5">
        <v>2.9</v>
      </c>
      <c r="H410" s="5">
        <v>1026.7</v>
      </c>
      <c r="I410" s="5">
        <v>20</v>
      </c>
      <c r="J410" s="5">
        <v>0</v>
      </c>
      <c r="K410" s="5">
        <v>0</v>
      </c>
      <c r="L410" s="5"/>
      <c r="M410" s="5"/>
      <c r="N410" s="5"/>
      <c r="O410" s="5"/>
      <c r="P410" s="5"/>
      <c r="R410" s="54"/>
      <c r="T410" s="91">
        <f t="shared" si="9"/>
        <v>0</v>
      </c>
      <c r="U410" s="94">
        <f t="shared" si="10"/>
        <v>-12.8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3"/>
      <c r="AD410" s="54">
        <v>0.27847222222222201</v>
      </c>
      <c r="AK410" s="307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10.8</v>
      </c>
      <c r="C411" s="5">
        <v>92</v>
      </c>
      <c r="D411" s="5">
        <v>9.6</v>
      </c>
      <c r="E411" s="5">
        <v>10.8</v>
      </c>
      <c r="F411" s="5">
        <v>4.3</v>
      </c>
      <c r="G411" s="5">
        <v>4.3</v>
      </c>
      <c r="H411" s="5">
        <v>1026.7</v>
      </c>
      <c r="I411" s="5">
        <v>20</v>
      </c>
      <c r="J411" s="5">
        <v>0</v>
      </c>
      <c r="K411" s="5">
        <v>0</v>
      </c>
      <c r="L411" s="5"/>
      <c r="M411" s="5"/>
      <c r="N411" s="5"/>
      <c r="O411" s="5"/>
      <c r="P411" s="5"/>
      <c r="R411" s="54"/>
      <c r="T411" s="91">
        <f t="shared" si="9"/>
        <v>0</v>
      </c>
      <c r="U411" s="94">
        <f t="shared" si="10"/>
        <v>-12.8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3"/>
      <c r="AD411" s="54">
        <v>0.27916666666666701</v>
      </c>
      <c r="AK411" s="307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10.8</v>
      </c>
      <c r="C412" s="5">
        <v>92</v>
      </c>
      <c r="D412" s="5">
        <v>9.6</v>
      </c>
      <c r="E412" s="5">
        <v>10.8</v>
      </c>
      <c r="F412" s="5">
        <v>3.2</v>
      </c>
      <c r="G412" s="5">
        <v>3.2</v>
      </c>
      <c r="H412" s="5">
        <v>1026.5999999999999</v>
      </c>
      <c r="I412" s="5">
        <v>20</v>
      </c>
      <c r="J412" s="5">
        <v>0</v>
      </c>
      <c r="K412" s="5">
        <v>0</v>
      </c>
      <c r="L412" s="5"/>
      <c r="M412" s="5"/>
      <c r="N412" s="5"/>
      <c r="O412" s="5"/>
      <c r="P412" s="5"/>
      <c r="R412" s="54"/>
      <c r="T412" s="91">
        <f t="shared" si="9"/>
        <v>0</v>
      </c>
      <c r="U412" s="94">
        <f t="shared" si="10"/>
        <v>-12.8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3"/>
      <c r="AD412" s="54">
        <v>0.27986111111111101</v>
      </c>
      <c r="AK412" s="307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10.8</v>
      </c>
      <c r="C413" s="5">
        <v>92</v>
      </c>
      <c r="D413" s="5">
        <v>9.6</v>
      </c>
      <c r="E413" s="5">
        <v>10.8</v>
      </c>
      <c r="F413" s="5">
        <v>2.5</v>
      </c>
      <c r="G413" s="5">
        <v>3.2</v>
      </c>
      <c r="H413" s="5">
        <v>1026.5999999999999</v>
      </c>
      <c r="I413" s="5">
        <v>30</v>
      </c>
      <c r="J413" s="5">
        <v>0</v>
      </c>
      <c r="K413" s="5">
        <v>0</v>
      </c>
      <c r="L413" s="5"/>
      <c r="M413" s="5"/>
      <c r="N413" s="5"/>
      <c r="O413" s="5"/>
      <c r="P413" s="5"/>
      <c r="R413" s="54"/>
      <c r="T413" s="91">
        <f t="shared" si="9"/>
        <v>0</v>
      </c>
      <c r="U413" s="94">
        <f t="shared" si="10"/>
        <v>-12.8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3"/>
      <c r="AD413" s="54">
        <v>0.280555555555556</v>
      </c>
      <c r="AK413" s="307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10.9</v>
      </c>
      <c r="C414" s="5">
        <v>92</v>
      </c>
      <c r="D414" s="5">
        <v>9.6999999999999993</v>
      </c>
      <c r="E414" s="5">
        <v>10.9</v>
      </c>
      <c r="F414" s="5">
        <v>2.2000000000000002</v>
      </c>
      <c r="G414" s="5">
        <v>2.2000000000000002</v>
      </c>
      <c r="H414" s="5">
        <v>1026.3</v>
      </c>
      <c r="I414" s="5">
        <v>0</v>
      </c>
      <c r="J414" s="5">
        <v>0</v>
      </c>
      <c r="K414" s="5">
        <v>0</v>
      </c>
      <c r="L414" s="5"/>
      <c r="M414" s="5"/>
      <c r="N414" s="5"/>
      <c r="O414" s="5"/>
      <c r="P414" s="5"/>
      <c r="R414" s="54"/>
      <c r="T414" s="91">
        <f t="shared" si="9"/>
        <v>0</v>
      </c>
      <c r="U414" s="94">
        <f t="shared" si="10"/>
        <v>-12.9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3"/>
      <c r="AD414" s="54">
        <v>0.28125</v>
      </c>
      <c r="AK414" s="307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10.9</v>
      </c>
      <c r="C415" s="5">
        <v>92</v>
      </c>
      <c r="D415" s="5">
        <v>9.6999999999999993</v>
      </c>
      <c r="E415" s="5">
        <v>10.9</v>
      </c>
      <c r="F415" s="5">
        <v>1.8</v>
      </c>
      <c r="G415" s="5">
        <v>3.2</v>
      </c>
      <c r="H415" s="5">
        <v>1026.3</v>
      </c>
      <c r="I415" s="5">
        <v>0</v>
      </c>
      <c r="J415" s="5">
        <v>0</v>
      </c>
      <c r="K415" s="5">
        <v>0</v>
      </c>
      <c r="L415" s="5"/>
      <c r="M415" s="5"/>
      <c r="N415" s="5"/>
      <c r="O415" s="5"/>
      <c r="P415" s="5"/>
      <c r="R415" s="54"/>
      <c r="T415" s="91">
        <f t="shared" si="9"/>
        <v>0</v>
      </c>
      <c r="U415" s="94">
        <f t="shared" si="10"/>
        <v>-12.9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3"/>
      <c r="AD415" s="54">
        <v>0.281944444444444</v>
      </c>
      <c r="AK415" s="307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10.9</v>
      </c>
      <c r="C416" s="5">
        <v>92</v>
      </c>
      <c r="D416" s="5">
        <v>9.6999999999999993</v>
      </c>
      <c r="E416" s="5">
        <v>10.9</v>
      </c>
      <c r="F416" s="5">
        <v>0</v>
      </c>
      <c r="G416" s="5">
        <v>2.5</v>
      </c>
      <c r="H416" s="5">
        <v>1026.4000000000001</v>
      </c>
      <c r="I416" s="5">
        <v>0</v>
      </c>
      <c r="J416" s="5">
        <v>0</v>
      </c>
      <c r="K416" s="5">
        <v>0</v>
      </c>
      <c r="L416" s="5"/>
      <c r="M416" s="5"/>
      <c r="N416" s="5"/>
      <c r="O416" s="5"/>
      <c r="P416" s="5"/>
      <c r="R416" s="54"/>
      <c r="T416" s="91">
        <f t="shared" si="9"/>
        <v>0</v>
      </c>
      <c r="U416" s="94">
        <f t="shared" si="10"/>
        <v>-12.9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3"/>
      <c r="AD416" s="54">
        <v>0.28263888888888899</v>
      </c>
      <c r="AK416" s="307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10.9</v>
      </c>
      <c r="C417" s="5">
        <v>92</v>
      </c>
      <c r="D417" s="5">
        <v>9.6999999999999993</v>
      </c>
      <c r="E417" s="5">
        <v>10.9</v>
      </c>
      <c r="F417" s="5">
        <v>2.2000000000000002</v>
      </c>
      <c r="G417" s="5">
        <v>4.7</v>
      </c>
      <c r="H417" s="5">
        <v>1026.0999999999999</v>
      </c>
      <c r="I417" s="5">
        <v>0</v>
      </c>
      <c r="J417" s="5">
        <v>0</v>
      </c>
      <c r="K417" s="5">
        <v>0</v>
      </c>
      <c r="L417" s="5"/>
      <c r="M417" s="5"/>
      <c r="N417" s="5"/>
      <c r="O417" s="5"/>
      <c r="P417" s="5"/>
      <c r="R417" s="54"/>
      <c r="T417" s="91">
        <f t="shared" si="9"/>
        <v>0</v>
      </c>
      <c r="U417" s="94">
        <f t="shared" si="10"/>
        <v>-12.9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3"/>
      <c r="AD417" s="54">
        <v>0.28333333333333299</v>
      </c>
      <c r="AK417" s="307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10.9</v>
      </c>
      <c r="C418" s="5">
        <v>92</v>
      </c>
      <c r="D418" s="5">
        <v>9.6999999999999993</v>
      </c>
      <c r="E418" s="5">
        <v>10.9</v>
      </c>
      <c r="F418" s="5">
        <v>2.2000000000000002</v>
      </c>
      <c r="G418" s="5">
        <v>2.5</v>
      </c>
      <c r="H418" s="5">
        <v>1026.4000000000001</v>
      </c>
      <c r="I418" s="5">
        <v>0</v>
      </c>
      <c r="J418" s="5">
        <v>0</v>
      </c>
      <c r="K418" s="5">
        <v>0</v>
      </c>
      <c r="L418" s="5"/>
      <c r="M418" s="5"/>
      <c r="N418" s="5"/>
      <c r="O418" s="5"/>
      <c r="P418" s="5"/>
      <c r="R418" s="54"/>
      <c r="T418" s="91">
        <f t="shared" si="9"/>
        <v>0</v>
      </c>
      <c r="U418" s="94">
        <f t="shared" si="10"/>
        <v>-12.9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3"/>
      <c r="AD418" s="54">
        <v>0.28402777777777799</v>
      </c>
      <c r="AK418" s="307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10.9</v>
      </c>
      <c r="C419" s="5">
        <v>92</v>
      </c>
      <c r="D419" s="5">
        <v>9.6999999999999993</v>
      </c>
      <c r="E419" s="5">
        <v>10.9</v>
      </c>
      <c r="F419" s="5">
        <v>2.9</v>
      </c>
      <c r="G419" s="5">
        <v>2.9</v>
      </c>
      <c r="H419" s="5">
        <v>1026.5999999999999</v>
      </c>
      <c r="I419" s="5">
        <v>0</v>
      </c>
      <c r="J419" s="5">
        <v>0</v>
      </c>
      <c r="K419" s="5">
        <v>0</v>
      </c>
      <c r="L419" s="5"/>
      <c r="M419" s="5"/>
      <c r="N419" s="5"/>
      <c r="O419" s="5"/>
      <c r="P419" s="5"/>
      <c r="R419" s="54"/>
      <c r="T419" s="91">
        <f t="shared" si="9"/>
        <v>0</v>
      </c>
      <c r="U419" s="94">
        <f t="shared" si="10"/>
        <v>-12.9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3"/>
      <c r="AD419" s="54">
        <v>0.28472222222222199</v>
      </c>
      <c r="AK419" s="307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10.9</v>
      </c>
      <c r="C420" s="5">
        <v>92</v>
      </c>
      <c r="D420" s="5">
        <v>9.6999999999999993</v>
      </c>
      <c r="E420" s="5">
        <v>10.9</v>
      </c>
      <c r="F420" s="5">
        <v>2.9</v>
      </c>
      <c r="G420" s="5">
        <v>4</v>
      </c>
      <c r="H420" s="5">
        <v>1026.3</v>
      </c>
      <c r="I420" s="5">
        <v>0</v>
      </c>
      <c r="J420" s="5">
        <v>0</v>
      </c>
      <c r="K420" s="5">
        <v>0</v>
      </c>
      <c r="L420" s="5"/>
      <c r="M420" s="5"/>
      <c r="N420" s="5"/>
      <c r="O420" s="5"/>
      <c r="P420" s="5"/>
      <c r="R420" s="54"/>
      <c r="T420" s="91">
        <f t="shared" si="9"/>
        <v>0</v>
      </c>
      <c r="U420" s="94">
        <f t="shared" si="10"/>
        <v>-12.9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3"/>
      <c r="AD420" s="54">
        <v>0.28541666666666698</v>
      </c>
      <c r="AK420" s="307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10.9</v>
      </c>
      <c r="C421" s="5">
        <v>92</v>
      </c>
      <c r="D421" s="5">
        <v>9.6999999999999993</v>
      </c>
      <c r="E421" s="5">
        <v>10.9</v>
      </c>
      <c r="F421" s="5">
        <v>2.5</v>
      </c>
      <c r="G421" s="5">
        <v>3.2</v>
      </c>
      <c r="H421" s="5">
        <v>1026.2</v>
      </c>
      <c r="I421" s="5">
        <v>0</v>
      </c>
      <c r="J421" s="5">
        <v>0</v>
      </c>
      <c r="K421" s="5">
        <v>0</v>
      </c>
      <c r="L421" s="5"/>
      <c r="M421" s="5"/>
      <c r="N421" s="5"/>
      <c r="O421" s="5"/>
      <c r="P421" s="5"/>
      <c r="R421" s="54"/>
      <c r="T421" s="91">
        <f t="shared" si="9"/>
        <v>0</v>
      </c>
      <c r="U421" s="94">
        <f t="shared" si="10"/>
        <v>-12.9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3"/>
      <c r="AD421" s="54">
        <v>0.28611111111111098</v>
      </c>
      <c r="AK421" s="307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10.9</v>
      </c>
      <c r="C422" s="5">
        <v>92</v>
      </c>
      <c r="D422" s="5">
        <v>9.6999999999999993</v>
      </c>
      <c r="E422" s="5">
        <v>10.9</v>
      </c>
      <c r="F422" s="5">
        <v>2.5</v>
      </c>
      <c r="G422" s="5">
        <v>3.2</v>
      </c>
      <c r="H422" s="5">
        <v>1026.5</v>
      </c>
      <c r="I422" s="5">
        <v>0</v>
      </c>
      <c r="J422" s="5">
        <v>0</v>
      </c>
      <c r="K422" s="5">
        <v>0</v>
      </c>
      <c r="L422" s="5"/>
      <c r="M422" s="5"/>
      <c r="N422" s="5"/>
      <c r="O422" s="5"/>
      <c r="P422" s="5"/>
      <c r="R422" s="54"/>
      <c r="T422" s="91">
        <f t="shared" si="9"/>
        <v>0</v>
      </c>
      <c r="U422" s="94">
        <f t="shared" si="10"/>
        <v>-12.9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3"/>
      <c r="AD422" s="54">
        <v>0.28680555555555598</v>
      </c>
      <c r="AK422" s="307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10.9</v>
      </c>
      <c r="C423" s="5">
        <v>92</v>
      </c>
      <c r="D423" s="5">
        <v>9.6999999999999993</v>
      </c>
      <c r="E423" s="5">
        <v>10.9</v>
      </c>
      <c r="F423" s="5">
        <v>4.3</v>
      </c>
      <c r="G423" s="5">
        <v>4.7</v>
      </c>
      <c r="H423" s="5">
        <v>1026.4000000000001</v>
      </c>
      <c r="I423" s="5">
        <v>0</v>
      </c>
      <c r="J423" s="5">
        <v>0</v>
      </c>
      <c r="K423" s="5">
        <v>0</v>
      </c>
      <c r="L423" s="5"/>
      <c r="M423" s="5"/>
      <c r="N423" s="5"/>
      <c r="O423" s="5"/>
      <c r="P423" s="5"/>
      <c r="R423" s="54"/>
      <c r="T423" s="91">
        <f t="shared" si="9"/>
        <v>0</v>
      </c>
      <c r="U423" s="94">
        <f t="shared" si="10"/>
        <v>-12.9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3"/>
      <c r="AD423" s="54">
        <v>0.28749999999999998</v>
      </c>
      <c r="AK423" s="307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10.9</v>
      </c>
      <c r="C424" s="5">
        <v>92</v>
      </c>
      <c r="D424" s="5">
        <v>9.6999999999999993</v>
      </c>
      <c r="E424" s="5">
        <v>10.9</v>
      </c>
      <c r="F424" s="5">
        <v>2.9</v>
      </c>
      <c r="G424" s="5">
        <v>5</v>
      </c>
      <c r="H424" s="5">
        <v>1026.5999999999999</v>
      </c>
      <c r="I424" s="5">
        <v>0</v>
      </c>
      <c r="J424" s="5">
        <v>0</v>
      </c>
      <c r="K424" s="5">
        <v>0</v>
      </c>
      <c r="L424" s="5"/>
      <c r="M424" s="5"/>
      <c r="N424" s="5"/>
      <c r="O424" s="5"/>
      <c r="P424" s="5"/>
      <c r="R424" s="54"/>
      <c r="T424" s="91">
        <f t="shared" si="9"/>
        <v>0</v>
      </c>
      <c r="U424" s="94">
        <f t="shared" si="10"/>
        <v>-12.9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3"/>
      <c r="AD424" s="54">
        <v>0.28819444444444398</v>
      </c>
      <c r="AK424" s="307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10.9</v>
      </c>
      <c r="C425" s="5">
        <v>92</v>
      </c>
      <c r="D425" s="5">
        <v>9.6999999999999993</v>
      </c>
      <c r="E425" s="5">
        <v>10.9</v>
      </c>
      <c r="F425" s="5">
        <v>3.2</v>
      </c>
      <c r="G425" s="5">
        <v>4.7</v>
      </c>
      <c r="H425" s="5">
        <v>1026.4000000000001</v>
      </c>
      <c r="I425" s="5">
        <v>0</v>
      </c>
      <c r="J425" s="5">
        <v>0</v>
      </c>
      <c r="K425" s="5">
        <v>0</v>
      </c>
      <c r="L425" s="5"/>
      <c r="M425" s="5"/>
      <c r="N425" s="5"/>
      <c r="O425" s="5"/>
      <c r="P425" s="5"/>
      <c r="R425" s="54"/>
      <c r="T425" s="91">
        <f t="shared" si="9"/>
        <v>0</v>
      </c>
      <c r="U425" s="94">
        <f t="shared" si="10"/>
        <v>-12.9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3"/>
      <c r="AD425" s="54">
        <v>0.28888888888888897</v>
      </c>
      <c r="AK425" s="307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10.9</v>
      </c>
      <c r="C426" s="5">
        <v>92</v>
      </c>
      <c r="D426" s="5">
        <v>9.6999999999999993</v>
      </c>
      <c r="E426" s="5">
        <v>10.9</v>
      </c>
      <c r="F426" s="5">
        <v>0</v>
      </c>
      <c r="G426" s="5">
        <v>2.5</v>
      </c>
      <c r="H426" s="5">
        <v>1026.3</v>
      </c>
      <c r="I426" s="5">
        <v>0</v>
      </c>
      <c r="J426" s="5">
        <v>0</v>
      </c>
      <c r="K426" s="5">
        <v>0</v>
      </c>
      <c r="L426" s="5"/>
      <c r="M426" s="5"/>
      <c r="N426" s="5"/>
      <c r="O426" s="5"/>
      <c r="P426" s="5"/>
      <c r="R426" s="54"/>
      <c r="T426" s="91">
        <f t="shared" si="9"/>
        <v>0</v>
      </c>
      <c r="U426" s="94">
        <f t="shared" si="10"/>
        <v>-12.9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3"/>
      <c r="AD426" s="54">
        <v>0.28958333333333303</v>
      </c>
      <c r="AK426" s="307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10.9</v>
      </c>
      <c r="C427" s="5">
        <v>92</v>
      </c>
      <c r="D427" s="5">
        <v>9.6999999999999993</v>
      </c>
      <c r="E427" s="5">
        <v>10.9</v>
      </c>
      <c r="F427" s="5">
        <v>0</v>
      </c>
      <c r="G427" s="5">
        <v>2.2000000000000002</v>
      </c>
      <c r="H427" s="5">
        <v>1026.4000000000001</v>
      </c>
      <c r="I427" s="5">
        <v>0</v>
      </c>
      <c r="J427" s="5">
        <v>0</v>
      </c>
      <c r="K427" s="5">
        <v>0</v>
      </c>
      <c r="L427" s="5"/>
      <c r="M427" s="5"/>
      <c r="N427" s="5"/>
      <c r="O427" s="5"/>
      <c r="P427" s="5"/>
      <c r="R427" s="54"/>
      <c r="T427" s="91">
        <f t="shared" si="9"/>
        <v>0</v>
      </c>
      <c r="U427" s="94">
        <f t="shared" si="10"/>
        <v>-12.9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3"/>
      <c r="AD427" s="54">
        <v>0.29027777777777802</v>
      </c>
      <c r="AK427" s="307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10.9</v>
      </c>
      <c r="C428" s="5">
        <v>92</v>
      </c>
      <c r="D428" s="5">
        <v>9.6999999999999993</v>
      </c>
      <c r="E428" s="5">
        <v>10.9</v>
      </c>
      <c r="F428" s="5">
        <v>2.2000000000000002</v>
      </c>
      <c r="G428" s="5">
        <v>2.5</v>
      </c>
      <c r="H428" s="5">
        <v>1026.5999999999999</v>
      </c>
      <c r="I428" s="5">
        <v>0</v>
      </c>
      <c r="J428" s="5">
        <v>0</v>
      </c>
      <c r="K428" s="5">
        <v>0</v>
      </c>
      <c r="L428" s="5"/>
      <c r="M428" s="5"/>
      <c r="N428" s="5"/>
      <c r="O428" s="5"/>
      <c r="P428" s="5"/>
      <c r="R428" s="54"/>
      <c r="T428" s="91">
        <f t="shared" si="9"/>
        <v>0</v>
      </c>
      <c r="U428" s="94">
        <f t="shared" si="10"/>
        <v>-12.9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3"/>
      <c r="AD428" s="54">
        <v>0.29097222222222202</v>
      </c>
      <c r="AK428" s="307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10.9</v>
      </c>
      <c r="C429" s="5">
        <v>92</v>
      </c>
      <c r="D429" s="5">
        <v>9.6999999999999993</v>
      </c>
      <c r="E429" s="5">
        <v>10.9</v>
      </c>
      <c r="F429" s="5">
        <v>0</v>
      </c>
      <c r="G429" s="5">
        <v>2.2000000000000002</v>
      </c>
      <c r="H429" s="5">
        <v>1026.3</v>
      </c>
      <c r="I429" s="5">
        <v>0</v>
      </c>
      <c r="J429" s="5">
        <v>0</v>
      </c>
      <c r="K429" s="5">
        <v>0</v>
      </c>
      <c r="L429" s="5"/>
      <c r="M429" s="5"/>
      <c r="N429" s="5"/>
      <c r="O429" s="5"/>
      <c r="P429" s="5"/>
      <c r="R429" s="54"/>
      <c r="T429" s="91">
        <f t="shared" si="9"/>
        <v>0</v>
      </c>
      <c r="U429" s="94">
        <f t="shared" si="10"/>
        <v>-12.9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3"/>
      <c r="AD429" s="54">
        <v>0.29166666666666702</v>
      </c>
      <c r="AK429" s="307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10.9</v>
      </c>
      <c r="C430" s="5">
        <v>92</v>
      </c>
      <c r="D430" s="5">
        <v>9.6999999999999993</v>
      </c>
      <c r="E430" s="5">
        <v>10.9</v>
      </c>
      <c r="F430" s="5">
        <v>0</v>
      </c>
      <c r="G430" s="5">
        <v>0</v>
      </c>
      <c r="H430" s="5">
        <v>1026.5</v>
      </c>
      <c r="I430" s="5">
        <v>0</v>
      </c>
      <c r="J430" s="5">
        <v>0</v>
      </c>
      <c r="K430" s="5">
        <v>0</v>
      </c>
      <c r="L430" s="5"/>
      <c r="M430" s="5"/>
      <c r="N430" s="5"/>
      <c r="O430" s="5"/>
      <c r="P430" s="5"/>
      <c r="R430" s="54"/>
      <c r="T430" s="91">
        <f t="shared" si="9"/>
        <v>0</v>
      </c>
      <c r="U430" s="94">
        <f t="shared" si="10"/>
        <v>-12.9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3"/>
      <c r="AD430" s="54">
        <v>0.29236111111111102</v>
      </c>
      <c r="AK430" s="307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10.9</v>
      </c>
      <c r="C431" s="5">
        <v>92</v>
      </c>
      <c r="D431" s="5">
        <v>9.6999999999999993</v>
      </c>
      <c r="E431" s="5">
        <v>10.9</v>
      </c>
      <c r="F431" s="5">
        <v>0</v>
      </c>
      <c r="G431" s="5">
        <v>4</v>
      </c>
      <c r="H431" s="5">
        <v>1026.3</v>
      </c>
      <c r="I431" s="5">
        <v>0</v>
      </c>
      <c r="J431" s="5">
        <v>0</v>
      </c>
      <c r="K431" s="5">
        <v>0</v>
      </c>
      <c r="L431" s="5"/>
      <c r="M431" s="5"/>
      <c r="N431" s="5"/>
      <c r="O431" s="5"/>
      <c r="P431" s="5"/>
      <c r="R431" s="54"/>
      <c r="T431" s="91">
        <f t="shared" si="9"/>
        <v>0</v>
      </c>
      <c r="U431" s="94">
        <f t="shared" si="10"/>
        <v>-12.9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3"/>
      <c r="AD431" s="54">
        <v>0.29305555555555601</v>
      </c>
      <c r="AK431" s="307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10.9</v>
      </c>
      <c r="C432" s="5">
        <v>92</v>
      </c>
      <c r="D432" s="5">
        <v>9.6999999999999993</v>
      </c>
      <c r="E432" s="5">
        <v>10.9</v>
      </c>
      <c r="F432" s="5">
        <v>1.8</v>
      </c>
      <c r="G432" s="5">
        <v>3.2</v>
      </c>
      <c r="H432" s="5">
        <v>1026.5</v>
      </c>
      <c r="I432" s="5">
        <v>0</v>
      </c>
      <c r="J432" s="5">
        <v>0</v>
      </c>
      <c r="K432" s="5">
        <v>0</v>
      </c>
      <c r="L432" s="5"/>
      <c r="M432" s="5"/>
      <c r="N432" s="5"/>
      <c r="O432" s="5"/>
      <c r="P432" s="5"/>
      <c r="R432" s="54"/>
      <c r="T432" s="91">
        <f t="shared" si="9"/>
        <v>0</v>
      </c>
      <c r="U432" s="94">
        <f t="shared" si="10"/>
        <v>-12.9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3"/>
      <c r="AD432" s="54">
        <v>0.29375000000000001</v>
      </c>
      <c r="AK432" s="307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10.9</v>
      </c>
      <c r="C433" s="5">
        <v>92</v>
      </c>
      <c r="D433" s="5">
        <v>9.6999999999999993</v>
      </c>
      <c r="E433" s="5">
        <v>10.9</v>
      </c>
      <c r="F433" s="5">
        <v>0</v>
      </c>
      <c r="G433" s="5">
        <v>2.5</v>
      </c>
      <c r="H433" s="5">
        <v>1026.5</v>
      </c>
      <c r="I433" s="5">
        <v>0</v>
      </c>
      <c r="J433" s="5">
        <v>0</v>
      </c>
      <c r="K433" s="5">
        <v>0</v>
      </c>
      <c r="L433" s="5"/>
      <c r="M433" s="5"/>
      <c r="N433" s="5"/>
      <c r="O433" s="5"/>
      <c r="P433" s="5"/>
      <c r="R433" s="54"/>
      <c r="T433" s="91">
        <f t="shared" si="9"/>
        <v>0</v>
      </c>
      <c r="U433" s="94">
        <f t="shared" si="10"/>
        <v>-12.9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3"/>
      <c r="AD433" s="54">
        <v>0.29444444444444401</v>
      </c>
      <c r="AK433" s="307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10.9</v>
      </c>
      <c r="C434" s="5">
        <v>92</v>
      </c>
      <c r="D434" s="5">
        <v>9.6999999999999993</v>
      </c>
      <c r="E434" s="5">
        <v>10.9</v>
      </c>
      <c r="F434" s="5">
        <v>0</v>
      </c>
      <c r="G434" s="5">
        <v>2.9</v>
      </c>
      <c r="H434" s="5">
        <v>1026.5</v>
      </c>
      <c r="I434" s="5">
        <v>0</v>
      </c>
      <c r="J434" s="5">
        <v>0</v>
      </c>
      <c r="K434" s="5">
        <v>0</v>
      </c>
      <c r="L434" s="5"/>
      <c r="M434" s="5"/>
      <c r="N434" s="5"/>
      <c r="O434" s="5"/>
      <c r="P434" s="5"/>
      <c r="R434" s="54"/>
      <c r="T434" s="91">
        <f t="shared" ref="T434:T497" si="12">MAX($P434,$Q434)</f>
        <v>0</v>
      </c>
      <c r="U434" s="94">
        <f t="shared" si="10"/>
        <v>-12.9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3"/>
      <c r="AD434" s="54">
        <v>0.29513888888888901</v>
      </c>
      <c r="AK434" s="307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10.9</v>
      </c>
      <c r="C435" s="5">
        <v>92</v>
      </c>
      <c r="D435" s="5">
        <v>9.6999999999999993</v>
      </c>
      <c r="E435" s="5">
        <v>10.9</v>
      </c>
      <c r="F435" s="5">
        <v>0</v>
      </c>
      <c r="G435" s="5">
        <v>5.8</v>
      </c>
      <c r="H435" s="5">
        <v>1026.4000000000001</v>
      </c>
      <c r="I435" s="5">
        <v>0</v>
      </c>
      <c r="J435" s="5">
        <v>0</v>
      </c>
      <c r="K435" s="5">
        <v>0</v>
      </c>
      <c r="L435" s="5"/>
      <c r="M435" s="5"/>
      <c r="N435" s="5"/>
      <c r="O435" s="5"/>
      <c r="P435" s="5"/>
      <c r="R435" s="54"/>
      <c r="T435" s="91">
        <f t="shared" si="12"/>
        <v>0</v>
      </c>
      <c r="U435" s="94">
        <f t="shared" ref="U435:U458" si="14">(T435-B435)-2</f>
        <v>-12.9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3"/>
      <c r="AD435" s="54">
        <v>0.295833333333333</v>
      </c>
      <c r="AK435" s="307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10.9</v>
      </c>
      <c r="C436" s="5">
        <v>92</v>
      </c>
      <c r="D436" s="5">
        <v>9.6999999999999993</v>
      </c>
      <c r="E436" s="5">
        <v>10.9</v>
      </c>
      <c r="F436" s="5">
        <v>0</v>
      </c>
      <c r="G436" s="5">
        <v>2.9</v>
      </c>
      <c r="H436" s="5">
        <v>1026.5</v>
      </c>
      <c r="I436" s="5">
        <v>0</v>
      </c>
      <c r="J436" s="5">
        <v>0</v>
      </c>
      <c r="K436" s="5">
        <v>0</v>
      </c>
      <c r="L436" s="5"/>
      <c r="M436" s="5"/>
      <c r="N436" s="5"/>
      <c r="O436" s="5"/>
      <c r="P436" s="5"/>
      <c r="R436" s="54"/>
      <c r="T436" s="91">
        <f t="shared" si="12"/>
        <v>0</v>
      </c>
      <c r="U436" s="94">
        <f t="shared" si="14"/>
        <v>-12.9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3"/>
      <c r="AD436" s="54">
        <v>0.296527777777778</v>
      </c>
      <c r="AK436" s="307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10.8</v>
      </c>
      <c r="C437" s="5">
        <v>92</v>
      </c>
      <c r="D437" s="5">
        <v>9.6</v>
      </c>
      <c r="E437" s="5">
        <v>10.8</v>
      </c>
      <c r="F437" s="5">
        <v>0</v>
      </c>
      <c r="G437" s="5">
        <v>2.2000000000000002</v>
      </c>
      <c r="H437" s="5">
        <v>1026.3</v>
      </c>
      <c r="I437" s="5">
        <v>0</v>
      </c>
      <c r="J437" s="5">
        <v>0</v>
      </c>
      <c r="K437" s="5">
        <v>0</v>
      </c>
      <c r="L437" s="5"/>
      <c r="M437" s="5"/>
      <c r="N437" s="5"/>
      <c r="O437" s="5"/>
      <c r="P437" s="5"/>
      <c r="R437" s="54"/>
      <c r="T437" s="91">
        <f t="shared" si="12"/>
        <v>0</v>
      </c>
      <c r="U437" s="94">
        <f t="shared" si="14"/>
        <v>-12.8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3"/>
      <c r="AD437" s="54">
        <v>0.297222222222222</v>
      </c>
      <c r="AK437" s="307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10.8</v>
      </c>
      <c r="C438" s="5">
        <v>92</v>
      </c>
      <c r="D438" s="5">
        <v>9.6</v>
      </c>
      <c r="E438" s="5">
        <v>10.8</v>
      </c>
      <c r="F438" s="5">
        <v>0</v>
      </c>
      <c r="G438" s="5">
        <v>2.9</v>
      </c>
      <c r="H438" s="5">
        <v>1026.5999999999999</v>
      </c>
      <c r="I438" s="5">
        <v>0</v>
      </c>
      <c r="J438" s="5">
        <v>0</v>
      </c>
      <c r="K438" s="5">
        <v>0</v>
      </c>
      <c r="L438" s="5"/>
      <c r="M438" s="5"/>
      <c r="N438" s="5"/>
      <c r="O438" s="5"/>
      <c r="P438" s="5"/>
      <c r="R438" s="54"/>
      <c r="T438" s="91">
        <f t="shared" si="12"/>
        <v>0</v>
      </c>
      <c r="U438" s="94">
        <f t="shared" si="14"/>
        <v>-12.8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3"/>
      <c r="AD438" s="54">
        <v>0.297916666666667</v>
      </c>
      <c r="AK438" s="307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10.8</v>
      </c>
      <c r="C439" s="5">
        <v>92</v>
      </c>
      <c r="D439" s="5">
        <v>9.6</v>
      </c>
      <c r="E439" s="5">
        <v>10.8</v>
      </c>
      <c r="F439" s="5">
        <v>1.8</v>
      </c>
      <c r="G439" s="5">
        <v>2.5</v>
      </c>
      <c r="H439" s="5">
        <v>1026.4000000000001</v>
      </c>
      <c r="I439" s="5">
        <v>0</v>
      </c>
      <c r="J439" s="5">
        <v>0</v>
      </c>
      <c r="K439" s="5">
        <v>0</v>
      </c>
      <c r="L439" s="5"/>
      <c r="M439" s="5"/>
      <c r="N439" s="5"/>
      <c r="O439" s="5"/>
      <c r="P439" s="5"/>
      <c r="R439" s="54"/>
      <c r="T439" s="91">
        <f t="shared" si="12"/>
        <v>0</v>
      </c>
      <c r="U439" s="94">
        <f t="shared" si="14"/>
        <v>-12.8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3"/>
      <c r="AD439" s="54">
        <v>0.29861111111111099</v>
      </c>
      <c r="AK439" s="307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10.8</v>
      </c>
      <c r="C440" s="5">
        <v>92</v>
      </c>
      <c r="D440" s="5">
        <v>9.6</v>
      </c>
      <c r="E440" s="5">
        <v>10.8</v>
      </c>
      <c r="F440" s="5">
        <v>2.2000000000000002</v>
      </c>
      <c r="G440" s="5">
        <v>3.6</v>
      </c>
      <c r="H440" s="5">
        <v>1026.5</v>
      </c>
      <c r="I440" s="5">
        <v>0</v>
      </c>
      <c r="J440" s="5">
        <v>0</v>
      </c>
      <c r="K440" s="5">
        <v>0</v>
      </c>
      <c r="L440" s="5"/>
      <c r="M440" s="5"/>
      <c r="N440" s="5"/>
      <c r="O440" s="5"/>
      <c r="P440" s="5"/>
      <c r="R440" s="54"/>
      <c r="T440" s="91">
        <f t="shared" si="12"/>
        <v>0</v>
      </c>
      <c r="U440" s="94">
        <f t="shared" si="14"/>
        <v>-12.8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3"/>
      <c r="AD440" s="54">
        <v>0.29930555555555599</v>
      </c>
      <c r="AK440" s="307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10.8</v>
      </c>
      <c r="C441" s="5">
        <v>92</v>
      </c>
      <c r="D441" s="5">
        <v>9.6</v>
      </c>
      <c r="E441" s="5">
        <v>10.8</v>
      </c>
      <c r="F441" s="5">
        <v>4</v>
      </c>
      <c r="G441" s="5">
        <v>4.3</v>
      </c>
      <c r="H441" s="5">
        <v>1026.5999999999999</v>
      </c>
      <c r="I441" s="5">
        <v>0</v>
      </c>
      <c r="J441" s="5">
        <v>0</v>
      </c>
      <c r="K441" s="5">
        <v>0</v>
      </c>
      <c r="L441" s="5"/>
      <c r="M441" s="5"/>
      <c r="N441" s="5"/>
      <c r="O441" s="5"/>
      <c r="P441" s="5"/>
      <c r="R441" s="54"/>
      <c r="T441" s="91">
        <f t="shared" si="12"/>
        <v>0</v>
      </c>
      <c r="U441" s="94">
        <f t="shared" si="14"/>
        <v>-12.8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3"/>
      <c r="AD441" s="54">
        <v>0.3</v>
      </c>
      <c r="AK441" s="307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10.8</v>
      </c>
      <c r="C442" s="5">
        <v>92</v>
      </c>
      <c r="D442" s="5">
        <v>9.6</v>
      </c>
      <c r="E442" s="5">
        <v>10.8</v>
      </c>
      <c r="F442" s="5">
        <v>0</v>
      </c>
      <c r="G442" s="5">
        <v>0</v>
      </c>
      <c r="H442" s="5">
        <v>1026.5</v>
      </c>
      <c r="I442" s="5">
        <v>0</v>
      </c>
      <c r="J442" s="5">
        <v>0</v>
      </c>
      <c r="K442" s="5">
        <v>0</v>
      </c>
      <c r="L442" s="5"/>
      <c r="M442" s="5"/>
      <c r="N442" s="5"/>
      <c r="O442" s="5"/>
      <c r="P442" s="5"/>
      <c r="R442" s="54"/>
      <c r="T442" s="91">
        <f t="shared" si="12"/>
        <v>0</v>
      </c>
      <c r="U442" s="94">
        <f t="shared" si="14"/>
        <v>-12.8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3"/>
      <c r="AD442" s="54">
        <v>0.30069444444444399</v>
      </c>
      <c r="AK442" s="307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10.8</v>
      </c>
      <c r="C443" s="5">
        <v>92</v>
      </c>
      <c r="D443" s="5">
        <v>9.6</v>
      </c>
      <c r="E443" s="5">
        <v>10.8</v>
      </c>
      <c r="F443" s="5">
        <v>0</v>
      </c>
      <c r="G443" s="5">
        <v>3.2</v>
      </c>
      <c r="H443" s="5">
        <v>1026.4000000000001</v>
      </c>
      <c r="I443" s="5">
        <v>0</v>
      </c>
      <c r="J443" s="5">
        <v>0</v>
      </c>
      <c r="K443" s="5">
        <v>0</v>
      </c>
      <c r="L443" s="5"/>
      <c r="M443" s="5"/>
      <c r="N443" s="5"/>
      <c r="O443" s="5"/>
      <c r="P443" s="5"/>
      <c r="R443" s="54"/>
      <c r="T443" s="91">
        <f t="shared" si="12"/>
        <v>0</v>
      </c>
      <c r="U443" s="94">
        <f t="shared" si="14"/>
        <v>-12.8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3"/>
      <c r="AD443" s="54">
        <v>0.30138888888888898</v>
      </c>
      <c r="AK443" s="307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10.8</v>
      </c>
      <c r="C444" s="5">
        <v>92</v>
      </c>
      <c r="D444" s="5">
        <v>9.6</v>
      </c>
      <c r="E444" s="5">
        <v>10.8</v>
      </c>
      <c r="F444" s="5">
        <v>2.9</v>
      </c>
      <c r="G444" s="5">
        <v>4</v>
      </c>
      <c r="H444" s="5">
        <v>1026.5999999999999</v>
      </c>
      <c r="I444" s="5">
        <v>0</v>
      </c>
      <c r="J444" s="5">
        <v>0</v>
      </c>
      <c r="K444" s="5">
        <v>0</v>
      </c>
      <c r="L444" s="5"/>
      <c r="M444" s="5"/>
      <c r="N444" s="5"/>
      <c r="O444" s="5"/>
      <c r="P444" s="5"/>
      <c r="R444" s="54"/>
      <c r="T444" s="91">
        <f t="shared" si="12"/>
        <v>0</v>
      </c>
      <c r="U444" s="94">
        <f t="shared" si="14"/>
        <v>-12.8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3"/>
      <c r="AD444" s="54">
        <v>0.30208333333333298</v>
      </c>
      <c r="AK444" s="307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10.8</v>
      </c>
      <c r="C445" s="5">
        <v>92</v>
      </c>
      <c r="D445" s="5">
        <v>9.6</v>
      </c>
      <c r="E445" s="5">
        <v>10.8</v>
      </c>
      <c r="F445" s="5">
        <v>4.7</v>
      </c>
      <c r="G445" s="5">
        <v>4.7</v>
      </c>
      <c r="H445" s="5">
        <v>1026.5999999999999</v>
      </c>
      <c r="I445" s="5">
        <v>0</v>
      </c>
      <c r="J445" s="5">
        <v>0</v>
      </c>
      <c r="K445" s="5">
        <v>0</v>
      </c>
      <c r="L445" s="5"/>
      <c r="M445" s="5"/>
      <c r="N445" s="5"/>
      <c r="O445" s="5"/>
      <c r="P445" s="5"/>
      <c r="R445" s="54"/>
      <c r="T445" s="91">
        <f t="shared" si="12"/>
        <v>0</v>
      </c>
      <c r="U445" s="94">
        <f t="shared" si="14"/>
        <v>-12.8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3"/>
      <c r="AD445" s="54">
        <v>0.30277777777777798</v>
      </c>
      <c r="AK445" s="307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10.8</v>
      </c>
      <c r="C446" s="5">
        <v>92</v>
      </c>
      <c r="D446" s="5">
        <v>9.6</v>
      </c>
      <c r="E446" s="5">
        <v>10.8</v>
      </c>
      <c r="F446" s="5">
        <v>5</v>
      </c>
      <c r="G446" s="5">
        <v>5</v>
      </c>
      <c r="H446" s="5">
        <v>1026.5</v>
      </c>
      <c r="I446" s="5">
        <v>0</v>
      </c>
      <c r="J446" s="5">
        <v>0</v>
      </c>
      <c r="K446" s="5">
        <v>0</v>
      </c>
      <c r="L446" s="5"/>
      <c r="M446" s="5"/>
      <c r="N446" s="5"/>
      <c r="O446" s="5"/>
      <c r="P446" s="5"/>
      <c r="R446" s="54"/>
      <c r="T446" s="91">
        <f t="shared" si="12"/>
        <v>0</v>
      </c>
      <c r="U446" s="94">
        <f t="shared" si="14"/>
        <v>-12.8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3"/>
      <c r="AD446" s="54">
        <v>0.30347222222222198</v>
      </c>
      <c r="AK446" s="307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10.8</v>
      </c>
      <c r="C447" s="5">
        <v>92</v>
      </c>
      <c r="D447" s="5">
        <v>9.6</v>
      </c>
      <c r="E447" s="5">
        <v>10.8</v>
      </c>
      <c r="F447" s="5">
        <v>0</v>
      </c>
      <c r="G447" s="5">
        <v>0</v>
      </c>
      <c r="H447" s="5">
        <v>1026.8</v>
      </c>
      <c r="I447" s="5">
        <v>0</v>
      </c>
      <c r="J447" s="5">
        <v>0</v>
      </c>
      <c r="K447" s="5">
        <v>0</v>
      </c>
      <c r="L447" s="5"/>
      <c r="M447" s="5"/>
      <c r="N447" s="5"/>
      <c r="O447" s="5"/>
      <c r="P447" s="5"/>
      <c r="R447" s="54"/>
      <c r="T447" s="91">
        <f t="shared" si="12"/>
        <v>0</v>
      </c>
      <c r="U447" s="94">
        <f t="shared" si="14"/>
        <v>-12.8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3"/>
      <c r="AD447" s="54">
        <v>0.30416666666666697</v>
      </c>
      <c r="AK447" s="307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10.8</v>
      </c>
      <c r="C448" s="5">
        <v>92</v>
      </c>
      <c r="D448" s="5">
        <v>9.6</v>
      </c>
      <c r="E448" s="5">
        <v>10.8</v>
      </c>
      <c r="F448" s="5">
        <v>1.8</v>
      </c>
      <c r="G448" s="5">
        <v>3.6</v>
      </c>
      <c r="H448" s="5">
        <v>1026.5</v>
      </c>
      <c r="I448" s="5">
        <v>0</v>
      </c>
      <c r="J448" s="5">
        <v>0</v>
      </c>
      <c r="K448" s="5">
        <v>0</v>
      </c>
      <c r="L448" s="5"/>
      <c r="M448" s="5"/>
      <c r="N448" s="5"/>
      <c r="O448" s="5"/>
      <c r="P448" s="5"/>
      <c r="R448" s="54"/>
      <c r="T448" s="91">
        <f t="shared" si="12"/>
        <v>0</v>
      </c>
      <c r="U448" s="94">
        <f t="shared" si="14"/>
        <v>-12.8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3"/>
      <c r="AD448" s="54">
        <v>0.30486111111111103</v>
      </c>
      <c r="AK448" s="307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10.8</v>
      </c>
      <c r="C449" s="5">
        <v>92</v>
      </c>
      <c r="D449" s="5">
        <v>9.6</v>
      </c>
      <c r="E449" s="5">
        <v>10.8</v>
      </c>
      <c r="F449" s="5">
        <v>0</v>
      </c>
      <c r="G449" s="5">
        <v>3.2</v>
      </c>
      <c r="H449" s="5">
        <v>1026.5999999999999</v>
      </c>
      <c r="I449" s="5">
        <v>0</v>
      </c>
      <c r="J449" s="5">
        <v>0</v>
      </c>
      <c r="K449" s="5">
        <v>0</v>
      </c>
      <c r="L449" s="5"/>
      <c r="M449" s="5"/>
      <c r="N449" s="5"/>
      <c r="O449" s="5"/>
      <c r="P449" s="5"/>
      <c r="R449" s="54"/>
      <c r="T449" s="91">
        <f t="shared" si="12"/>
        <v>0</v>
      </c>
      <c r="U449" s="94">
        <f t="shared" si="14"/>
        <v>-12.8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3"/>
      <c r="AD449" s="54">
        <v>0.30555555555555602</v>
      </c>
      <c r="AK449" s="307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10.8</v>
      </c>
      <c r="C450" s="5">
        <v>92</v>
      </c>
      <c r="D450" s="5">
        <v>9.6</v>
      </c>
      <c r="E450" s="5">
        <v>10.8</v>
      </c>
      <c r="F450" s="5">
        <v>2.2000000000000002</v>
      </c>
      <c r="G450" s="5">
        <v>4</v>
      </c>
      <c r="H450" s="5">
        <v>1026.5999999999999</v>
      </c>
      <c r="I450" s="5">
        <v>0</v>
      </c>
      <c r="J450" s="5">
        <v>0</v>
      </c>
      <c r="K450" s="5">
        <v>0</v>
      </c>
      <c r="L450" s="5"/>
      <c r="M450" s="5"/>
      <c r="N450" s="5"/>
      <c r="O450" s="5"/>
      <c r="P450" s="5"/>
      <c r="R450" s="54"/>
      <c r="T450" s="91">
        <f t="shared" si="12"/>
        <v>0</v>
      </c>
      <c r="U450" s="94">
        <f t="shared" si="14"/>
        <v>-12.8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3"/>
      <c r="AD450" s="54">
        <v>0.30625000000000002</v>
      </c>
      <c r="AK450" s="307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10.8</v>
      </c>
      <c r="C451" s="5">
        <v>92</v>
      </c>
      <c r="D451" s="5">
        <v>9.6</v>
      </c>
      <c r="E451" s="5">
        <v>10.8</v>
      </c>
      <c r="F451" s="5">
        <v>2.2000000000000002</v>
      </c>
      <c r="G451" s="5">
        <v>3.6</v>
      </c>
      <c r="H451" s="5">
        <v>1026.5999999999999</v>
      </c>
      <c r="I451" s="5">
        <v>10</v>
      </c>
      <c r="J451" s="5">
        <v>0</v>
      </c>
      <c r="K451" s="5">
        <v>0</v>
      </c>
      <c r="L451" s="5"/>
      <c r="M451" s="5"/>
      <c r="N451" s="5"/>
      <c r="O451" s="5"/>
      <c r="P451" s="5"/>
      <c r="R451" s="54"/>
      <c r="T451" s="91">
        <f t="shared" si="12"/>
        <v>0</v>
      </c>
      <c r="U451" s="94">
        <f t="shared" si="14"/>
        <v>-12.8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3"/>
      <c r="AD451" s="54">
        <v>0.30694444444444402</v>
      </c>
      <c r="AK451" s="307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10.8</v>
      </c>
      <c r="C452" s="5">
        <v>92</v>
      </c>
      <c r="D452" s="5">
        <v>9.6</v>
      </c>
      <c r="E452" s="5">
        <v>10.8</v>
      </c>
      <c r="F452" s="5">
        <v>2.2000000000000002</v>
      </c>
      <c r="G452" s="5">
        <v>2.2000000000000002</v>
      </c>
      <c r="H452" s="5">
        <v>1026.7</v>
      </c>
      <c r="I452" s="5">
        <v>10</v>
      </c>
      <c r="J452" s="5">
        <v>0</v>
      </c>
      <c r="K452" s="5">
        <v>0</v>
      </c>
      <c r="L452" s="5"/>
      <c r="M452" s="5"/>
      <c r="N452" s="5"/>
      <c r="O452" s="5"/>
      <c r="P452" s="5"/>
      <c r="R452" s="54"/>
      <c r="T452" s="91">
        <f t="shared" si="12"/>
        <v>0</v>
      </c>
      <c r="U452" s="94">
        <f t="shared" si="14"/>
        <v>-12.8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3"/>
      <c r="AD452" s="54">
        <v>0.30763888888888902</v>
      </c>
      <c r="AK452" s="307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10.8</v>
      </c>
      <c r="C453" s="5">
        <v>92</v>
      </c>
      <c r="D453" s="5">
        <v>9.6</v>
      </c>
      <c r="E453" s="5">
        <v>10.8</v>
      </c>
      <c r="F453" s="5">
        <v>3.6</v>
      </c>
      <c r="G453" s="5">
        <v>3.6</v>
      </c>
      <c r="H453" s="5">
        <v>1026.5999999999999</v>
      </c>
      <c r="I453" s="5">
        <v>10</v>
      </c>
      <c r="J453" s="5">
        <v>0</v>
      </c>
      <c r="K453" s="5">
        <v>0</v>
      </c>
      <c r="L453" s="5"/>
      <c r="M453" s="5"/>
      <c r="N453" s="5"/>
      <c r="O453" s="5"/>
      <c r="P453" s="5"/>
      <c r="R453" s="54"/>
      <c r="T453" s="91">
        <f t="shared" si="12"/>
        <v>0</v>
      </c>
      <c r="U453" s="94">
        <f t="shared" si="14"/>
        <v>-12.8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3"/>
      <c r="AD453" s="54">
        <v>0.30833333333333302</v>
      </c>
      <c r="AK453" s="307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10.8</v>
      </c>
      <c r="C454" s="5">
        <v>92</v>
      </c>
      <c r="D454" s="5">
        <v>9.6</v>
      </c>
      <c r="E454" s="5">
        <v>10.8</v>
      </c>
      <c r="F454" s="5">
        <v>2.9</v>
      </c>
      <c r="G454" s="5">
        <v>4.7</v>
      </c>
      <c r="H454" s="5">
        <v>1026.7</v>
      </c>
      <c r="I454" s="5">
        <v>10</v>
      </c>
      <c r="J454" s="5">
        <v>0</v>
      </c>
      <c r="K454" s="5">
        <v>0</v>
      </c>
      <c r="L454" s="5"/>
      <c r="M454" s="5"/>
      <c r="N454" s="5"/>
      <c r="O454" s="5"/>
      <c r="P454" s="5"/>
      <c r="R454" s="54"/>
      <c r="T454" s="91">
        <f t="shared" si="12"/>
        <v>0</v>
      </c>
      <c r="U454" s="94">
        <f t="shared" si="14"/>
        <v>-12.8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3"/>
      <c r="AD454" s="54">
        <v>0.30902777777777801</v>
      </c>
      <c r="AK454" s="307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10.8</v>
      </c>
      <c r="C455" s="5">
        <v>92</v>
      </c>
      <c r="D455" s="5">
        <v>9.6</v>
      </c>
      <c r="E455" s="5">
        <v>10.8</v>
      </c>
      <c r="F455" s="5">
        <v>2.9</v>
      </c>
      <c r="G455" s="5">
        <v>2.9</v>
      </c>
      <c r="H455" s="5">
        <v>1026.7</v>
      </c>
      <c r="I455" s="5">
        <v>20</v>
      </c>
      <c r="J455" s="5">
        <v>0</v>
      </c>
      <c r="K455" s="5">
        <v>0</v>
      </c>
      <c r="L455" s="5"/>
      <c r="M455" s="5"/>
      <c r="N455" s="5"/>
      <c r="O455" s="5"/>
      <c r="P455" s="5"/>
      <c r="R455" s="54"/>
      <c r="T455" s="91">
        <f t="shared" si="12"/>
        <v>0</v>
      </c>
      <c r="U455" s="94">
        <f t="shared" si="14"/>
        <v>-12.8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3"/>
      <c r="AD455" s="54">
        <v>0.30972222222222201</v>
      </c>
      <c r="AK455" s="307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10.8</v>
      </c>
      <c r="C456" s="5">
        <v>92</v>
      </c>
      <c r="D456" s="5">
        <v>9.6</v>
      </c>
      <c r="E456" s="5">
        <v>10.8</v>
      </c>
      <c r="F456" s="5">
        <v>4.3</v>
      </c>
      <c r="G456" s="5">
        <v>4.3</v>
      </c>
      <c r="H456" s="5">
        <v>1026.7</v>
      </c>
      <c r="I456" s="5">
        <v>20</v>
      </c>
      <c r="J456" s="5">
        <v>0</v>
      </c>
      <c r="K456" s="5">
        <v>0</v>
      </c>
      <c r="L456" s="5"/>
      <c r="M456" s="5"/>
      <c r="N456" s="5"/>
      <c r="O456" s="5"/>
      <c r="P456" s="5"/>
      <c r="R456" s="54"/>
      <c r="T456" s="91">
        <f t="shared" si="12"/>
        <v>0</v>
      </c>
      <c r="U456" s="94">
        <f t="shared" si="14"/>
        <v>-12.8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3"/>
      <c r="AD456" s="54">
        <v>0.31041666666666701</v>
      </c>
      <c r="AK456" s="307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10.8</v>
      </c>
      <c r="C457" s="5">
        <v>92</v>
      </c>
      <c r="D457" s="5">
        <v>9.6</v>
      </c>
      <c r="E457" s="5">
        <v>10.8</v>
      </c>
      <c r="F457" s="5">
        <v>3.2</v>
      </c>
      <c r="G457" s="5">
        <v>3.2</v>
      </c>
      <c r="H457" s="5">
        <v>1026.5999999999999</v>
      </c>
      <c r="I457" s="5">
        <v>20</v>
      </c>
      <c r="J457" s="5">
        <v>0</v>
      </c>
      <c r="K457" s="5">
        <v>0</v>
      </c>
      <c r="L457" s="5"/>
      <c r="M457" s="5"/>
      <c r="N457" s="5"/>
      <c r="O457" s="5"/>
      <c r="P457" s="5"/>
      <c r="R457" s="54"/>
      <c r="T457" s="91">
        <f t="shared" si="12"/>
        <v>0</v>
      </c>
      <c r="U457" s="94">
        <f t="shared" si="14"/>
        <v>-12.8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3"/>
      <c r="AD457" s="54">
        <v>0.31111111111111101</v>
      </c>
      <c r="AK457" s="307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10.8</v>
      </c>
      <c r="C458" s="5">
        <v>92</v>
      </c>
      <c r="D458" s="5">
        <v>9.6</v>
      </c>
      <c r="E458" s="5">
        <v>10.8</v>
      </c>
      <c r="F458" s="5">
        <v>2.5</v>
      </c>
      <c r="G458" s="5">
        <v>3.2</v>
      </c>
      <c r="H458" s="5">
        <v>1026.5999999999999</v>
      </c>
      <c r="I458" s="5">
        <v>30</v>
      </c>
      <c r="J458" s="5">
        <v>0</v>
      </c>
      <c r="K458" s="5">
        <v>0</v>
      </c>
      <c r="L458" s="5"/>
      <c r="M458" s="5"/>
      <c r="N458" s="5"/>
      <c r="O458" s="5"/>
      <c r="P458" s="5"/>
      <c r="R458" s="54"/>
      <c r="T458" s="91">
        <f t="shared" si="12"/>
        <v>0</v>
      </c>
      <c r="U458" s="94">
        <f t="shared" si="14"/>
        <v>-12.8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3"/>
      <c r="AD458" s="54">
        <v>0.311805555555556</v>
      </c>
      <c r="AK458" s="307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10.9</v>
      </c>
      <c r="C459" s="5">
        <v>92</v>
      </c>
      <c r="D459" s="5">
        <v>9.6999999999999993</v>
      </c>
      <c r="E459" s="5">
        <v>10.9</v>
      </c>
      <c r="F459" s="5">
        <v>2.2000000000000002</v>
      </c>
      <c r="G459" s="5">
        <v>2.2000000000000002</v>
      </c>
      <c r="H459" s="5">
        <v>1026.3</v>
      </c>
      <c r="I459" s="5">
        <v>0</v>
      </c>
      <c r="J459" s="5">
        <v>0</v>
      </c>
      <c r="K459" s="5">
        <v>0</v>
      </c>
      <c r="L459" s="5"/>
      <c r="M459" s="5"/>
      <c r="N459" s="5"/>
      <c r="O459" s="5"/>
      <c r="P459" s="5"/>
      <c r="R459" s="54"/>
      <c r="T459" s="91">
        <f t="shared" si="12"/>
        <v>0</v>
      </c>
      <c r="U459" s="94">
        <f>(T459-B459)-3</f>
        <v>-13.9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3"/>
      <c r="AD459" s="54">
        <v>0.3125</v>
      </c>
      <c r="AK459" s="307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10.9</v>
      </c>
      <c r="C460" s="5">
        <v>92</v>
      </c>
      <c r="D460" s="5">
        <v>9.6999999999999993</v>
      </c>
      <c r="E460" s="5">
        <v>10.9</v>
      </c>
      <c r="F460" s="5">
        <v>1.8</v>
      </c>
      <c r="G460" s="5">
        <v>3.2</v>
      </c>
      <c r="H460" s="5">
        <v>1026.3</v>
      </c>
      <c r="I460" s="5">
        <v>0</v>
      </c>
      <c r="J460" s="5">
        <v>0</v>
      </c>
      <c r="K460" s="5">
        <v>0</v>
      </c>
      <c r="L460" s="5"/>
      <c r="M460" s="5"/>
      <c r="N460" s="5"/>
      <c r="O460" s="5"/>
      <c r="P460" s="5"/>
      <c r="R460" s="54"/>
      <c r="T460" s="91">
        <f t="shared" si="12"/>
        <v>0</v>
      </c>
      <c r="U460" s="94">
        <f>(T460-B460)-3</f>
        <v>-13.9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3"/>
      <c r="AD460" s="54">
        <v>0.313194444444444</v>
      </c>
      <c r="AK460" s="307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10.9</v>
      </c>
      <c r="C461" s="5">
        <v>92</v>
      </c>
      <c r="D461" s="5">
        <v>9.6999999999999993</v>
      </c>
      <c r="E461" s="5">
        <v>10.9</v>
      </c>
      <c r="F461" s="5">
        <v>0</v>
      </c>
      <c r="G461" s="5">
        <v>2.5</v>
      </c>
      <c r="H461" s="5">
        <v>1026.4000000000001</v>
      </c>
      <c r="I461" s="5">
        <v>0</v>
      </c>
      <c r="J461" s="5">
        <v>0</v>
      </c>
      <c r="K461" s="5">
        <v>0</v>
      </c>
      <c r="L461" s="5"/>
      <c r="M461" s="5"/>
      <c r="N461" s="5"/>
      <c r="O461" s="5"/>
      <c r="P461" s="5"/>
      <c r="R461" s="54"/>
      <c r="T461" s="91">
        <f t="shared" si="12"/>
        <v>0</v>
      </c>
      <c r="U461" s="94">
        <f>(T461-B461)-4</f>
        <v>-14.9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3"/>
      <c r="AD461" s="54">
        <v>0.31388888888888899</v>
      </c>
      <c r="AK461" s="307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10.9</v>
      </c>
      <c r="C462" s="5">
        <v>92</v>
      </c>
      <c r="D462" s="5">
        <v>9.6999999999999993</v>
      </c>
      <c r="E462" s="5">
        <v>10.9</v>
      </c>
      <c r="F462" s="5">
        <v>2.2000000000000002</v>
      </c>
      <c r="G462" s="5">
        <v>4.7</v>
      </c>
      <c r="H462" s="5">
        <v>1026.0999999999999</v>
      </c>
      <c r="I462" s="5">
        <v>0</v>
      </c>
      <c r="J462" s="5">
        <v>0</v>
      </c>
      <c r="K462" s="5">
        <v>0</v>
      </c>
      <c r="L462" s="5"/>
      <c r="M462" s="5"/>
      <c r="N462" s="5"/>
      <c r="O462" s="5"/>
      <c r="P462" s="5"/>
      <c r="R462" s="54"/>
      <c r="T462" s="91">
        <f t="shared" si="12"/>
        <v>0</v>
      </c>
      <c r="U462" s="94">
        <f t="shared" ref="U462:U525" si="16">(T462-B462)-4</f>
        <v>-14.9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3"/>
      <c r="AD462" s="54">
        <v>0.31458333333333299</v>
      </c>
      <c r="AK462" s="307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10.9</v>
      </c>
      <c r="C463" s="5">
        <v>92</v>
      </c>
      <c r="D463" s="5">
        <v>9.6999999999999993</v>
      </c>
      <c r="E463" s="5">
        <v>10.9</v>
      </c>
      <c r="F463" s="5">
        <v>2.2000000000000002</v>
      </c>
      <c r="G463" s="5">
        <v>2.5</v>
      </c>
      <c r="H463" s="5">
        <v>1026.4000000000001</v>
      </c>
      <c r="I463" s="5">
        <v>0</v>
      </c>
      <c r="J463" s="5">
        <v>0</v>
      </c>
      <c r="K463" s="5">
        <v>0</v>
      </c>
      <c r="L463" s="5"/>
      <c r="M463" s="5"/>
      <c r="N463" s="5"/>
      <c r="O463" s="5"/>
      <c r="P463" s="5"/>
      <c r="R463" s="54"/>
      <c r="T463" s="91">
        <f t="shared" si="12"/>
        <v>0</v>
      </c>
      <c r="U463" s="94">
        <f t="shared" si="16"/>
        <v>-14.9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3"/>
      <c r="AD463" s="54">
        <v>0.31527777777777799</v>
      </c>
      <c r="AK463" s="307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10.9</v>
      </c>
      <c r="C464" s="5">
        <v>92</v>
      </c>
      <c r="D464" s="5">
        <v>9.6999999999999993</v>
      </c>
      <c r="E464" s="5">
        <v>10.9</v>
      </c>
      <c r="F464" s="5">
        <v>2.9</v>
      </c>
      <c r="G464" s="5">
        <v>2.9</v>
      </c>
      <c r="H464" s="5">
        <v>1026.5999999999999</v>
      </c>
      <c r="I464" s="5">
        <v>0</v>
      </c>
      <c r="J464" s="5">
        <v>0</v>
      </c>
      <c r="K464" s="5">
        <v>0</v>
      </c>
      <c r="L464" s="5"/>
      <c r="M464" s="5"/>
      <c r="N464" s="5"/>
      <c r="O464" s="5"/>
      <c r="P464" s="5"/>
      <c r="R464" s="54"/>
      <c r="T464" s="91">
        <f t="shared" si="12"/>
        <v>0</v>
      </c>
      <c r="U464" s="94">
        <f t="shared" si="16"/>
        <v>-14.9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3"/>
      <c r="AD464" s="54">
        <v>0.31597222222222199</v>
      </c>
      <c r="AK464" s="307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10.9</v>
      </c>
      <c r="C465" s="5">
        <v>92</v>
      </c>
      <c r="D465" s="5">
        <v>9.6999999999999993</v>
      </c>
      <c r="E465" s="5">
        <v>10.9</v>
      </c>
      <c r="F465" s="5">
        <v>2.9</v>
      </c>
      <c r="G465" s="5">
        <v>4</v>
      </c>
      <c r="H465" s="5">
        <v>1026.3</v>
      </c>
      <c r="I465" s="5">
        <v>0</v>
      </c>
      <c r="J465" s="5">
        <v>0</v>
      </c>
      <c r="K465" s="5">
        <v>0</v>
      </c>
      <c r="L465" s="5"/>
      <c r="M465" s="5"/>
      <c r="N465" s="5"/>
      <c r="O465" s="5"/>
      <c r="P465" s="5"/>
      <c r="R465" s="54"/>
      <c r="T465" s="91">
        <f t="shared" si="12"/>
        <v>0</v>
      </c>
      <c r="U465" s="94">
        <f t="shared" si="16"/>
        <v>-14.9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3"/>
      <c r="AD465" s="54">
        <v>0.31666666666666698</v>
      </c>
      <c r="AK465" s="307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10.9</v>
      </c>
      <c r="C466" s="5">
        <v>92</v>
      </c>
      <c r="D466" s="5">
        <v>9.6999999999999993</v>
      </c>
      <c r="E466" s="5">
        <v>10.9</v>
      </c>
      <c r="F466" s="5">
        <v>2.5</v>
      </c>
      <c r="G466" s="5">
        <v>3.2</v>
      </c>
      <c r="H466" s="5">
        <v>1026.2</v>
      </c>
      <c r="I466" s="5">
        <v>0</v>
      </c>
      <c r="J466" s="5">
        <v>0</v>
      </c>
      <c r="K466" s="5">
        <v>0</v>
      </c>
      <c r="L466" s="5"/>
      <c r="M466" s="5"/>
      <c r="N466" s="5"/>
      <c r="O466" s="5"/>
      <c r="P466" s="5"/>
      <c r="R466" s="54"/>
      <c r="T466" s="91">
        <f t="shared" si="12"/>
        <v>0</v>
      </c>
      <c r="U466" s="94">
        <f t="shared" si="16"/>
        <v>-14.9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3"/>
      <c r="AD466" s="54">
        <v>0.31736111111111098</v>
      </c>
      <c r="AK466" s="307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10.9</v>
      </c>
      <c r="C467" s="5">
        <v>92</v>
      </c>
      <c r="D467" s="5">
        <v>9.6999999999999993</v>
      </c>
      <c r="E467" s="5">
        <v>10.9</v>
      </c>
      <c r="F467" s="5">
        <v>2.5</v>
      </c>
      <c r="G467" s="5">
        <v>3.2</v>
      </c>
      <c r="H467" s="5">
        <v>1026.5</v>
      </c>
      <c r="I467" s="5">
        <v>0</v>
      </c>
      <c r="J467" s="5">
        <v>0</v>
      </c>
      <c r="K467" s="5">
        <v>0</v>
      </c>
      <c r="L467" s="5"/>
      <c r="M467" s="5"/>
      <c r="N467" s="5"/>
      <c r="O467" s="5"/>
      <c r="P467" s="5"/>
      <c r="R467" s="54"/>
      <c r="T467" s="91">
        <f t="shared" si="12"/>
        <v>0</v>
      </c>
      <c r="U467" s="94">
        <f t="shared" si="16"/>
        <v>-14.9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3"/>
      <c r="AD467" s="54">
        <v>0.31805555555555598</v>
      </c>
      <c r="AK467" s="307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10.9</v>
      </c>
      <c r="C468" s="5">
        <v>92</v>
      </c>
      <c r="D468" s="5">
        <v>9.6999999999999993</v>
      </c>
      <c r="E468" s="5">
        <v>10.9</v>
      </c>
      <c r="F468" s="5">
        <v>4.3</v>
      </c>
      <c r="G468" s="5">
        <v>4.7</v>
      </c>
      <c r="H468" s="5">
        <v>1026.4000000000001</v>
      </c>
      <c r="I468" s="5">
        <v>0</v>
      </c>
      <c r="J468" s="5">
        <v>0</v>
      </c>
      <c r="K468" s="5">
        <v>0</v>
      </c>
      <c r="L468" s="5"/>
      <c r="M468" s="5"/>
      <c r="N468" s="5"/>
      <c r="O468" s="5"/>
      <c r="P468" s="5"/>
      <c r="R468" s="54"/>
      <c r="T468" s="91">
        <f t="shared" si="12"/>
        <v>0</v>
      </c>
      <c r="U468" s="94">
        <f t="shared" si="16"/>
        <v>-14.9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3"/>
      <c r="AD468" s="54">
        <v>0.31874999999999998</v>
      </c>
      <c r="AK468" s="307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10.9</v>
      </c>
      <c r="C469" s="5">
        <v>92</v>
      </c>
      <c r="D469" s="5">
        <v>9.6999999999999993</v>
      </c>
      <c r="E469" s="5">
        <v>10.9</v>
      </c>
      <c r="F469" s="5">
        <v>2.9</v>
      </c>
      <c r="G469" s="5">
        <v>5</v>
      </c>
      <c r="H469" s="5">
        <v>1026.5999999999999</v>
      </c>
      <c r="I469" s="5">
        <v>0</v>
      </c>
      <c r="J469" s="5">
        <v>0</v>
      </c>
      <c r="K469" s="5">
        <v>0</v>
      </c>
      <c r="L469" s="5"/>
      <c r="M469" s="5"/>
      <c r="N469" s="5"/>
      <c r="O469" s="5"/>
      <c r="P469" s="5"/>
      <c r="R469" s="54"/>
      <c r="T469" s="91">
        <f t="shared" si="12"/>
        <v>0</v>
      </c>
      <c r="U469" s="94">
        <f t="shared" si="16"/>
        <v>-14.9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3"/>
      <c r="AD469" s="54">
        <v>0.31944444444444398</v>
      </c>
      <c r="AK469" s="307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10.9</v>
      </c>
      <c r="C470" s="5">
        <v>92</v>
      </c>
      <c r="D470" s="5">
        <v>9.6999999999999993</v>
      </c>
      <c r="E470" s="5">
        <v>10.9</v>
      </c>
      <c r="F470" s="5">
        <v>3.2</v>
      </c>
      <c r="G470" s="5">
        <v>4.7</v>
      </c>
      <c r="H470" s="5">
        <v>1026.4000000000001</v>
      </c>
      <c r="I470" s="5">
        <v>0</v>
      </c>
      <c r="J470" s="5">
        <v>0</v>
      </c>
      <c r="K470" s="5">
        <v>0</v>
      </c>
      <c r="L470" s="5"/>
      <c r="M470" s="5"/>
      <c r="N470" s="5"/>
      <c r="O470" s="5"/>
      <c r="P470" s="5"/>
      <c r="R470" s="54"/>
      <c r="T470" s="91">
        <f t="shared" si="12"/>
        <v>0</v>
      </c>
      <c r="U470" s="94">
        <f t="shared" si="16"/>
        <v>-14.9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3"/>
      <c r="AD470" s="54">
        <v>0.32013888888888897</v>
      </c>
      <c r="AK470" s="307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10.9</v>
      </c>
      <c r="C471" s="5">
        <v>92</v>
      </c>
      <c r="D471" s="5">
        <v>9.6999999999999993</v>
      </c>
      <c r="E471" s="5">
        <v>10.9</v>
      </c>
      <c r="F471" s="5">
        <v>0</v>
      </c>
      <c r="G471" s="5">
        <v>2.5</v>
      </c>
      <c r="H471" s="5">
        <v>1026.3</v>
      </c>
      <c r="I471" s="5">
        <v>0</v>
      </c>
      <c r="J471" s="5">
        <v>0</v>
      </c>
      <c r="K471" s="5">
        <v>0</v>
      </c>
      <c r="L471" s="5"/>
      <c r="M471" s="5"/>
      <c r="N471" s="5"/>
      <c r="O471" s="5"/>
      <c r="P471" s="5"/>
      <c r="R471" s="54"/>
      <c r="T471" s="91">
        <f t="shared" si="12"/>
        <v>0</v>
      </c>
      <c r="U471" s="94">
        <f t="shared" si="16"/>
        <v>-14.9</v>
      </c>
      <c r="V471" s="90"/>
      <c r="W471" s="94" t="str">
        <f t="shared" si="13"/>
        <v/>
      </c>
      <c r="X471" s="91"/>
      <c r="Z471" s="5"/>
      <c r="AA471"/>
      <c r="AC471" s="373"/>
      <c r="AD471" s="54">
        <v>0.32083333333333303</v>
      </c>
      <c r="AK471" s="307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10.9</v>
      </c>
      <c r="C472" s="5">
        <v>92</v>
      </c>
      <c r="D472" s="5">
        <v>9.6999999999999993</v>
      </c>
      <c r="E472" s="5">
        <v>10.9</v>
      </c>
      <c r="F472" s="5">
        <v>0</v>
      </c>
      <c r="G472" s="5">
        <v>2.2000000000000002</v>
      </c>
      <c r="H472" s="5">
        <v>1026.4000000000001</v>
      </c>
      <c r="I472" s="5">
        <v>0</v>
      </c>
      <c r="J472" s="5">
        <v>0</v>
      </c>
      <c r="K472" s="5">
        <v>0</v>
      </c>
      <c r="L472" s="5"/>
      <c r="M472" s="5"/>
      <c r="N472" s="5"/>
      <c r="O472" s="5"/>
      <c r="P472" s="5"/>
      <c r="R472" s="54"/>
      <c r="T472" s="91">
        <f t="shared" si="12"/>
        <v>0</v>
      </c>
      <c r="U472" s="94">
        <f t="shared" si="16"/>
        <v>-14.9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3"/>
      <c r="AD472" s="54">
        <v>0.32152777777777802</v>
      </c>
      <c r="AK472" s="307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10.9</v>
      </c>
      <c r="C473" s="5">
        <v>92</v>
      </c>
      <c r="D473" s="5">
        <v>9.6999999999999993</v>
      </c>
      <c r="E473" s="5">
        <v>10.9</v>
      </c>
      <c r="F473" s="5">
        <v>2.2000000000000002</v>
      </c>
      <c r="G473" s="5">
        <v>2.2000000000000002</v>
      </c>
      <c r="H473" s="5">
        <v>1026.3</v>
      </c>
      <c r="I473" s="5">
        <v>0</v>
      </c>
      <c r="J473" s="5">
        <v>0</v>
      </c>
      <c r="K473" s="5">
        <v>0</v>
      </c>
      <c r="L473" s="5">
        <v>2.9</v>
      </c>
      <c r="M473" s="5">
        <v>3.4</v>
      </c>
      <c r="N473">
        <v>232</v>
      </c>
      <c r="O473">
        <v>1088</v>
      </c>
      <c r="P473">
        <v>11</v>
      </c>
      <c r="Q473">
        <v>11.1</v>
      </c>
      <c r="R473" s="54"/>
      <c r="T473" s="91">
        <f t="shared" si="12"/>
        <v>11.1</v>
      </c>
      <c r="U473" s="94">
        <f t="shared" si="16"/>
        <v>-3.8000000000000007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3"/>
      <c r="AD473" s="54">
        <v>0.32222222222222202</v>
      </c>
      <c r="AK473" s="735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703">
        <v>0.32222222222222202</v>
      </c>
    </row>
    <row r="474" spans="2:54" x14ac:dyDescent="0.25">
      <c r="B474" s="5">
        <v>10.9</v>
      </c>
      <c r="C474" s="5">
        <v>92</v>
      </c>
      <c r="D474" s="5">
        <v>9.6999999999999993</v>
      </c>
      <c r="E474" s="5">
        <v>10.9</v>
      </c>
      <c r="F474" s="5">
        <v>1.8</v>
      </c>
      <c r="G474" s="5">
        <v>3.2</v>
      </c>
      <c r="H474" s="5">
        <v>1026.3</v>
      </c>
      <c r="I474" s="5">
        <v>0</v>
      </c>
      <c r="J474" s="5">
        <v>0</v>
      </c>
      <c r="K474" s="5">
        <v>0</v>
      </c>
      <c r="L474" s="5">
        <v>2.9</v>
      </c>
      <c r="M474" s="5">
        <v>3.4</v>
      </c>
      <c r="N474">
        <v>232</v>
      </c>
      <c r="O474">
        <v>1088</v>
      </c>
      <c r="P474">
        <v>11</v>
      </c>
      <c r="Q474">
        <v>11.2</v>
      </c>
      <c r="R474" s="54"/>
      <c r="T474" s="91">
        <f t="shared" si="12"/>
        <v>11.2</v>
      </c>
      <c r="U474" s="94">
        <f t="shared" si="16"/>
        <v>-3.7000000000000011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3"/>
      <c r="AD474" s="54">
        <v>0.32291666666666702</v>
      </c>
      <c r="AK474" s="307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0.32291666666666702</v>
      </c>
    </row>
    <row r="475" spans="2:54" x14ac:dyDescent="0.25">
      <c r="B475" s="5">
        <v>10.9</v>
      </c>
      <c r="C475" s="5">
        <v>92</v>
      </c>
      <c r="D475" s="5">
        <v>9.6999999999999993</v>
      </c>
      <c r="E475" s="5">
        <v>10.9</v>
      </c>
      <c r="F475" s="5">
        <v>0</v>
      </c>
      <c r="G475" s="5">
        <v>2.5</v>
      </c>
      <c r="H475" s="5">
        <v>1026.4000000000001</v>
      </c>
      <c r="I475" s="5">
        <v>0</v>
      </c>
      <c r="J475" s="5">
        <v>0</v>
      </c>
      <c r="K475" s="5">
        <v>0</v>
      </c>
      <c r="L475" s="5">
        <v>2.9</v>
      </c>
      <c r="M475" s="5">
        <v>3.4</v>
      </c>
      <c r="N475">
        <v>232</v>
      </c>
      <c r="O475">
        <v>1088</v>
      </c>
      <c r="P475">
        <v>11</v>
      </c>
      <c r="Q475">
        <v>11.1</v>
      </c>
      <c r="R475" s="54"/>
      <c r="T475" s="91">
        <f t="shared" si="12"/>
        <v>11.1</v>
      </c>
      <c r="U475" s="94">
        <f t="shared" si="16"/>
        <v>-3.8000000000000007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3"/>
      <c r="AD475" s="54">
        <v>0.32361111111111102</v>
      </c>
      <c r="AK475" s="307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0.32361111111111102</v>
      </c>
    </row>
    <row r="476" spans="2:54" x14ac:dyDescent="0.25">
      <c r="B476" s="5">
        <v>10.9</v>
      </c>
      <c r="C476" s="5">
        <v>92</v>
      </c>
      <c r="D476" s="5">
        <v>9.6999999999999993</v>
      </c>
      <c r="E476" s="5">
        <v>10.9</v>
      </c>
      <c r="F476" s="5">
        <v>2.2000000000000002</v>
      </c>
      <c r="G476" s="5">
        <v>4.7</v>
      </c>
      <c r="H476" s="5">
        <v>1026.0999999999999</v>
      </c>
      <c r="I476" s="5">
        <v>0</v>
      </c>
      <c r="J476" s="5">
        <v>0</v>
      </c>
      <c r="K476" s="5">
        <v>0</v>
      </c>
      <c r="L476" s="5">
        <v>2.9</v>
      </c>
      <c r="M476" s="5">
        <v>3.4</v>
      </c>
      <c r="N476">
        <v>232</v>
      </c>
      <c r="O476">
        <v>1088</v>
      </c>
      <c r="P476">
        <v>11</v>
      </c>
      <c r="Q476">
        <v>11.1</v>
      </c>
      <c r="R476" s="54"/>
      <c r="T476" s="91">
        <f t="shared" si="12"/>
        <v>11.1</v>
      </c>
      <c r="U476" s="94">
        <f t="shared" si="16"/>
        <v>-3.8000000000000007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3"/>
      <c r="AD476" s="54">
        <v>0.32430555555555601</v>
      </c>
      <c r="AK476" s="307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0.32430555555555601</v>
      </c>
    </row>
    <row r="477" spans="2:54" x14ac:dyDescent="0.25">
      <c r="B477" s="5">
        <v>10.9</v>
      </c>
      <c r="C477" s="5">
        <v>92</v>
      </c>
      <c r="D477" s="5">
        <v>9.6999999999999993</v>
      </c>
      <c r="E477" s="5">
        <v>10.9</v>
      </c>
      <c r="F477" s="5">
        <v>2.2000000000000002</v>
      </c>
      <c r="G477" s="5">
        <v>2.5</v>
      </c>
      <c r="H477" s="5">
        <v>1026.4000000000001</v>
      </c>
      <c r="I477" s="5">
        <v>0</v>
      </c>
      <c r="J477" s="5">
        <v>0</v>
      </c>
      <c r="K477" s="5">
        <v>0</v>
      </c>
      <c r="L477" s="5">
        <v>2.9</v>
      </c>
      <c r="M477" s="5">
        <v>3.4</v>
      </c>
      <c r="N477">
        <v>232</v>
      </c>
      <c r="O477">
        <v>1088</v>
      </c>
      <c r="P477">
        <v>11</v>
      </c>
      <c r="Q477">
        <v>11.1</v>
      </c>
      <c r="R477" s="54"/>
      <c r="T477" s="91">
        <f t="shared" si="12"/>
        <v>11.1</v>
      </c>
      <c r="U477" s="94">
        <f t="shared" si="16"/>
        <v>-3.8000000000000007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3"/>
      <c r="AD477" s="54">
        <v>0.32500000000000001</v>
      </c>
      <c r="AK477" s="307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0.32500000000000001</v>
      </c>
    </row>
    <row r="478" spans="2:54" x14ac:dyDescent="0.25">
      <c r="B478" s="5">
        <v>10.9</v>
      </c>
      <c r="C478" s="5">
        <v>92</v>
      </c>
      <c r="D478" s="5">
        <v>9.6999999999999993</v>
      </c>
      <c r="E478" s="5">
        <v>10.9</v>
      </c>
      <c r="F478" s="5">
        <v>2.9</v>
      </c>
      <c r="G478" s="5">
        <v>2.9</v>
      </c>
      <c r="H478" s="5">
        <v>1026.5999999999999</v>
      </c>
      <c r="I478" s="5">
        <v>0</v>
      </c>
      <c r="J478" s="5">
        <v>0</v>
      </c>
      <c r="K478" s="5">
        <v>0</v>
      </c>
      <c r="L478" s="5">
        <v>2.9</v>
      </c>
      <c r="M478" s="5">
        <v>3.4</v>
      </c>
      <c r="N478">
        <v>232</v>
      </c>
      <c r="O478">
        <v>1088</v>
      </c>
      <c r="P478">
        <v>11</v>
      </c>
      <c r="Q478">
        <v>11.1</v>
      </c>
      <c r="R478" s="54"/>
      <c r="T478" s="91">
        <f t="shared" si="12"/>
        <v>11.1</v>
      </c>
      <c r="U478" s="94">
        <f t="shared" si="16"/>
        <v>-3.8000000000000007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3"/>
      <c r="AD478" s="54">
        <v>0.32569444444444401</v>
      </c>
      <c r="AK478" s="307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0.32569444444444401</v>
      </c>
    </row>
    <row r="479" spans="2:54" x14ac:dyDescent="0.25">
      <c r="B479" s="5">
        <v>10.9</v>
      </c>
      <c r="C479" s="5">
        <v>92</v>
      </c>
      <c r="D479" s="5">
        <v>9.6999999999999993</v>
      </c>
      <c r="E479" s="5">
        <v>10.9</v>
      </c>
      <c r="F479" s="5">
        <v>2.9</v>
      </c>
      <c r="G479" s="5">
        <v>4</v>
      </c>
      <c r="H479" s="5">
        <v>1026.3</v>
      </c>
      <c r="I479" s="5">
        <v>0</v>
      </c>
      <c r="J479" s="5">
        <v>0</v>
      </c>
      <c r="K479" s="5">
        <v>0</v>
      </c>
      <c r="L479" s="5">
        <v>2.9</v>
      </c>
      <c r="M479" s="5">
        <v>3.4</v>
      </c>
      <c r="N479">
        <v>232</v>
      </c>
      <c r="O479">
        <v>1088</v>
      </c>
      <c r="P479">
        <v>11</v>
      </c>
      <c r="Q479">
        <v>11.1</v>
      </c>
      <c r="R479" s="54"/>
      <c r="T479" s="91">
        <f t="shared" si="12"/>
        <v>11.1</v>
      </c>
      <c r="U479" s="94">
        <f t="shared" si="16"/>
        <v>-3.8000000000000007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3"/>
      <c r="AD479" s="54">
        <v>0.32638888888888901</v>
      </c>
      <c r="AK479" s="307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0.32638888888888901</v>
      </c>
    </row>
    <row r="480" spans="2:54" x14ac:dyDescent="0.25">
      <c r="B480" s="5">
        <v>10.9</v>
      </c>
      <c r="C480" s="5">
        <v>92</v>
      </c>
      <c r="D480" s="5">
        <v>9.6999999999999993</v>
      </c>
      <c r="E480" s="5">
        <v>10.9</v>
      </c>
      <c r="F480" s="5">
        <v>2.5</v>
      </c>
      <c r="G480" s="5">
        <v>3.2</v>
      </c>
      <c r="H480" s="5">
        <v>1026.2</v>
      </c>
      <c r="I480" s="5">
        <v>0</v>
      </c>
      <c r="J480" s="5">
        <v>0</v>
      </c>
      <c r="K480" s="5">
        <v>0</v>
      </c>
      <c r="L480" s="5">
        <v>2.9</v>
      </c>
      <c r="M480" s="5">
        <v>3.4</v>
      </c>
      <c r="N480">
        <v>232</v>
      </c>
      <c r="O480">
        <v>1088</v>
      </c>
      <c r="P480">
        <v>11</v>
      </c>
      <c r="Q480">
        <v>11.1</v>
      </c>
      <c r="R480" s="54"/>
      <c r="T480" s="91">
        <f t="shared" si="12"/>
        <v>11.1</v>
      </c>
      <c r="U480" s="94">
        <f t="shared" si="16"/>
        <v>-3.8000000000000007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3"/>
      <c r="AD480" s="54">
        <v>0.327083333333333</v>
      </c>
      <c r="AK480" s="307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0.327083333333333</v>
      </c>
    </row>
    <row r="481" spans="2:54" x14ac:dyDescent="0.25">
      <c r="B481" s="5">
        <v>10.9</v>
      </c>
      <c r="C481" s="5">
        <v>92</v>
      </c>
      <c r="D481" s="5">
        <v>9.6999999999999993</v>
      </c>
      <c r="E481" s="5">
        <v>10.9</v>
      </c>
      <c r="F481" s="5">
        <v>2.5</v>
      </c>
      <c r="G481" s="5">
        <v>3.2</v>
      </c>
      <c r="H481" s="5">
        <v>1026.5</v>
      </c>
      <c r="I481" s="5">
        <v>0</v>
      </c>
      <c r="J481" s="5">
        <v>0</v>
      </c>
      <c r="K481" s="5">
        <v>0</v>
      </c>
      <c r="L481" s="5">
        <v>2.9</v>
      </c>
      <c r="M481" s="5">
        <v>3.4</v>
      </c>
      <c r="N481">
        <v>232</v>
      </c>
      <c r="O481">
        <v>1088</v>
      </c>
      <c r="P481">
        <v>11</v>
      </c>
      <c r="Q481">
        <v>11.1</v>
      </c>
      <c r="R481" s="54"/>
      <c r="T481" s="91">
        <f t="shared" si="12"/>
        <v>11.1</v>
      </c>
      <c r="U481" s="94">
        <f t="shared" si="16"/>
        <v>-3.8000000000000007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3"/>
      <c r="AD481" s="54">
        <v>0.327777777777778</v>
      </c>
      <c r="AK481" s="307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0.327777777777778</v>
      </c>
    </row>
    <row r="482" spans="2:54" x14ac:dyDescent="0.25">
      <c r="B482" s="5">
        <v>10.9</v>
      </c>
      <c r="C482" s="5">
        <v>92</v>
      </c>
      <c r="D482" s="5">
        <v>9.6999999999999993</v>
      </c>
      <c r="E482" s="5">
        <v>10.9</v>
      </c>
      <c r="F482" s="5">
        <v>4.3</v>
      </c>
      <c r="G482" s="5">
        <v>4.7</v>
      </c>
      <c r="H482" s="5">
        <v>1026.4000000000001</v>
      </c>
      <c r="I482" s="5">
        <v>0</v>
      </c>
      <c r="J482" s="5">
        <v>0</v>
      </c>
      <c r="K482" s="5">
        <v>0</v>
      </c>
      <c r="L482" s="5">
        <v>2.9</v>
      </c>
      <c r="M482" s="5">
        <v>3.4</v>
      </c>
      <c r="N482">
        <v>232</v>
      </c>
      <c r="O482">
        <v>1088</v>
      </c>
      <c r="P482">
        <v>11</v>
      </c>
      <c r="Q482">
        <v>11.1</v>
      </c>
      <c r="R482" s="54"/>
      <c r="T482" s="91">
        <f t="shared" si="12"/>
        <v>11.1</v>
      </c>
      <c r="U482" s="94">
        <f t="shared" si="16"/>
        <v>-3.8000000000000007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3"/>
      <c r="AD482" s="54">
        <v>0.328472222222222</v>
      </c>
      <c r="AK482" s="307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0.328472222222222</v>
      </c>
    </row>
    <row r="483" spans="2:54" x14ac:dyDescent="0.25">
      <c r="B483" s="5">
        <v>10.9</v>
      </c>
      <c r="C483" s="5">
        <v>92</v>
      </c>
      <c r="D483" s="5">
        <v>9.6999999999999993</v>
      </c>
      <c r="E483" s="5">
        <v>10.9</v>
      </c>
      <c r="F483" s="5">
        <v>2.9</v>
      </c>
      <c r="G483" s="5">
        <v>5</v>
      </c>
      <c r="H483" s="5">
        <v>1026.5999999999999</v>
      </c>
      <c r="I483" s="5">
        <v>0</v>
      </c>
      <c r="J483" s="5">
        <v>0</v>
      </c>
      <c r="K483" s="5">
        <v>0</v>
      </c>
      <c r="L483" s="5">
        <v>2.9</v>
      </c>
      <c r="M483" s="5">
        <v>3.4</v>
      </c>
      <c r="N483">
        <v>232</v>
      </c>
      <c r="O483">
        <v>1088</v>
      </c>
      <c r="P483">
        <v>11</v>
      </c>
      <c r="Q483">
        <v>11.1</v>
      </c>
      <c r="R483" s="54"/>
      <c r="T483" s="91">
        <f t="shared" si="12"/>
        <v>11.1</v>
      </c>
      <c r="U483" s="94">
        <f t="shared" si="16"/>
        <v>-3.8000000000000007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3"/>
      <c r="AD483" s="54">
        <v>0.329166666666667</v>
      </c>
      <c r="AK483" s="307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0.329166666666667</v>
      </c>
    </row>
    <row r="484" spans="2:54" x14ac:dyDescent="0.25">
      <c r="B484" s="5">
        <v>10.9</v>
      </c>
      <c r="C484" s="5">
        <v>92</v>
      </c>
      <c r="D484" s="5">
        <v>9.6999999999999993</v>
      </c>
      <c r="E484" s="5">
        <v>10.9</v>
      </c>
      <c r="F484" s="5">
        <v>3.2</v>
      </c>
      <c r="G484" s="5">
        <v>4.7</v>
      </c>
      <c r="H484" s="5">
        <v>1026.4000000000001</v>
      </c>
      <c r="I484" s="5">
        <v>0</v>
      </c>
      <c r="J484" s="5">
        <v>0</v>
      </c>
      <c r="K484" s="5">
        <v>0</v>
      </c>
      <c r="L484" s="5">
        <v>2.9</v>
      </c>
      <c r="M484" s="5">
        <v>3.4</v>
      </c>
      <c r="N484">
        <v>232</v>
      </c>
      <c r="O484">
        <v>1088</v>
      </c>
      <c r="P484">
        <v>11</v>
      </c>
      <c r="Q484">
        <v>11.1</v>
      </c>
      <c r="R484" s="54"/>
      <c r="T484" s="91">
        <f t="shared" si="12"/>
        <v>11.1</v>
      </c>
      <c r="U484" s="94">
        <f t="shared" si="16"/>
        <v>-3.8000000000000007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3"/>
      <c r="AD484" s="54">
        <v>0.32986111111111099</v>
      </c>
      <c r="AK484" s="307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0.32986111111111099</v>
      </c>
    </row>
    <row r="485" spans="2:54" x14ac:dyDescent="0.25">
      <c r="B485" s="5">
        <v>10.9</v>
      </c>
      <c r="C485" s="5">
        <v>92</v>
      </c>
      <c r="D485" s="5">
        <v>9.6999999999999993</v>
      </c>
      <c r="E485" s="5">
        <v>10.9</v>
      </c>
      <c r="F485" s="5">
        <v>0</v>
      </c>
      <c r="G485" s="5">
        <v>2.5</v>
      </c>
      <c r="H485" s="5">
        <v>1026.3</v>
      </c>
      <c r="I485" s="5">
        <v>0</v>
      </c>
      <c r="J485" s="5">
        <v>0</v>
      </c>
      <c r="K485" s="5">
        <v>0</v>
      </c>
      <c r="L485" s="5">
        <v>2.9</v>
      </c>
      <c r="M485" s="5">
        <v>3.4</v>
      </c>
      <c r="N485">
        <v>232</v>
      </c>
      <c r="O485">
        <v>1088</v>
      </c>
      <c r="P485">
        <v>11</v>
      </c>
      <c r="Q485">
        <v>11.1</v>
      </c>
      <c r="R485" s="54"/>
      <c r="T485" s="91">
        <f t="shared" si="12"/>
        <v>11.1</v>
      </c>
      <c r="U485" s="94">
        <f t="shared" si="16"/>
        <v>-3.8000000000000007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3"/>
      <c r="AD485" s="54">
        <v>0.33055555555555599</v>
      </c>
      <c r="AK485" s="307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0.33055555555555599</v>
      </c>
    </row>
    <row r="486" spans="2:54" x14ac:dyDescent="0.25">
      <c r="B486" s="5">
        <v>10.9</v>
      </c>
      <c r="C486" s="5">
        <v>92</v>
      </c>
      <c r="D486" s="5">
        <v>9.6999999999999993</v>
      </c>
      <c r="E486" s="5">
        <v>10.9</v>
      </c>
      <c r="F486" s="5">
        <v>0</v>
      </c>
      <c r="G486" s="5">
        <v>2.2000000000000002</v>
      </c>
      <c r="H486" s="5">
        <v>1026.4000000000001</v>
      </c>
      <c r="I486" s="5">
        <v>0</v>
      </c>
      <c r="J486" s="5">
        <v>0</v>
      </c>
      <c r="K486" s="5">
        <v>0</v>
      </c>
      <c r="L486" s="5">
        <v>2.9</v>
      </c>
      <c r="M486" s="5">
        <v>3.4</v>
      </c>
      <c r="N486">
        <v>232</v>
      </c>
      <c r="O486">
        <v>1088</v>
      </c>
      <c r="P486">
        <v>11</v>
      </c>
      <c r="Q486">
        <v>11.1</v>
      </c>
      <c r="R486" s="54"/>
      <c r="T486" s="91">
        <f t="shared" si="12"/>
        <v>11.1</v>
      </c>
      <c r="U486" s="94">
        <f t="shared" si="16"/>
        <v>-3.8000000000000007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3"/>
      <c r="AD486" s="54">
        <v>0.33124999999999999</v>
      </c>
      <c r="AK486" s="307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0.33124999999999999</v>
      </c>
    </row>
    <row r="487" spans="2:54" x14ac:dyDescent="0.25">
      <c r="B487" s="5">
        <v>10.9</v>
      </c>
      <c r="C487" s="5">
        <v>92</v>
      </c>
      <c r="D487" s="5">
        <v>9.6999999999999993</v>
      </c>
      <c r="E487" s="5">
        <v>10.9</v>
      </c>
      <c r="F487" s="5">
        <v>2.2000000000000002</v>
      </c>
      <c r="G487" s="5">
        <v>2.5</v>
      </c>
      <c r="H487" s="5">
        <v>1026.5999999999999</v>
      </c>
      <c r="I487" s="5">
        <v>0</v>
      </c>
      <c r="J487" s="5">
        <v>0</v>
      </c>
      <c r="K487" s="5">
        <v>0</v>
      </c>
      <c r="L487" s="5">
        <v>2.9</v>
      </c>
      <c r="M487" s="5">
        <v>3.4</v>
      </c>
      <c r="N487">
        <v>232</v>
      </c>
      <c r="O487">
        <v>1088</v>
      </c>
      <c r="P487">
        <v>11</v>
      </c>
      <c r="Q487">
        <v>11.1</v>
      </c>
      <c r="R487" s="54"/>
      <c r="T487" s="91">
        <f t="shared" si="12"/>
        <v>11.1</v>
      </c>
      <c r="U487" s="94">
        <f t="shared" si="16"/>
        <v>-3.8000000000000007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3"/>
      <c r="AD487" s="54">
        <v>0.33194444444444399</v>
      </c>
      <c r="AK487" s="307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0.33194444444444399</v>
      </c>
    </row>
    <row r="488" spans="2:54" x14ac:dyDescent="0.25">
      <c r="B488" s="5">
        <v>10.9</v>
      </c>
      <c r="C488" s="5">
        <v>92</v>
      </c>
      <c r="D488" s="5">
        <v>9.6999999999999993</v>
      </c>
      <c r="E488" s="5">
        <v>10.9</v>
      </c>
      <c r="F488" s="5">
        <v>0</v>
      </c>
      <c r="G488" s="5">
        <v>2.2000000000000002</v>
      </c>
      <c r="H488" s="5">
        <v>1026.3</v>
      </c>
      <c r="I488" s="5">
        <v>0</v>
      </c>
      <c r="J488" s="5">
        <v>0</v>
      </c>
      <c r="K488" s="5">
        <v>0</v>
      </c>
      <c r="L488" s="5">
        <v>2.9</v>
      </c>
      <c r="M488" s="5">
        <v>3.4</v>
      </c>
      <c r="N488">
        <v>232</v>
      </c>
      <c r="O488">
        <v>1088</v>
      </c>
      <c r="P488">
        <v>11</v>
      </c>
      <c r="Q488">
        <v>11.1</v>
      </c>
      <c r="R488" s="54"/>
      <c r="T488" s="91">
        <f t="shared" si="12"/>
        <v>11.1</v>
      </c>
      <c r="U488" s="94">
        <f t="shared" si="16"/>
        <v>-3.8000000000000007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3"/>
      <c r="AD488" s="54">
        <v>0.33263888888888898</v>
      </c>
      <c r="AK488" s="307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0.33263888888888898</v>
      </c>
    </row>
    <row r="489" spans="2:54" x14ac:dyDescent="0.25">
      <c r="B489" s="5">
        <v>10.9</v>
      </c>
      <c r="C489" s="5">
        <v>92</v>
      </c>
      <c r="D489" s="5">
        <v>9.6999999999999993</v>
      </c>
      <c r="E489" s="5">
        <v>10.9</v>
      </c>
      <c r="F489" s="5">
        <v>0</v>
      </c>
      <c r="G489" s="5">
        <v>0</v>
      </c>
      <c r="H489" s="5">
        <v>1026.5</v>
      </c>
      <c r="I489" s="5">
        <v>0</v>
      </c>
      <c r="J489" s="5">
        <v>0</v>
      </c>
      <c r="K489" s="5">
        <v>0</v>
      </c>
      <c r="L489" s="5">
        <v>2.9</v>
      </c>
      <c r="M489" s="5">
        <v>3.4</v>
      </c>
      <c r="N489">
        <v>232</v>
      </c>
      <c r="O489">
        <v>1088</v>
      </c>
      <c r="P489">
        <v>11</v>
      </c>
      <c r="Q489">
        <v>11.1</v>
      </c>
      <c r="R489" s="54"/>
      <c r="T489" s="91">
        <f t="shared" si="12"/>
        <v>11.1</v>
      </c>
      <c r="U489" s="94">
        <f t="shared" si="16"/>
        <v>-3.8000000000000007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3"/>
      <c r="AD489" s="54">
        <v>0.33333333333333298</v>
      </c>
      <c r="AK489" s="307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0.33333333333333298</v>
      </c>
    </row>
    <row r="490" spans="2:54" x14ac:dyDescent="0.25">
      <c r="B490" s="5">
        <v>10.9</v>
      </c>
      <c r="C490" s="5">
        <v>92</v>
      </c>
      <c r="D490" s="5">
        <v>9.6999999999999993</v>
      </c>
      <c r="E490" s="5">
        <v>10.9</v>
      </c>
      <c r="F490" s="5">
        <v>0</v>
      </c>
      <c r="G490" s="5">
        <v>4</v>
      </c>
      <c r="H490" s="5">
        <v>1026.3</v>
      </c>
      <c r="I490" s="5">
        <v>0</v>
      </c>
      <c r="J490" s="5">
        <v>0</v>
      </c>
      <c r="K490" s="5">
        <v>0</v>
      </c>
      <c r="L490" s="5">
        <v>2.9</v>
      </c>
      <c r="M490" s="5">
        <v>3.4</v>
      </c>
      <c r="N490">
        <v>232</v>
      </c>
      <c r="O490">
        <v>1088</v>
      </c>
      <c r="P490">
        <v>11</v>
      </c>
      <c r="Q490">
        <v>11.1</v>
      </c>
      <c r="R490" s="54"/>
      <c r="T490" s="91">
        <f t="shared" si="12"/>
        <v>11.1</v>
      </c>
      <c r="U490" s="94">
        <f t="shared" si="16"/>
        <v>-3.8000000000000007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3"/>
      <c r="AD490" s="54">
        <v>0.33402777777777798</v>
      </c>
      <c r="AK490" s="307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0.33402777777777798</v>
      </c>
    </row>
    <row r="491" spans="2:54" x14ac:dyDescent="0.25">
      <c r="B491" s="5">
        <v>10.9</v>
      </c>
      <c r="C491" s="5">
        <v>92</v>
      </c>
      <c r="D491" s="5">
        <v>9.6999999999999993</v>
      </c>
      <c r="E491" s="5">
        <v>10.9</v>
      </c>
      <c r="F491" s="5">
        <v>1.8</v>
      </c>
      <c r="G491" s="5">
        <v>3.2</v>
      </c>
      <c r="H491" s="5">
        <v>1026.5</v>
      </c>
      <c r="I491" s="5">
        <v>0</v>
      </c>
      <c r="J491" s="5">
        <v>0</v>
      </c>
      <c r="K491" s="5">
        <v>0</v>
      </c>
      <c r="L491" s="5">
        <v>2.9</v>
      </c>
      <c r="M491" s="5">
        <v>3.4</v>
      </c>
      <c r="N491">
        <v>232</v>
      </c>
      <c r="O491">
        <v>1088</v>
      </c>
      <c r="P491">
        <v>11</v>
      </c>
      <c r="Q491">
        <v>11.1</v>
      </c>
      <c r="R491" s="54"/>
      <c r="T491" s="91">
        <f t="shared" si="12"/>
        <v>11.1</v>
      </c>
      <c r="U491" s="94">
        <f t="shared" si="16"/>
        <v>-3.8000000000000007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3"/>
      <c r="AD491" s="54">
        <v>0.33472222222222198</v>
      </c>
      <c r="AK491" s="307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0.33472222222222198</v>
      </c>
    </row>
    <row r="492" spans="2:54" x14ac:dyDescent="0.25">
      <c r="B492" s="5">
        <v>10.9</v>
      </c>
      <c r="C492" s="5">
        <v>92</v>
      </c>
      <c r="D492" s="5">
        <v>9.6999999999999993</v>
      </c>
      <c r="E492" s="5">
        <v>10.9</v>
      </c>
      <c r="F492" s="5">
        <v>0</v>
      </c>
      <c r="G492" s="5">
        <v>2.5</v>
      </c>
      <c r="H492" s="5">
        <v>1026.5</v>
      </c>
      <c r="I492" s="5">
        <v>0</v>
      </c>
      <c r="J492" s="5">
        <v>0</v>
      </c>
      <c r="K492" s="5">
        <v>0</v>
      </c>
      <c r="L492" s="5">
        <v>2.9</v>
      </c>
      <c r="M492" s="5">
        <v>3.4</v>
      </c>
      <c r="N492">
        <v>232</v>
      </c>
      <c r="O492">
        <v>1088</v>
      </c>
      <c r="P492">
        <v>11</v>
      </c>
      <c r="Q492">
        <v>11.1</v>
      </c>
      <c r="R492" s="54"/>
      <c r="T492" s="91">
        <f t="shared" si="12"/>
        <v>11.1</v>
      </c>
      <c r="U492" s="94">
        <f>(T492-B492)-4</f>
        <v>-3.8000000000000007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3"/>
      <c r="AD492" s="54">
        <v>0.33541666666666697</v>
      </c>
      <c r="AK492" s="307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0.33541666666666697</v>
      </c>
    </row>
    <row r="493" spans="2:54" x14ac:dyDescent="0.25">
      <c r="B493" s="5">
        <v>10.9</v>
      </c>
      <c r="C493" s="5">
        <v>92</v>
      </c>
      <c r="D493" s="5">
        <v>9.6999999999999993</v>
      </c>
      <c r="E493" s="5">
        <v>10.9</v>
      </c>
      <c r="F493" s="5">
        <v>0</v>
      </c>
      <c r="G493" s="5">
        <v>2.9</v>
      </c>
      <c r="H493" s="5">
        <v>1026.5</v>
      </c>
      <c r="I493" s="5">
        <v>0</v>
      </c>
      <c r="J493" s="5">
        <v>0</v>
      </c>
      <c r="K493" s="5">
        <v>0</v>
      </c>
      <c r="L493" s="5">
        <v>2.9</v>
      </c>
      <c r="M493" s="5">
        <v>3.4</v>
      </c>
      <c r="N493">
        <v>232</v>
      </c>
      <c r="O493">
        <v>1088</v>
      </c>
      <c r="P493">
        <v>11</v>
      </c>
      <c r="Q493">
        <v>11.1</v>
      </c>
      <c r="R493" s="54"/>
      <c r="T493" s="91">
        <f t="shared" si="12"/>
        <v>11.1</v>
      </c>
      <c r="U493" s="94">
        <f t="shared" si="16"/>
        <v>-3.8000000000000007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3"/>
      <c r="AD493" s="54">
        <v>0.33611111111111103</v>
      </c>
      <c r="AK493" s="307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0.33611111111111103</v>
      </c>
    </row>
    <row r="494" spans="2:54" x14ac:dyDescent="0.25">
      <c r="B494" s="5">
        <v>10.9</v>
      </c>
      <c r="C494" s="5">
        <v>92</v>
      </c>
      <c r="D494" s="5">
        <v>9.6999999999999993</v>
      </c>
      <c r="E494" s="5">
        <v>10.9</v>
      </c>
      <c r="F494" s="5">
        <v>0</v>
      </c>
      <c r="G494" s="5">
        <v>5.8</v>
      </c>
      <c r="H494" s="5">
        <v>1026.4000000000001</v>
      </c>
      <c r="I494" s="5">
        <v>0</v>
      </c>
      <c r="J494" s="5">
        <v>0</v>
      </c>
      <c r="K494" s="5">
        <v>0</v>
      </c>
      <c r="L494" s="5">
        <v>2.9</v>
      </c>
      <c r="M494" s="5">
        <v>3.4</v>
      </c>
      <c r="N494">
        <v>232</v>
      </c>
      <c r="O494">
        <v>1088</v>
      </c>
      <c r="P494">
        <v>11</v>
      </c>
      <c r="Q494">
        <v>11.1</v>
      </c>
      <c r="R494" s="54"/>
      <c r="T494" s="91">
        <f t="shared" si="12"/>
        <v>11.1</v>
      </c>
      <c r="U494" s="94">
        <f t="shared" si="16"/>
        <v>-3.8000000000000007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3"/>
      <c r="AD494" s="54">
        <v>0.33680555555555602</v>
      </c>
      <c r="AK494" s="307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0.33680555555555602</v>
      </c>
    </row>
    <row r="495" spans="2:54" x14ac:dyDescent="0.25">
      <c r="B495" s="5">
        <v>10.9</v>
      </c>
      <c r="C495" s="5">
        <v>92</v>
      </c>
      <c r="D495" s="5">
        <v>9.6999999999999993</v>
      </c>
      <c r="E495" s="5">
        <v>10.9</v>
      </c>
      <c r="F495" s="5">
        <v>0</v>
      </c>
      <c r="G495" s="5">
        <v>2.9</v>
      </c>
      <c r="H495" s="5">
        <v>1026.5</v>
      </c>
      <c r="I495" s="5">
        <v>0</v>
      </c>
      <c r="J495" s="5">
        <v>0</v>
      </c>
      <c r="K495" s="5">
        <v>0</v>
      </c>
      <c r="L495" s="5">
        <v>2.9</v>
      </c>
      <c r="M495" s="5">
        <v>3.4</v>
      </c>
      <c r="N495">
        <v>232</v>
      </c>
      <c r="O495">
        <v>1088</v>
      </c>
      <c r="P495">
        <v>11</v>
      </c>
      <c r="Q495">
        <v>11.1</v>
      </c>
      <c r="R495" s="54"/>
      <c r="T495" s="91">
        <f t="shared" si="12"/>
        <v>11.1</v>
      </c>
      <c r="U495" s="94">
        <f t="shared" si="16"/>
        <v>-3.8000000000000007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3"/>
      <c r="AD495" s="54">
        <v>0.33750000000000002</v>
      </c>
      <c r="AK495" s="307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0.33750000000000002</v>
      </c>
    </row>
    <row r="496" spans="2:54" x14ac:dyDescent="0.25">
      <c r="B496" s="5">
        <v>10.8</v>
      </c>
      <c r="C496" s="5">
        <v>92</v>
      </c>
      <c r="D496" s="5">
        <v>9.6</v>
      </c>
      <c r="E496" s="5">
        <v>10.8</v>
      </c>
      <c r="F496" s="5">
        <v>0</v>
      </c>
      <c r="G496" s="5">
        <v>2.2000000000000002</v>
      </c>
      <c r="H496" s="5">
        <v>1026.3</v>
      </c>
      <c r="I496" s="5">
        <v>0</v>
      </c>
      <c r="J496" s="5">
        <v>0</v>
      </c>
      <c r="K496" s="5">
        <v>0</v>
      </c>
      <c r="L496" s="5">
        <v>2.9</v>
      </c>
      <c r="M496" s="5">
        <v>3.4</v>
      </c>
      <c r="N496">
        <v>232</v>
      </c>
      <c r="O496">
        <v>1088</v>
      </c>
      <c r="P496">
        <v>11</v>
      </c>
      <c r="Q496">
        <v>11.1</v>
      </c>
      <c r="R496" s="54"/>
      <c r="T496" s="91">
        <f t="shared" si="12"/>
        <v>11.1</v>
      </c>
      <c r="U496" s="94">
        <f t="shared" si="16"/>
        <v>-3.7000000000000011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3"/>
      <c r="AD496" s="54">
        <v>0.33819444444444402</v>
      </c>
      <c r="AK496" s="307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0.33819444444444402</v>
      </c>
    </row>
    <row r="497" spans="2:54" x14ac:dyDescent="0.25">
      <c r="B497" s="5">
        <v>10.8</v>
      </c>
      <c r="C497" s="5">
        <v>92</v>
      </c>
      <c r="D497" s="5">
        <v>9.6</v>
      </c>
      <c r="E497" s="5">
        <v>10.8</v>
      </c>
      <c r="F497" s="5">
        <v>0</v>
      </c>
      <c r="G497" s="5">
        <v>2.9</v>
      </c>
      <c r="H497" s="5">
        <v>1026.5999999999999</v>
      </c>
      <c r="I497" s="5">
        <v>0</v>
      </c>
      <c r="J497" s="5">
        <v>0</v>
      </c>
      <c r="K497" s="5">
        <v>0</v>
      </c>
      <c r="L497" s="5">
        <v>2.9</v>
      </c>
      <c r="M497" s="5">
        <v>3.4</v>
      </c>
      <c r="N497">
        <v>232</v>
      </c>
      <c r="O497">
        <v>1088</v>
      </c>
      <c r="P497">
        <v>11</v>
      </c>
      <c r="Q497">
        <v>11.1</v>
      </c>
      <c r="R497" s="54"/>
      <c r="T497" s="91">
        <f t="shared" si="12"/>
        <v>11.1</v>
      </c>
      <c r="U497" s="94">
        <f t="shared" si="16"/>
        <v>-3.7000000000000011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3"/>
      <c r="AD497" s="54">
        <v>0.33888888888888902</v>
      </c>
      <c r="AK497" s="307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0.33888888888888902</v>
      </c>
    </row>
    <row r="498" spans="2:54" x14ac:dyDescent="0.25">
      <c r="B498" s="5">
        <v>10.8</v>
      </c>
      <c r="C498" s="5">
        <v>92</v>
      </c>
      <c r="D498" s="5">
        <v>9.6</v>
      </c>
      <c r="E498" s="5">
        <v>10.8</v>
      </c>
      <c r="F498" s="5">
        <v>1.8</v>
      </c>
      <c r="G498" s="5">
        <v>2.5</v>
      </c>
      <c r="H498" s="5">
        <v>1026.4000000000001</v>
      </c>
      <c r="I498" s="5">
        <v>0</v>
      </c>
      <c r="J498" s="5">
        <v>0</v>
      </c>
      <c r="K498" s="5">
        <v>0</v>
      </c>
      <c r="L498" s="5">
        <v>2.9</v>
      </c>
      <c r="M498" s="5">
        <v>3.4</v>
      </c>
      <c r="N498">
        <v>232</v>
      </c>
      <c r="O498">
        <v>1088</v>
      </c>
      <c r="P498">
        <v>11</v>
      </c>
      <c r="Q498">
        <v>11.1</v>
      </c>
      <c r="R498" s="54"/>
      <c r="T498" s="91">
        <f t="shared" ref="T498:T561" si="17">MAX($P498,$Q498)</f>
        <v>11.1</v>
      </c>
      <c r="U498" s="94">
        <f t="shared" si="16"/>
        <v>-3.7000000000000011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3"/>
      <c r="AD498" s="54">
        <v>0.33958333333333302</v>
      </c>
      <c r="AK498" s="307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0.33958333333333302</v>
      </c>
    </row>
    <row r="499" spans="2:54" x14ac:dyDescent="0.25">
      <c r="B499" s="5">
        <v>10.8</v>
      </c>
      <c r="C499" s="5">
        <v>92</v>
      </c>
      <c r="D499" s="5">
        <v>9.6</v>
      </c>
      <c r="E499" s="5">
        <v>10.8</v>
      </c>
      <c r="F499" s="5">
        <v>2.2000000000000002</v>
      </c>
      <c r="G499" s="5">
        <v>3.6</v>
      </c>
      <c r="H499" s="5">
        <v>1026.5</v>
      </c>
      <c r="I499" s="5">
        <v>0</v>
      </c>
      <c r="J499" s="5">
        <v>0</v>
      </c>
      <c r="K499" s="5">
        <v>0</v>
      </c>
      <c r="L499" s="5">
        <v>2.9</v>
      </c>
      <c r="M499" s="5">
        <v>3.4</v>
      </c>
      <c r="N499">
        <v>232</v>
      </c>
      <c r="O499">
        <v>1088</v>
      </c>
      <c r="P499">
        <v>11</v>
      </c>
      <c r="Q499">
        <v>11.1</v>
      </c>
      <c r="R499" s="54"/>
      <c r="T499" s="91">
        <f t="shared" si="17"/>
        <v>11.1</v>
      </c>
      <c r="U499" s="94">
        <f t="shared" si="16"/>
        <v>-3.7000000000000011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3"/>
      <c r="AD499" s="54">
        <v>0.34027777777777801</v>
      </c>
      <c r="AK499" s="307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0.34027777777777801</v>
      </c>
    </row>
    <row r="500" spans="2:54" x14ac:dyDescent="0.25">
      <c r="B500" s="5">
        <v>10.8</v>
      </c>
      <c r="C500" s="5">
        <v>92</v>
      </c>
      <c r="D500" s="5">
        <v>9.6</v>
      </c>
      <c r="E500" s="5">
        <v>10.8</v>
      </c>
      <c r="F500" s="5">
        <v>4</v>
      </c>
      <c r="G500" s="5">
        <v>4.3</v>
      </c>
      <c r="H500" s="5">
        <v>1026.5999999999999</v>
      </c>
      <c r="I500" s="5">
        <v>0</v>
      </c>
      <c r="J500" s="5">
        <v>0</v>
      </c>
      <c r="K500" s="5">
        <v>0</v>
      </c>
      <c r="L500" s="5">
        <v>2.9</v>
      </c>
      <c r="M500" s="5">
        <v>3.4</v>
      </c>
      <c r="N500">
        <v>232</v>
      </c>
      <c r="O500">
        <v>1088</v>
      </c>
      <c r="P500">
        <v>11</v>
      </c>
      <c r="Q500">
        <v>11.1</v>
      </c>
      <c r="R500" s="54"/>
      <c r="T500" s="91">
        <f t="shared" si="17"/>
        <v>11.1</v>
      </c>
      <c r="U500" s="94">
        <f t="shared" si="16"/>
        <v>-3.7000000000000011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3"/>
      <c r="AD500" s="54">
        <v>0.34097222222222201</v>
      </c>
      <c r="AK500" s="307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0.34097222222222201</v>
      </c>
    </row>
    <row r="501" spans="2:54" x14ac:dyDescent="0.25">
      <c r="B501" s="5">
        <v>10.8</v>
      </c>
      <c r="C501" s="5">
        <v>92</v>
      </c>
      <c r="D501" s="5">
        <v>9.6</v>
      </c>
      <c r="E501" s="5">
        <v>10.8</v>
      </c>
      <c r="F501" s="5">
        <v>0</v>
      </c>
      <c r="G501" s="5">
        <v>0</v>
      </c>
      <c r="H501" s="5">
        <v>1026.5</v>
      </c>
      <c r="I501" s="5">
        <v>0</v>
      </c>
      <c r="J501" s="5">
        <v>0</v>
      </c>
      <c r="K501" s="5">
        <v>0</v>
      </c>
      <c r="L501" s="5">
        <v>2.9</v>
      </c>
      <c r="M501" s="5">
        <v>3.4</v>
      </c>
      <c r="N501">
        <v>232</v>
      </c>
      <c r="O501">
        <v>1088</v>
      </c>
      <c r="P501">
        <v>10.9</v>
      </c>
      <c r="Q501">
        <v>11.1</v>
      </c>
      <c r="R501" s="54"/>
      <c r="T501" s="91">
        <f t="shared" si="17"/>
        <v>11.1</v>
      </c>
      <c r="U501" s="94">
        <f t="shared" si="16"/>
        <v>-3.7000000000000011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3"/>
      <c r="AD501" s="54">
        <v>0.34166666666666701</v>
      </c>
      <c r="AK501" s="307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0.34166666666666701</v>
      </c>
    </row>
    <row r="502" spans="2:54" x14ac:dyDescent="0.25">
      <c r="B502" s="5">
        <v>10.8</v>
      </c>
      <c r="C502" s="5">
        <v>92</v>
      </c>
      <c r="D502" s="5">
        <v>9.6</v>
      </c>
      <c r="E502" s="5">
        <v>10.8</v>
      </c>
      <c r="F502" s="5">
        <v>0</v>
      </c>
      <c r="G502" s="5">
        <v>3.2</v>
      </c>
      <c r="H502" s="5">
        <v>1026.4000000000001</v>
      </c>
      <c r="I502" s="5">
        <v>0</v>
      </c>
      <c r="J502" s="5">
        <v>0</v>
      </c>
      <c r="K502" s="5">
        <v>0</v>
      </c>
      <c r="L502" s="5">
        <v>2.9</v>
      </c>
      <c r="M502" s="5">
        <v>3.4</v>
      </c>
      <c r="N502">
        <v>232</v>
      </c>
      <c r="O502">
        <v>1088</v>
      </c>
      <c r="P502">
        <v>10.9</v>
      </c>
      <c r="Q502">
        <v>11</v>
      </c>
      <c r="R502" s="54"/>
      <c r="T502" s="91">
        <f t="shared" si="17"/>
        <v>11</v>
      </c>
      <c r="U502" s="94">
        <f t="shared" si="16"/>
        <v>-3.8000000000000007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3"/>
      <c r="AD502" s="54">
        <v>0.34236111111111101</v>
      </c>
      <c r="AK502" s="307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0.34236111111111101</v>
      </c>
    </row>
    <row r="503" spans="2:54" x14ac:dyDescent="0.25">
      <c r="B503" s="5">
        <v>10.8</v>
      </c>
      <c r="C503" s="5">
        <v>92</v>
      </c>
      <c r="D503" s="5">
        <v>9.6</v>
      </c>
      <c r="E503" s="5">
        <v>10.8</v>
      </c>
      <c r="F503" s="5">
        <v>2.9</v>
      </c>
      <c r="G503" s="5">
        <v>4</v>
      </c>
      <c r="H503" s="5">
        <v>1026.5999999999999</v>
      </c>
      <c r="I503" s="5">
        <v>0</v>
      </c>
      <c r="J503" s="5">
        <v>0</v>
      </c>
      <c r="K503" s="5">
        <v>0</v>
      </c>
      <c r="L503" s="5">
        <v>2.9</v>
      </c>
      <c r="M503" s="5">
        <v>3.4</v>
      </c>
      <c r="N503">
        <v>232</v>
      </c>
      <c r="O503">
        <v>1088</v>
      </c>
      <c r="P503">
        <v>10.9</v>
      </c>
      <c r="Q503">
        <v>11</v>
      </c>
      <c r="R503" s="54"/>
      <c r="T503" s="91">
        <f t="shared" si="17"/>
        <v>11</v>
      </c>
      <c r="U503" s="94">
        <f t="shared" si="16"/>
        <v>-3.8000000000000007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3"/>
      <c r="AD503" s="54">
        <v>0.343055555555556</v>
      </c>
      <c r="AK503" s="307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0.343055555555556</v>
      </c>
    </row>
    <row r="504" spans="2:54" x14ac:dyDescent="0.25">
      <c r="B504" s="5">
        <v>10.8</v>
      </c>
      <c r="C504" s="5">
        <v>92</v>
      </c>
      <c r="D504" s="5">
        <v>9.6</v>
      </c>
      <c r="E504" s="5">
        <v>10.8</v>
      </c>
      <c r="F504" s="5">
        <v>4.7</v>
      </c>
      <c r="G504" s="5">
        <v>4.7</v>
      </c>
      <c r="H504" s="5">
        <v>1026.5999999999999</v>
      </c>
      <c r="I504" s="5">
        <v>0</v>
      </c>
      <c r="J504" s="5">
        <v>0</v>
      </c>
      <c r="K504" s="5">
        <v>0</v>
      </c>
      <c r="L504" s="5">
        <v>2.9</v>
      </c>
      <c r="M504" s="5">
        <v>3.4</v>
      </c>
      <c r="N504">
        <v>232</v>
      </c>
      <c r="O504">
        <v>1088</v>
      </c>
      <c r="P504">
        <v>10.9</v>
      </c>
      <c r="Q504">
        <v>11</v>
      </c>
      <c r="R504" s="54"/>
      <c r="T504" s="91">
        <f t="shared" si="17"/>
        <v>11</v>
      </c>
      <c r="U504" s="94">
        <f t="shared" si="16"/>
        <v>-3.8000000000000007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3"/>
      <c r="AD504" s="54">
        <v>0.34375</v>
      </c>
      <c r="AK504" s="307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</v>
      </c>
    </row>
    <row r="505" spans="2:54" x14ac:dyDescent="0.25">
      <c r="B505" s="5">
        <v>10.8</v>
      </c>
      <c r="C505" s="5">
        <v>92</v>
      </c>
      <c r="D505" s="5">
        <v>9.6</v>
      </c>
      <c r="E505" s="5">
        <v>10.8</v>
      </c>
      <c r="F505" s="5">
        <v>5</v>
      </c>
      <c r="G505" s="5">
        <v>5</v>
      </c>
      <c r="H505" s="5">
        <v>1026.5</v>
      </c>
      <c r="I505" s="5">
        <v>0</v>
      </c>
      <c r="J505" s="5">
        <v>0</v>
      </c>
      <c r="K505" s="5">
        <v>0</v>
      </c>
      <c r="L505" s="5">
        <v>2.9</v>
      </c>
      <c r="M505" s="5">
        <v>3.4</v>
      </c>
      <c r="N505">
        <v>232</v>
      </c>
      <c r="O505">
        <v>1088</v>
      </c>
      <c r="P505">
        <v>10.9</v>
      </c>
      <c r="Q505">
        <v>11</v>
      </c>
      <c r="R505" s="54"/>
      <c r="T505" s="91">
        <f t="shared" si="17"/>
        <v>11</v>
      </c>
      <c r="U505" s="94">
        <f t="shared" si="16"/>
        <v>-3.8000000000000007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3"/>
      <c r="AD505" s="54">
        <v>0.344444444444444</v>
      </c>
      <c r="AK505" s="307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0.344444444444444</v>
      </c>
    </row>
    <row r="506" spans="2:54" x14ac:dyDescent="0.25">
      <c r="B506" s="5">
        <v>10.8</v>
      </c>
      <c r="C506" s="5">
        <v>92</v>
      </c>
      <c r="D506" s="5">
        <v>9.6</v>
      </c>
      <c r="E506" s="5">
        <v>10.8</v>
      </c>
      <c r="F506" s="5">
        <v>0</v>
      </c>
      <c r="G506" s="5">
        <v>0</v>
      </c>
      <c r="H506" s="5">
        <v>1026.8</v>
      </c>
      <c r="I506" s="5">
        <v>0</v>
      </c>
      <c r="J506" s="5">
        <v>0</v>
      </c>
      <c r="K506" s="5">
        <v>0</v>
      </c>
      <c r="L506" s="5">
        <v>2.9</v>
      </c>
      <c r="M506" s="5">
        <v>3.4</v>
      </c>
      <c r="N506">
        <v>232</v>
      </c>
      <c r="O506">
        <v>1088</v>
      </c>
      <c r="P506">
        <v>10.9</v>
      </c>
      <c r="Q506">
        <v>11</v>
      </c>
      <c r="R506" s="54"/>
      <c r="T506" s="91">
        <f t="shared" si="17"/>
        <v>11</v>
      </c>
      <c r="U506" s="94">
        <f t="shared" si="16"/>
        <v>-3.8000000000000007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3"/>
      <c r="AD506" s="54">
        <v>0.34513888888888899</v>
      </c>
      <c r="AK506" s="307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0.34513888888888899</v>
      </c>
    </row>
    <row r="507" spans="2:54" x14ac:dyDescent="0.25">
      <c r="B507" s="5">
        <v>10.8</v>
      </c>
      <c r="C507" s="5">
        <v>92</v>
      </c>
      <c r="D507" s="5">
        <v>9.6</v>
      </c>
      <c r="E507" s="5">
        <v>10.8</v>
      </c>
      <c r="F507" s="5">
        <v>1.8</v>
      </c>
      <c r="G507" s="5">
        <v>3.6</v>
      </c>
      <c r="H507" s="5">
        <v>1026.5</v>
      </c>
      <c r="I507" s="5">
        <v>0</v>
      </c>
      <c r="J507" s="5">
        <v>0</v>
      </c>
      <c r="K507" s="5">
        <v>0</v>
      </c>
      <c r="L507" s="5">
        <v>2.9</v>
      </c>
      <c r="M507" s="5">
        <v>3.4</v>
      </c>
      <c r="N507">
        <v>232</v>
      </c>
      <c r="O507">
        <v>1088</v>
      </c>
      <c r="P507">
        <v>10.9</v>
      </c>
      <c r="Q507">
        <v>11</v>
      </c>
      <c r="R507" s="54"/>
      <c r="T507" s="91">
        <f t="shared" si="17"/>
        <v>11</v>
      </c>
      <c r="U507" s="94">
        <f t="shared" si="16"/>
        <v>-3.8000000000000007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3"/>
      <c r="AD507" s="54">
        <v>0.34583333333333299</v>
      </c>
      <c r="AK507" s="307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0.34583333333333299</v>
      </c>
    </row>
    <row r="508" spans="2:54" x14ac:dyDescent="0.25">
      <c r="B508" s="5">
        <v>10.8</v>
      </c>
      <c r="C508" s="5">
        <v>92</v>
      </c>
      <c r="D508" s="5">
        <v>9.6</v>
      </c>
      <c r="E508" s="5">
        <v>10.8</v>
      </c>
      <c r="F508" s="5">
        <v>0</v>
      </c>
      <c r="G508" s="5">
        <v>3.2</v>
      </c>
      <c r="H508" s="5">
        <v>1026.5999999999999</v>
      </c>
      <c r="I508" s="5">
        <v>0</v>
      </c>
      <c r="J508" s="5">
        <v>0</v>
      </c>
      <c r="K508" s="5">
        <v>0</v>
      </c>
      <c r="L508" s="5">
        <v>2.9</v>
      </c>
      <c r="M508" s="5">
        <v>3.4</v>
      </c>
      <c r="N508">
        <v>232</v>
      </c>
      <c r="O508">
        <v>1088</v>
      </c>
      <c r="P508">
        <v>10.9</v>
      </c>
      <c r="Q508">
        <v>11</v>
      </c>
      <c r="R508" s="54"/>
      <c r="T508" s="91">
        <f t="shared" si="17"/>
        <v>11</v>
      </c>
      <c r="U508" s="94">
        <f t="shared" si="16"/>
        <v>-3.8000000000000007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3"/>
      <c r="AD508" s="54">
        <v>0.34652777777777799</v>
      </c>
      <c r="AK508" s="307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0.34652777777777799</v>
      </c>
    </row>
    <row r="509" spans="2:54" x14ac:dyDescent="0.25">
      <c r="B509" s="5">
        <v>10.8</v>
      </c>
      <c r="C509" s="5">
        <v>92</v>
      </c>
      <c r="D509" s="5">
        <v>9.6</v>
      </c>
      <c r="E509" s="5">
        <v>10.8</v>
      </c>
      <c r="F509" s="5">
        <v>2.2000000000000002</v>
      </c>
      <c r="G509" s="5">
        <v>4</v>
      </c>
      <c r="H509" s="5">
        <v>1026.5999999999999</v>
      </c>
      <c r="I509" s="5">
        <v>0</v>
      </c>
      <c r="J509" s="5">
        <v>0</v>
      </c>
      <c r="K509" s="5">
        <v>0</v>
      </c>
      <c r="L509" s="5">
        <v>2.9</v>
      </c>
      <c r="M509" s="5">
        <v>3.4</v>
      </c>
      <c r="N509">
        <v>232</v>
      </c>
      <c r="O509">
        <v>1088</v>
      </c>
      <c r="P509">
        <v>10.8</v>
      </c>
      <c r="Q509">
        <v>11</v>
      </c>
      <c r="R509" s="54"/>
      <c r="T509" s="91">
        <f t="shared" si="17"/>
        <v>11</v>
      </c>
      <c r="U509" s="94">
        <f t="shared" si="16"/>
        <v>-3.8000000000000007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3"/>
      <c r="AD509" s="54">
        <v>0.34722222222222199</v>
      </c>
      <c r="AK509" s="307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0.34722222222222199</v>
      </c>
    </row>
    <row r="510" spans="2:54" x14ac:dyDescent="0.25">
      <c r="B510" s="5">
        <v>10.8</v>
      </c>
      <c r="C510" s="5">
        <v>92</v>
      </c>
      <c r="D510" s="5">
        <v>9.6</v>
      </c>
      <c r="E510" s="5">
        <v>10.8</v>
      </c>
      <c r="F510" s="5">
        <v>2.2000000000000002</v>
      </c>
      <c r="G510" s="5">
        <v>3.6</v>
      </c>
      <c r="H510" s="5">
        <v>1026.5999999999999</v>
      </c>
      <c r="I510" s="5">
        <v>10</v>
      </c>
      <c r="J510" s="5">
        <v>0</v>
      </c>
      <c r="K510" s="5">
        <v>0</v>
      </c>
      <c r="L510" s="5">
        <v>2.9</v>
      </c>
      <c r="M510" s="5">
        <v>3.4</v>
      </c>
      <c r="N510">
        <v>232</v>
      </c>
      <c r="O510">
        <v>1088</v>
      </c>
      <c r="P510">
        <v>10.8</v>
      </c>
      <c r="Q510">
        <v>11</v>
      </c>
      <c r="R510" s="54"/>
      <c r="T510" s="91">
        <f t="shared" si="17"/>
        <v>11</v>
      </c>
      <c r="U510" s="94">
        <f t="shared" si="16"/>
        <v>-3.8000000000000007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3"/>
      <c r="AD510" s="54">
        <v>0.34791666666666698</v>
      </c>
      <c r="AK510" s="307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0.34791666666666698</v>
      </c>
    </row>
    <row r="511" spans="2:54" x14ac:dyDescent="0.25">
      <c r="B511" s="5">
        <v>10.8</v>
      </c>
      <c r="C511" s="5">
        <v>92</v>
      </c>
      <c r="D511" s="5">
        <v>9.6</v>
      </c>
      <c r="E511" s="5">
        <v>10.8</v>
      </c>
      <c r="F511" s="5">
        <v>2.2000000000000002</v>
      </c>
      <c r="G511" s="5">
        <v>2.2000000000000002</v>
      </c>
      <c r="H511" s="5">
        <v>1026.7</v>
      </c>
      <c r="I511" s="5">
        <v>10</v>
      </c>
      <c r="J511" s="5">
        <v>0</v>
      </c>
      <c r="K511" s="5">
        <v>0</v>
      </c>
      <c r="L511" s="5">
        <v>2.9</v>
      </c>
      <c r="M511" s="5">
        <v>3.4</v>
      </c>
      <c r="N511">
        <v>232</v>
      </c>
      <c r="O511">
        <v>1088</v>
      </c>
      <c r="P511">
        <v>10.9</v>
      </c>
      <c r="Q511">
        <v>11</v>
      </c>
      <c r="R511" s="54"/>
      <c r="T511" s="91">
        <f t="shared" si="17"/>
        <v>11</v>
      </c>
      <c r="U511" s="94">
        <f t="shared" si="16"/>
        <v>-3.8000000000000007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3"/>
      <c r="AD511" s="54">
        <v>0.34861111111111098</v>
      </c>
      <c r="AK511" s="307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0.34861111111111098</v>
      </c>
    </row>
    <row r="512" spans="2:54" x14ac:dyDescent="0.25">
      <c r="B512" s="5">
        <v>10.8</v>
      </c>
      <c r="C512" s="5">
        <v>92</v>
      </c>
      <c r="D512" s="5">
        <v>9.6</v>
      </c>
      <c r="E512" s="5">
        <v>10.8</v>
      </c>
      <c r="F512" s="5">
        <v>3.6</v>
      </c>
      <c r="G512" s="5">
        <v>3.6</v>
      </c>
      <c r="H512" s="5">
        <v>1026.5999999999999</v>
      </c>
      <c r="I512" s="5">
        <v>10</v>
      </c>
      <c r="J512" s="5">
        <v>0</v>
      </c>
      <c r="K512" s="5">
        <v>0</v>
      </c>
      <c r="L512" s="5">
        <v>2.9</v>
      </c>
      <c r="M512" s="5">
        <v>3.4</v>
      </c>
      <c r="N512">
        <v>232</v>
      </c>
      <c r="O512">
        <v>1088</v>
      </c>
      <c r="P512">
        <v>10.8</v>
      </c>
      <c r="Q512">
        <v>11</v>
      </c>
      <c r="R512" s="54"/>
      <c r="T512" s="91">
        <f t="shared" si="17"/>
        <v>11</v>
      </c>
      <c r="U512" s="94">
        <f t="shared" si="16"/>
        <v>-3.8000000000000007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3"/>
      <c r="AD512" s="54">
        <v>0.34930555555555598</v>
      </c>
      <c r="AK512" s="307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0.34930555555555598</v>
      </c>
    </row>
    <row r="513" spans="2:54" x14ac:dyDescent="0.25">
      <c r="B513" s="5">
        <v>10.8</v>
      </c>
      <c r="C513" s="5">
        <v>92</v>
      </c>
      <c r="D513" s="5">
        <v>9.6</v>
      </c>
      <c r="E513" s="5">
        <v>10.8</v>
      </c>
      <c r="F513" s="5">
        <v>2.9</v>
      </c>
      <c r="G513" s="5">
        <v>4.7</v>
      </c>
      <c r="H513" s="5">
        <v>1026.7</v>
      </c>
      <c r="I513" s="5">
        <v>10</v>
      </c>
      <c r="J513" s="5">
        <v>0</v>
      </c>
      <c r="K513" s="5">
        <v>0</v>
      </c>
      <c r="L513" s="5">
        <v>2.9</v>
      </c>
      <c r="M513" s="5">
        <v>3.4</v>
      </c>
      <c r="N513">
        <v>232</v>
      </c>
      <c r="O513">
        <v>1088</v>
      </c>
      <c r="P513">
        <v>10.8</v>
      </c>
      <c r="Q513">
        <v>10.9</v>
      </c>
      <c r="R513" s="54"/>
      <c r="T513" s="91">
        <f t="shared" si="17"/>
        <v>10.9</v>
      </c>
      <c r="U513" s="94">
        <f t="shared" si="16"/>
        <v>-3.9000000000000004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3"/>
      <c r="AD513" s="54">
        <v>0.35</v>
      </c>
      <c r="AK513" s="307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</v>
      </c>
    </row>
    <row r="514" spans="2:54" x14ac:dyDescent="0.25">
      <c r="B514" s="5">
        <v>10.8</v>
      </c>
      <c r="C514" s="5">
        <v>92</v>
      </c>
      <c r="D514" s="5">
        <v>9.6</v>
      </c>
      <c r="E514" s="5">
        <v>10.8</v>
      </c>
      <c r="F514" s="5">
        <v>2.9</v>
      </c>
      <c r="G514" s="5">
        <v>2.9</v>
      </c>
      <c r="H514" s="5">
        <v>1026.7</v>
      </c>
      <c r="I514" s="5">
        <v>20</v>
      </c>
      <c r="J514" s="5">
        <v>0</v>
      </c>
      <c r="K514" s="5">
        <v>0</v>
      </c>
      <c r="L514" s="5">
        <v>2.9</v>
      </c>
      <c r="M514" s="5">
        <v>3.4</v>
      </c>
      <c r="N514">
        <v>232</v>
      </c>
      <c r="O514">
        <v>1088</v>
      </c>
      <c r="P514">
        <v>10.8</v>
      </c>
      <c r="Q514">
        <v>10.9</v>
      </c>
      <c r="R514" s="54"/>
      <c r="T514" s="91">
        <f t="shared" si="17"/>
        <v>10.9</v>
      </c>
      <c r="U514" s="94">
        <f t="shared" si="16"/>
        <v>-3.9000000000000004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3"/>
      <c r="AD514" s="54">
        <v>0.35069444444444398</v>
      </c>
      <c r="AK514" s="307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0.35069444444444398</v>
      </c>
    </row>
    <row r="515" spans="2:54" x14ac:dyDescent="0.25">
      <c r="B515" s="5">
        <v>10.8</v>
      </c>
      <c r="C515" s="5">
        <v>92</v>
      </c>
      <c r="D515" s="5">
        <v>9.6</v>
      </c>
      <c r="E515" s="5">
        <v>10.8</v>
      </c>
      <c r="F515" s="5">
        <v>4.3</v>
      </c>
      <c r="G515" s="5">
        <v>4.3</v>
      </c>
      <c r="H515" s="5">
        <v>1026.7</v>
      </c>
      <c r="I515" s="5">
        <v>20</v>
      </c>
      <c r="J515" s="5">
        <v>0</v>
      </c>
      <c r="K515" s="5">
        <v>0</v>
      </c>
      <c r="L515" s="5">
        <v>2.9</v>
      </c>
      <c r="M515" s="5">
        <v>3.4</v>
      </c>
      <c r="N515">
        <v>232</v>
      </c>
      <c r="O515">
        <v>1088</v>
      </c>
      <c r="P515">
        <v>10.8</v>
      </c>
      <c r="Q515">
        <v>10.9</v>
      </c>
      <c r="R515" s="54"/>
      <c r="T515" s="91">
        <f t="shared" si="17"/>
        <v>10.9</v>
      </c>
      <c r="U515" s="94">
        <f t="shared" si="16"/>
        <v>-3.9000000000000004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3"/>
      <c r="AD515" s="54">
        <v>0.35138888888888897</v>
      </c>
      <c r="AK515" s="307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0.35138888888888897</v>
      </c>
    </row>
    <row r="516" spans="2:54" x14ac:dyDescent="0.25">
      <c r="B516" s="5">
        <v>10.8</v>
      </c>
      <c r="C516" s="5">
        <v>92</v>
      </c>
      <c r="D516" s="5">
        <v>9.6</v>
      </c>
      <c r="E516" s="5">
        <v>10.8</v>
      </c>
      <c r="F516" s="5">
        <v>3.2</v>
      </c>
      <c r="G516" s="5">
        <v>3.2</v>
      </c>
      <c r="H516" s="5">
        <v>1026.5999999999999</v>
      </c>
      <c r="I516" s="5">
        <v>20</v>
      </c>
      <c r="J516" s="5">
        <v>0</v>
      </c>
      <c r="K516" s="5">
        <v>0</v>
      </c>
      <c r="L516" s="5">
        <v>2.9</v>
      </c>
      <c r="M516" s="5">
        <v>3.4</v>
      </c>
      <c r="N516">
        <v>232</v>
      </c>
      <c r="O516">
        <v>1088</v>
      </c>
      <c r="P516">
        <v>10.8</v>
      </c>
      <c r="Q516">
        <v>10.9</v>
      </c>
      <c r="R516" s="54"/>
      <c r="T516" s="91">
        <f t="shared" si="17"/>
        <v>10.9</v>
      </c>
      <c r="U516" s="94">
        <f t="shared" si="16"/>
        <v>-3.9000000000000004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3"/>
      <c r="AD516" s="54">
        <v>0.35208333333333303</v>
      </c>
      <c r="AK516" s="307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0.35208333333333303</v>
      </c>
    </row>
    <row r="517" spans="2:54" x14ac:dyDescent="0.25">
      <c r="B517" s="5">
        <v>10.8</v>
      </c>
      <c r="C517" s="5">
        <v>92</v>
      </c>
      <c r="D517" s="5">
        <v>9.6</v>
      </c>
      <c r="E517" s="5">
        <v>10.8</v>
      </c>
      <c r="F517" s="5">
        <v>2.5</v>
      </c>
      <c r="G517" s="5">
        <v>3.2</v>
      </c>
      <c r="H517" s="5">
        <v>1026.5999999999999</v>
      </c>
      <c r="I517" s="5">
        <v>30</v>
      </c>
      <c r="J517" s="5">
        <v>0</v>
      </c>
      <c r="K517" s="5">
        <v>0</v>
      </c>
      <c r="L517" s="5">
        <v>2.9</v>
      </c>
      <c r="M517" s="5">
        <v>3.4</v>
      </c>
      <c r="N517">
        <v>232</v>
      </c>
      <c r="O517">
        <v>1088</v>
      </c>
      <c r="P517">
        <v>10.8</v>
      </c>
      <c r="Q517">
        <v>10.9</v>
      </c>
      <c r="R517" s="54"/>
      <c r="T517" s="91">
        <f t="shared" si="17"/>
        <v>10.9</v>
      </c>
      <c r="U517" s="94">
        <f t="shared" si="16"/>
        <v>-3.9000000000000004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3"/>
      <c r="AD517" s="54">
        <v>0.35277777777777802</v>
      </c>
      <c r="AK517" s="307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0.35277777777777802</v>
      </c>
    </row>
    <row r="518" spans="2:54" x14ac:dyDescent="0.25">
      <c r="B518" s="5">
        <v>10.8</v>
      </c>
      <c r="C518" s="5">
        <v>92</v>
      </c>
      <c r="D518" s="5">
        <v>9.6</v>
      </c>
      <c r="E518" s="5">
        <v>10.8</v>
      </c>
      <c r="F518" s="5">
        <v>2.2000000000000002</v>
      </c>
      <c r="G518" s="5">
        <v>3.2</v>
      </c>
      <c r="H518" s="5">
        <v>1026.7</v>
      </c>
      <c r="I518" s="5">
        <v>40</v>
      </c>
      <c r="J518" s="5">
        <v>0</v>
      </c>
      <c r="K518" s="5">
        <v>0</v>
      </c>
      <c r="L518" s="5">
        <v>2.9</v>
      </c>
      <c r="M518" s="5">
        <v>3.4</v>
      </c>
      <c r="N518">
        <v>232</v>
      </c>
      <c r="O518">
        <v>1088</v>
      </c>
      <c r="P518">
        <v>10.8</v>
      </c>
      <c r="Q518">
        <v>10.9</v>
      </c>
      <c r="R518" s="54"/>
      <c r="T518" s="91">
        <f t="shared" si="17"/>
        <v>10.9</v>
      </c>
      <c r="U518" s="94">
        <f t="shared" si="16"/>
        <v>-3.9000000000000004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3"/>
      <c r="AD518" s="54">
        <v>0.35347222222222202</v>
      </c>
      <c r="AK518" s="307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0.35347222222222202</v>
      </c>
    </row>
    <row r="519" spans="2:54" x14ac:dyDescent="0.25">
      <c r="B519" s="5">
        <v>10.8</v>
      </c>
      <c r="C519" s="5">
        <v>92</v>
      </c>
      <c r="D519" s="5">
        <v>9.6</v>
      </c>
      <c r="E519" s="5">
        <v>10.8</v>
      </c>
      <c r="F519" s="5">
        <v>4</v>
      </c>
      <c r="G519" s="5">
        <v>4</v>
      </c>
      <c r="H519" s="5">
        <v>1026.5999999999999</v>
      </c>
      <c r="I519" s="5">
        <v>40</v>
      </c>
      <c r="J519" s="5">
        <v>0</v>
      </c>
      <c r="K519" s="5">
        <v>0</v>
      </c>
      <c r="L519" s="5">
        <v>2.9</v>
      </c>
      <c r="M519" s="5">
        <v>3.4</v>
      </c>
      <c r="N519">
        <v>232</v>
      </c>
      <c r="O519">
        <v>1088</v>
      </c>
      <c r="P519">
        <v>10.8</v>
      </c>
      <c r="Q519">
        <v>10.9</v>
      </c>
      <c r="R519" s="54"/>
      <c r="T519" s="91">
        <f t="shared" si="17"/>
        <v>10.9</v>
      </c>
      <c r="U519" s="94">
        <f t="shared" si="16"/>
        <v>-3.9000000000000004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3"/>
      <c r="AD519" s="54">
        <v>0.35416666666666702</v>
      </c>
      <c r="AK519" s="307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0.35416666666666702</v>
      </c>
    </row>
    <row r="520" spans="2:54" x14ac:dyDescent="0.25">
      <c r="B520" s="5">
        <v>10.8</v>
      </c>
      <c r="C520" s="5">
        <v>92</v>
      </c>
      <c r="D520" s="5">
        <v>9.6</v>
      </c>
      <c r="E520" s="5">
        <v>10.8</v>
      </c>
      <c r="F520" s="5">
        <v>2.2000000000000002</v>
      </c>
      <c r="G520" s="5">
        <v>2.9</v>
      </c>
      <c r="H520" s="5">
        <v>1026.8</v>
      </c>
      <c r="I520" s="5">
        <v>50</v>
      </c>
      <c r="J520" s="5">
        <v>0</v>
      </c>
      <c r="K520" s="5">
        <v>0</v>
      </c>
      <c r="L520" s="5">
        <v>2.9</v>
      </c>
      <c r="M520" s="5">
        <v>3.4</v>
      </c>
      <c r="N520">
        <v>232</v>
      </c>
      <c r="O520">
        <v>1088</v>
      </c>
      <c r="P520">
        <v>10.8</v>
      </c>
      <c r="Q520">
        <v>10.9</v>
      </c>
      <c r="R520" s="54"/>
      <c r="T520" s="91">
        <f t="shared" si="17"/>
        <v>10.9</v>
      </c>
      <c r="U520" s="94">
        <f t="shared" si="16"/>
        <v>-3.9000000000000004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3"/>
      <c r="AD520" s="54">
        <v>0.35486111111111102</v>
      </c>
      <c r="AK520" s="307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0.35486111111111102</v>
      </c>
    </row>
    <row r="521" spans="2:54" x14ac:dyDescent="0.25">
      <c r="B521" s="5">
        <v>10.8</v>
      </c>
      <c r="C521" s="5">
        <v>92</v>
      </c>
      <c r="D521" s="5">
        <v>9.6</v>
      </c>
      <c r="E521" s="5">
        <v>10.8</v>
      </c>
      <c r="F521" s="5">
        <v>6.5</v>
      </c>
      <c r="G521" s="5">
        <v>9.6999999999999993</v>
      </c>
      <c r="H521" s="5">
        <v>1026.5999999999999</v>
      </c>
      <c r="I521" s="5">
        <v>60</v>
      </c>
      <c r="J521" s="5">
        <v>0</v>
      </c>
      <c r="K521" s="5">
        <v>0</v>
      </c>
      <c r="L521" s="5">
        <v>2.9</v>
      </c>
      <c r="M521" s="5">
        <v>3.4</v>
      </c>
      <c r="N521">
        <v>232</v>
      </c>
      <c r="O521">
        <v>1088</v>
      </c>
      <c r="P521">
        <v>10.7</v>
      </c>
      <c r="Q521">
        <v>10.9</v>
      </c>
      <c r="R521" s="54"/>
      <c r="T521" s="91">
        <f t="shared" si="17"/>
        <v>10.9</v>
      </c>
      <c r="U521" s="94">
        <f t="shared" si="16"/>
        <v>-3.9000000000000004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3"/>
      <c r="AD521" s="54">
        <v>0.35555555555555601</v>
      </c>
      <c r="AK521" s="307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0.35555555555555601</v>
      </c>
    </row>
    <row r="522" spans="2:54" x14ac:dyDescent="0.25">
      <c r="B522" s="5">
        <v>10.7</v>
      </c>
      <c r="C522" s="5">
        <v>92</v>
      </c>
      <c r="D522" s="5">
        <v>9.5</v>
      </c>
      <c r="E522" s="5">
        <v>10.7</v>
      </c>
      <c r="F522" s="5">
        <v>2.9</v>
      </c>
      <c r="G522" s="5">
        <v>4</v>
      </c>
      <c r="H522" s="5">
        <v>1026.5</v>
      </c>
      <c r="I522" s="5">
        <v>70</v>
      </c>
      <c r="J522" s="5">
        <v>0</v>
      </c>
      <c r="K522" s="5">
        <v>0</v>
      </c>
      <c r="L522" s="5">
        <v>2.9</v>
      </c>
      <c r="M522" s="5">
        <v>3.4</v>
      </c>
      <c r="N522">
        <v>232</v>
      </c>
      <c r="O522">
        <v>1088</v>
      </c>
      <c r="P522">
        <v>10.7</v>
      </c>
      <c r="Q522">
        <v>10.9</v>
      </c>
      <c r="R522" s="54"/>
      <c r="T522" s="91">
        <f t="shared" si="17"/>
        <v>10.9</v>
      </c>
      <c r="U522" s="94">
        <f t="shared" si="16"/>
        <v>-3.7999999999999989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3"/>
      <c r="AD522" s="54">
        <v>0.35625000000000001</v>
      </c>
      <c r="AK522" s="307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0.35625000000000001</v>
      </c>
    </row>
    <row r="523" spans="2:54" x14ac:dyDescent="0.25">
      <c r="B523" s="5">
        <v>10.7</v>
      </c>
      <c r="C523" s="5">
        <v>92</v>
      </c>
      <c r="D523" s="5">
        <v>9.5</v>
      </c>
      <c r="E523" s="5">
        <v>10.7</v>
      </c>
      <c r="F523" s="5">
        <v>1.8</v>
      </c>
      <c r="G523" s="5">
        <v>3.2</v>
      </c>
      <c r="H523" s="5">
        <v>1026.7</v>
      </c>
      <c r="I523" s="5">
        <v>90</v>
      </c>
      <c r="J523" s="5">
        <v>0</v>
      </c>
      <c r="K523" s="5">
        <v>0</v>
      </c>
      <c r="L523" s="5">
        <v>2.9</v>
      </c>
      <c r="M523" s="5">
        <v>3.4</v>
      </c>
      <c r="N523">
        <v>232</v>
      </c>
      <c r="O523">
        <v>1088</v>
      </c>
      <c r="P523">
        <v>10.7</v>
      </c>
      <c r="Q523">
        <v>10.8</v>
      </c>
      <c r="R523" s="54"/>
      <c r="T523" s="91">
        <f t="shared" si="17"/>
        <v>10.8</v>
      </c>
      <c r="U523" s="94">
        <f t="shared" si="16"/>
        <v>-3.8999999999999986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3"/>
      <c r="AD523" s="54">
        <v>0.35694444444444401</v>
      </c>
      <c r="AK523" s="307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0.35694444444444401</v>
      </c>
    </row>
    <row r="524" spans="2:54" x14ac:dyDescent="0.25">
      <c r="B524" s="5">
        <v>10.7</v>
      </c>
      <c r="C524" s="5">
        <v>92</v>
      </c>
      <c r="D524" s="5">
        <v>9.5</v>
      </c>
      <c r="E524" s="5">
        <v>10.7</v>
      </c>
      <c r="F524" s="5">
        <v>3.6</v>
      </c>
      <c r="G524" s="5">
        <v>4.7</v>
      </c>
      <c r="H524" s="5">
        <v>1026.5</v>
      </c>
      <c r="I524" s="5">
        <v>100</v>
      </c>
      <c r="J524" s="5">
        <v>0</v>
      </c>
      <c r="K524" s="5">
        <v>0</v>
      </c>
      <c r="L524" s="5">
        <v>2.9</v>
      </c>
      <c r="M524" s="5">
        <v>3.4</v>
      </c>
      <c r="N524">
        <v>232</v>
      </c>
      <c r="O524">
        <v>1088</v>
      </c>
      <c r="P524">
        <v>10.7</v>
      </c>
      <c r="Q524">
        <v>10.8</v>
      </c>
      <c r="R524" s="54"/>
      <c r="T524" s="91">
        <f t="shared" si="17"/>
        <v>10.8</v>
      </c>
      <c r="U524" s="94">
        <f t="shared" si="16"/>
        <v>-3.8999999999999986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3"/>
      <c r="AD524" s="54">
        <v>0.35763888888888901</v>
      </c>
      <c r="AK524" s="307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0.35763888888888901</v>
      </c>
    </row>
    <row r="525" spans="2:54" x14ac:dyDescent="0.25">
      <c r="B525" s="5">
        <v>10.7</v>
      </c>
      <c r="C525" s="5">
        <v>92</v>
      </c>
      <c r="D525" s="5">
        <v>9.5</v>
      </c>
      <c r="E525" s="5">
        <v>10.7</v>
      </c>
      <c r="F525" s="5">
        <v>2.9</v>
      </c>
      <c r="G525" s="5">
        <v>3.6</v>
      </c>
      <c r="H525" s="5">
        <v>1026.7</v>
      </c>
      <c r="I525" s="5">
        <v>120</v>
      </c>
      <c r="J525" s="5">
        <v>0</v>
      </c>
      <c r="K525" s="5">
        <v>0</v>
      </c>
      <c r="L525" s="5">
        <v>2.9</v>
      </c>
      <c r="M525" s="5">
        <v>3.4</v>
      </c>
      <c r="N525">
        <v>232</v>
      </c>
      <c r="O525">
        <v>1088</v>
      </c>
      <c r="P525">
        <v>10.6</v>
      </c>
      <c r="Q525">
        <v>10.8</v>
      </c>
      <c r="R525" s="54"/>
      <c r="T525" s="91">
        <f t="shared" si="17"/>
        <v>10.8</v>
      </c>
      <c r="U525" s="94">
        <f t="shared" si="16"/>
        <v>-3.8999999999999986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3"/>
      <c r="AD525" s="54">
        <v>0.358333333333333</v>
      </c>
      <c r="AK525" s="307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0.358333333333333</v>
      </c>
    </row>
    <row r="526" spans="2:54" x14ac:dyDescent="0.25">
      <c r="B526" s="5">
        <v>10.7</v>
      </c>
      <c r="C526" s="5">
        <v>92</v>
      </c>
      <c r="D526" s="5">
        <v>9.5</v>
      </c>
      <c r="E526" s="5">
        <v>10.7</v>
      </c>
      <c r="F526" s="5">
        <v>6.5</v>
      </c>
      <c r="G526" s="5">
        <v>6.5</v>
      </c>
      <c r="H526" s="5">
        <v>1026.5999999999999</v>
      </c>
      <c r="I526" s="5">
        <v>130</v>
      </c>
      <c r="J526" s="5">
        <v>0</v>
      </c>
      <c r="K526" s="5">
        <v>0</v>
      </c>
      <c r="L526" s="5">
        <v>2.9</v>
      </c>
      <c r="M526" s="5">
        <v>3.4</v>
      </c>
      <c r="N526">
        <v>232</v>
      </c>
      <c r="O526">
        <v>1088</v>
      </c>
      <c r="P526">
        <v>10.6</v>
      </c>
      <c r="Q526">
        <v>10.7</v>
      </c>
      <c r="R526" s="54"/>
      <c r="T526" s="91">
        <f t="shared" si="17"/>
        <v>10.7</v>
      </c>
      <c r="U526" s="94">
        <f t="shared" ref="U526:U560" si="20">(T526-B526)-4</f>
        <v>-4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3"/>
      <c r="AD526" s="54">
        <v>0.359027777777778</v>
      </c>
      <c r="AK526" s="307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0.359027777777778</v>
      </c>
    </row>
    <row r="527" spans="2:54" x14ac:dyDescent="0.25">
      <c r="B527" s="5">
        <v>10.7</v>
      </c>
      <c r="C527" s="5">
        <v>92</v>
      </c>
      <c r="D527" s="5">
        <v>9.5</v>
      </c>
      <c r="E527" s="5">
        <v>10.7</v>
      </c>
      <c r="F527" s="5">
        <v>8.3000000000000007</v>
      </c>
      <c r="G527" s="5">
        <v>8.3000000000000007</v>
      </c>
      <c r="H527" s="5">
        <v>1026.5999999999999</v>
      </c>
      <c r="I527" s="5">
        <v>130</v>
      </c>
      <c r="J527" s="5">
        <v>0</v>
      </c>
      <c r="K527" s="5">
        <v>0</v>
      </c>
      <c r="L527" s="5">
        <v>2.9</v>
      </c>
      <c r="M527" s="5">
        <v>3.4</v>
      </c>
      <c r="N527">
        <v>232</v>
      </c>
      <c r="O527">
        <v>1088</v>
      </c>
      <c r="P527">
        <v>10.6</v>
      </c>
      <c r="Q527">
        <v>10.7</v>
      </c>
      <c r="R527" s="54"/>
      <c r="T527" s="91">
        <f t="shared" si="17"/>
        <v>10.7</v>
      </c>
      <c r="U527" s="94">
        <f t="shared" si="20"/>
        <v>-4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3"/>
      <c r="AD527" s="54">
        <v>0.359722222222222</v>
      </c>
      <c r="AK527" s="307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0.359722222222222</v>
      </c>
    </row>
    <row r="528" spans="2:54" x14ac:dyDescent="0.25">
      <c r="B528" s="5">
        <v>10.7</v>
      </c>
      <c r="C528" s="5">
        <v>92</v>
      </c>
      <c r="D528" s="5">
        <v>9.5</v>
      </c>
      <c r="E528" s="5">
        <v>10.7</v>
      </c>
      <c r="F528" s="5">
        <v>2.9</v>
      </c>
      <c r="G528" s="5">
        <v>4.7</v>
      </c>
      <c r="H528" s="5">
        <v>1026.7</v>
      </c>
      <c r="I528" s="5">
        <v>150</v>
      </c>
      <c r="J528" s="5">
        <v>0</v>
      </c>
      <c r="K528" s="5">
        <v>0</v>
      </c>
      <c r="L528" s="5">
        <v>2.9</v>
      </c>
      <c r="M528" s="5">
        <v>3.4</v>
      </c>
      <c r="N528">
        <v>232</v>
      </c>
      <c r="O528">
        <v>1088</v>
      </c>
      <c r="P528">
        <v>10.5</v>
      </c>
      <c r="Q528">
        <v>10.7</v>
      </c>
      <c r="R528" s="54"/>
      <c r="T528" s="91">
        <f t="shared" si="17"/>
        <v>10.7</v>
      </c>
      <c r="U528" s="94">
        <f t="shared" si="20"/>
        <v>-4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3"/>
      <c r="AD528" s="54">
        <v>0.360416666666667</v>
      </c>
      <c r="AK528" s="307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0.360416666666667</v>
      </c>
    </row>
    <row r="529" spans="2:54" x14ac:dyDescent="0.25">
      <c r="B529" s="5">
        <v>10.7</v>
      </c>
      <c r="C529" s="5">
        <v>92</v>
      </c>
      <c r="D529" s="5">
        <v>9.5</v>
      </c>
      <c r="E529" s="5">
        <v>10.7</v>
      </c>
      <c r="F529" s="5">
        <v>2.2000000000000002</v>
      </c>
      <c r="G529" s="5">
        <v>4.3</v>
      </c>
      <c r="H529" s="5">
        <v>1026.7</v>
      </c>
      <c r="I529" s="5">
        <v>160</v>
      </c>
      <c r="J529" s="5">
        <v>0</v>
      </c>
      <c r="K529" s="5">
        <v>0</v>
      </c>
      <c r="L529" s="5">
        <v>2.9</v>
      </c>
      <c r="M529" s="5">
        <v>3.4</v>
      </c>
      <c r="N529">
        <v>232</v>
      </c>
      <c r="O529">
        <v>1088</v>
      </c>
      <c r="P529">
        <v>10.5</v>
      </c>
      <c r="Q529">
        <v>10.7</v>
      </c>
      <c r="R529" s="54"/>
      <c r="T529" s="91">
        <f t="shared" si="17"/>
        <v>10.7</v>
      </c>
      <c r="U529" s="94">
        <f t="shared" si="20"/>
        <v>-4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3"/>
      <c r="AD529" s="54">
        <v>0.36111111111111099</v>
      </c>
      <c r="AK529" s="307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0.36111111111111099</v>
      </c>
    </row>
    <row r="530" spans="2:54" x14ac:dyDescent="0.25">
      <c r="B530" s="5">
        <v>10.7</v>
      </c>
      <c r="C530" s="5">
        <v>92</v>
      </c>
      <c r="D530" s="5">
        <v>9.5</v>
      </c>
      <c r="E530" s="5">
        <v>10.7</v>
      </c>
      <c r="F530" s="5">
        <v>4.7</v>
      </c>
      <c r="G530" s="5">
        <v>6.8</v>
      </c>
      <c r="H530" s="5">
        <v>1026.7</v>
      </c>
      <c r="I530" s="5">
        <v>180</v>
      </c>
      <c r="J530" s="5">
        <v>0</v>
      </c>
      <c r="K530" s="5">
        <v>0</v>
      </c>
      <c r="L530" s="5">
        <v>2.9</v>
      </c>
      <c r="M530" s="5">
        <v>3.4</v>
      </c>
      <c r="N530">
        <v>232</v>
      </c>
      <c r="O530">
        <v>1088</v>
      </c>
      <c r="P530">
        <v>10.6</v>
      </c>
      <c r="Q530">
        <v>10.7</v>
      </c>
      <c r="R530" s="54"/>
      <c r="T530" s="91">
        <f t="shared" si="17"/>
        <v>10.7</v>
      </c>
      <c r="U530" s="94">
        <f t="shared" si="20"/>
        <v>-4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3"/>
      <c r="AD530" s="54">
        <v>0.36180555555555599</v>
      </c>
      <c r="AK530" s="307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0.36180555555555599</v>
      </c>
    </row>
    <row r="531" spans="2:54" x14ac:dyDescent="0.25">
      <c r="B531" s="5">
        <v>10.7</v>
      </c>
      <c r="C531" s="5">
        <v>92</v>
      </c>
      <c r="D531" s="5">
        <v>9.5</v>
      </c>
      <c r="E531" s="5">
        <v>10.7</v>
      </c>
      <c r="F531" s="5">
        <v>0</v>
      </c>
      <c r="G531" s="5">
        <v>3.6</v>
      </c>
      <c r="H531" s="5">
        <v>1026.5999999999999</v>
      </c>
      <c r="I531" s="5">
        <v>200</v>
      </c>
      <c r="J531" s="5">
        <v>0</v>
      </c>
      <c r="K531" s="5">
        <v>0</v>
      </c>
      <c r="L531" s="5">
        <v>2.9</v>
      </c>
      <c r="M531" s="5">
        <v>3.4</v>
      </c>
      <c r="N531">
        <v>232</v>
      </c>
      <c r="O531">
        <v>1088</v>
      </c>
      <c r="P531">
        <v>10.6</v>
      </c>
      <c r="Q531">
        <v>10.7</v>
      </c>
      <c r="R531" s="54"/>
      <c r="T531" s="91">
        <f t="shared" si="17"/>
        <v>10.7</v>
      </c>
      <c r="U531" s="94">
        <f t="shared" si="20"/>
        <v>-4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3"/>
      <c r="AD531" s="54">
        <v>0.36249999999999999</v>
      </c>
      <c r="AK531" s="307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0.36249999999999999</v>
      </c>
    </row>
    <row r="532" spans="2:54" x14ac:dyDescent="0.25">
      <c r="B532" s="5">
        <v>10.7</v>
      </c>
      <c r="C532" s="5">
        <v>92</v>
      </c>
      <c r="D532" s="5">
        <v>9.5</v>
      </c>
      <c r="E532" s="5">
        <v>10.7</v>
      </c>
      <c r="F532" s="5">
        <v>0</v>
      </c>
      <c r="G532" s="5">
        <v>4</v>
      </c>
      <c r="H532" s="5">
        <v>1026.7</v>
      </c>
      <c r="I532" s="5">
        <v>220</v>
      </c>
      <c r="J532" s="5">
        <v>0</v>
      </c>
      <c r="K532" s="5">
        <v>0</v>
      </c>
      <c r="L532" s="5">
        <v>2.9</v>
      </c>
      <c r="M532" s="5">
        <v>3.4</v>
      </c>
      <c r="N532">
        <v>232</v>
      </c>
      <c r="O532">
        <v>1088</v>
      </c>
      <c r="P532">
        <v>10.6</v>
      </c>
      <c r="Q532">
        <v>10.7</v>
      </c>
      <c r="R532" s="54"/>
      <c r="T532" s="91">
        <f t="shared" si="17"/>
        <v>10.7</v>
      </c>
      <c r="U532" s="94">
        <f t="shared" si="20"/>
        <v>-4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3"/>
      <c r="AD532" s="54">
        <v>0.36319444444444399</v>
      </c>
      <c r="AK532" s="307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0.36319444444444399</v>
      </c>
    </row>
    <row r="533" spans="2:54" x14ac:dyDescent="0.25">
      <c r="B533" s="5">
        <v>10.8</v>
      </c>
      <c r="C533" s="5">
        <v>92</v>
      </c>
      <c r="D533" s="5">
        <v>9.6</v>
      </c>
      <c r="E533" s="5">
        <v>10.8</v>
      </c>
      <c r="F533" s="5">
        <v>2.2000000000000002</v>
      </c>
      <c r="G533" s="5">
        <v>6.1</v>
      </c>
      <c r="H533" s="5">
        <v>1026.8</v>
      </c>
      <c r="I533" s="5">
        <v>250</v>
      </c>
      <c r="J533" s="5">
        <v>0</v>
      </c>
      <c r="K533" s="5">
        <v>0</v>
      </c>
      <c r="L533" s="5">
        <v>2.9</v>
      </c>
      <c r="M533" s="5">
        <v>3.4</v>
      </c>
      <c r="N533">
        <v>232</v>
      </c>
      <c r="O533">
        <v>1088</v>
      </c>
      <c r="P533">
        <v>10.6</v>
      </c>
      <c r="Q533">
        <v>10.7</v>
      </c>
      <c r="R533" s="54"/>
      <c r="T533" s="91">
        <f t="shared" si="17"/>
        <v>10.7</v>
      </c>
      <c r="U533" s="94">
        <f t="shared" si="20"/>
        <v>-4.1000000000000014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3"/>
      <c r="AD533" s="54">
        <v>0.36388888888888898</v>
      </c>
      <c r="AK533" s="307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0.36388888888888898</v>
      </c>
    </row>
    <row r="534" spans="2:54" x14ac:dyDescent="0.25">
      <c r="B534" s="5">
        <v>10.8</v>
      </c>
      <c r="C534" s="5">
        <v>92</v>
      </c>
      <c r="D534" s="5">
        <v>9.6</v>
      </c>
      <c r="E534" s="5">
        <v>10.8</v>
      </c>
      <c r="F534" s="5">
        <v>4.3</v>
      </c>
      <c r="G534" s="5">
        <v>5.4</v>
      </c>
      <c r="H534" s="5">
        <v>1026.9000000000001</v>
      </c>
      <c r="I534" s="5">
        <v>280</v>
      </c>
      <c r="J534" s="5">
        <v>0</v>
      </c>
      <c r="K534" s="5">
        <v>0</v>
      </c>
      <c r="L534" s="5">
        <v>2.9</v>
      </c>
      <c r="M534" s="5">
        <v>3.4</v>
      </c>
      <c r="N534">
        <v>232</v>
      </c>
      <c r="O534">
        <v>1088</v>
      </c>
      <c r="P534">
        <v>10.6</v>
      </c>
      <c r="Q534">
        <v>10.7</v>
      </c>
      <c r="R534" s="54"/>
      <c r="T534" s="91">
        <f t="shared" si="17"/>
        <v>10.7</v>
      </c>
      <c r="U534" s="94">
        <f t="shared" si="20"/>
        <v>-4.1000000000000014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3"/>
      <c r="AD534" s="54">
        <v>0.36458333333333298</v>
      </c>
      <c r="AK534" s="307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0.36458333333333298</v>
      </c>
    </row>
    <row r="535" spans="2:54" x14ac:dyDescent="0.25">
      <c r="B535" s="5">
        <v>10.8</v>
      </c>
      <c r="C535" s="5">
        <v>92</v>
      </c>
      <c r="D535" s="5">
        <v>9.6</v>
      </c>
      <c r="E535" s="5">
        <v>10.8</v>
      </c>
      <c r="F535" s="5">
        <v>2.9</v>
      </c>
      <c r="G535" s="5">
        <v>5</v>
      </c>
      <c r="H535" s="5">
        <v>1026.8</v>
      </c>
      <c r="I535" s="5">
        <v>290</v>
      </c>
      <c r="J535" s="5">
        <v>0</v>
      </c>
      <c r="K535" s="5">
        <v>0</v>
      </c>
      <c r="L535" s="5">
        <v>2.9</v>
      </c>
      <c r="M535" s="5">
        <v>3.4</v>
      </c>
      <c r="N535">
        <v>232</v>
      </c>
      <c r="O535">
        <v>1088</v>
      </c>
      <c r="P535">
        <v>10.6</v>
      </c>
      <c r="Q535">
        <v>10.7</v>
      </c>
      <c r="R535" s="54"/>
      <c r="T535" s="91">
        <f t="shared" si="17"/>
        <v>10.7</v>
      </c>
      <c r="U535" s="94">
        <f t="shared" si="20"/>
        <v>-4.1000000000000014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3"/>
      <c r="AD535" s="54">
        <v>0.36527777777777798</v>
      </c>
      <c r="AK535" s="307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0.36527777777777798</v>
      </c>
    </row>
    <row r="536" spans="2:54" x14ac:dyDescent="0.25">
      <c r="B536" s="5">
        <v>10.8</v>
      </c>
      <c r="C536" s="5">
        <v>92</v>
      </c>
      <c r="D536" s="5">
        <v>9.6</v>
      </c>
      <c r="E536" s="5">
        <v>10.8</v>
      </c>
      <c r="F536" s="5">
        <v>2.9</v>
      </c>
      <c r="G536" s="5">
        <v>3.6</v>
      </c>
      <c r="H536" s="5">
        <v>1026.9000000000001</v>
      </c>
      <c r="I536" s="5">
        <v>300</v>
      </c>
      <c r="J536" s="5">
        <v>0</v>
      </c>
      <c r="K536" s="5">
        <v>0</v>
      </c>
      <c r="L536" s="5">
        <v>2.9</v>
      </c>
      <c r="M536" s="5">
        <v>3.4</v>
      </c>
      <c r="N536">
        <v>232</v>
      </c>
      <c r="O536">
        <v>1088</v>
      </c>
      <c r="P536">
        <v>10.6</v>
      </c>
      <c r="Q536">
        <v>10.8</v>
      </c>
      <c r="R536" s="54"/>
      <c r="T536" s="91">
        <f t="shared" si="17"/>
        <v>10.8</v>
      </c>
      <c r="U536" s="94">
        <f t="shared" si="20"/>
        <v>-4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3"/>
      <c r="AD536" s="54">
        <v>0.36597222222222198</v>
      </c>
      <c r="AK536" s="307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0.36597222222222198</v>
      </c>
    </row>
    <row r="537" spans="2:54" x14ac:dyDescent="0.25">
      <c r="B537" s="5">
        <v>10.8</v>
      </c>
      <c r="C537" s="5">
        <v>92</v>
      </c>
      <c r="D537" s="5">
        <v>9.6</v>
      </c>
      <c r="E537" s="5">
        <v>10.8</v>
      </c>
      <c r="F537" s="5">
        <v>3.6</v>
      </c>
      <c r="G537" s="5">
        <v>4</v>
      </c>
      <c r="H537" s="5">
        <v>1026.9000000000001</v>
      </c>
      <c r="I537" s="5">
        <v>340</v>
      </c>
      <c r="J537" s="5">
        <v>0</v>
      </c>
      <c r="K537" s="5">
        <v>0</v>
      </c>
      <c r="L537" s="5">
        <v>2.9</v>
      </c>
      <c r="M537" s="5">
        <v>3.4</v>
      </c>
      <c r="N537">
        <v>232</v>
      </c>
      <c r="O537">
        <v>1088</v>
      </c>
      <c r="P537">
        <v>10.7</v>
      </c>
      <c r="Q537">
        <v>10.8</v>
      </c>
      <c r="R537" s="54"/>
      <c r="T537" s="91">
        <f t="shared" si="17"/>
        <v>10.8</v>
      </c>
      <c r="U537" s="94">
        <f t="shared" si="20"/>
        <v>-4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3"/>
      <c r="AD537" s="54">
        <v>0.36666666666666697</v>
      </c>
      <c r="AK537" s="307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0.36666666666666697</v>
      </c>
    </row>
    <row r="538" spans="2:54" x14ac:dyDescent="0.25">
      <c r="B538" s="5">
        <v>10.8</v>
      </c>
      <c r="C538" s="5">
        <v>92</v>
      </c>
      <c r="D538" s="5">
        <v>9.6</v>
      </c>
      <c r="E538" s="5">
        <v>10.8</v>
      </c>
      <c r="F538" s="5">
        <v>5.4</v>
      </c>
      <c r="G538" s="5">
        <v>5.4</v>
      </c>
      <c r="H538" s="5">
        <v>1027</v>
      </c>
      <c r="I538" s="5">
        <v>340</v>
      </c>
      <c r="J538" s="5">
        <v>0</v>
      </c>
      <c r="K538" s="5">
        <v>0</v>
      </c>
      <c r="L538" s="5">
        <v>2.9</v>
      </c>
      <c r="M538" s="5">
        <v>3.4</v>
      </c>
      <c r="N538">
        <v>232</v>
      </c>
      <c r="O538">
        <v>1088</v>
      </c>
      <c r="P538">
        <v>10.7</v>
      </c>
      <c r="Q538">
        <v>10.7</v>
      </c>
      <c r="R538" s="54"/>
      <c r="T538" s="91">
        <f t="shared" si="17"/>
        <v>10.7</v>
      </c>
      <c r="U538" s="94">
        <f t="shared" si="20"/>
        <v>-4.1000000000000014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3"/>
      <c r="AD538" s="54">
        <v>0.36736111111111103</v>
      </c>
      <c r="AK538" s="307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0.36736111111111103</v>
      </c>
    </row>
    <row r="539" spans="2:54" x14ac:dyDescent="0.25">
      <c r="B539" s="5">
        <v>10.8</v>
      </c>
      <c r="C539" s="5">
        <v>92</v>
      </c>
      <c r="D539" s="5">
        <v>9.6</v>
      </c>
      <c r="E539" s="5">
        <v>10.8</v>
      </c>
      <c r="F539" s="5">
        <v>1.8</v>
      </c>
      <c r="G539" s="5">
        <v>6.1</v>
      </c>
      <c r="H539" s="5">
        <v>1026.9000000000001</v>
      </c>
      <c r="I539" s="5">
        <v>360</v>
      </c>
      <c r="J539" s="5">
        <v>0</v>
      </c>
      <c r="K539" s="5">
        <v>0</v>
      </c>
      <c r="L539" s="5">
        <v>2.9</v>
      </c>
      <c r="M539" s="5">
        <v>3.4</v>
      </c>
      <c r="N539">
        <v>232</v>
      </c>
      <c r="O539">
        <v>1088</v>
      </c>
      <c r="P539">
        <v>10.7</v>
      </c>
      <c r="Q539">
        <v>10.8</v>
      </c>
      <c r="R539" s="54"/>
      <c r="T539" s="91">
        <f t="shared" si="17"/>
        <v>10.8</v>
      </c>
      <c r="U539" s="94">
        <f t="shared" si="20"/>
        <v>-4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3"/>
      <c r="AD539" s="54">
        <v>0.36805555555555602</v>
      </c>
      <c r="AK539" s="307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0.36805555555555602</v>
      </c>
    </row>
    <row r="540" spans="2:54" x14ac:dyDescent="0.25">
      <c r="B540" s="5">
        <v>10.8</v>
      </c>
      <c r="C540" s="5">
        <v>92</v>
      </c>
      <c r="D540" s="5">
        <v>9.6</v>
      </c>
      <c r="E540" s="5">
        <v>10.8</v>
      </c>
      <c r="F540" s="5">
        <v>2.2000000000000002</v>
      </c>
      <c r="G540" s="5">
        <v>2.5</v>
      </c>
      <c r="H540" s="5">
        <v>1027.0999999999999</v>
      </c>
      <c r="I540" s="5">
        <v>370</v>
      </c>
      <c r="J540" s="5">
        <v>0</v>
      </c>
      <c r="K540" s="5">
        <v>0</v>
      </c>
      <c r="L540" s="5">
        <v>2.9</v>
      </c>
      <c r="M540" s="5">
        <v>3.4</v>
      </c>
      <c r="N540">
        <v>232</v>
      </c>
      <c r="O540">
        <v>1088</v>
      </c>
      <c r="P540">
        <v>10.7</v>
      </c>
      <c r="Q540">
        <v>10.8</v>
      </c>
      <c r="R540" s="54"/>
      <c r="T540" s="91">
        <f t="shared" si="17"/>
        <v>10.8</v>
      </c>
      <c r="U540" s="94">
        <f t="shared" si="20"/>
        <v>-4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3"/>
      <c r="AD540" s="54">
        <v>0.36875000000000002</v>
      </c>
      <c r="AK540" s="307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0.36875000000000002</v>
      </c>
    </row>
    <row r="541" spans="2:54" x14ac:dyDescent="0.25">
      <c r="B541" s="5">
        <v>10.8</v>
      </c>
      <c r="C541" s="5">
        <v>92</v>
      </c>
      <c r="D541" s="5">
        <v>9.6</v>
      </c>
      <c r="E541" s="5">
        <v>10.8</v>
      </c>
      <c r="F541" s="5">
        <v>4</v>
      </c>
      <c r="G541" s="5">
        <v>5.8</v>
      </c>
      <c r="H541" s="5">
        <v>1026.9000000000001</v>
      </c>
      <c r="I541" s="5">
        <v>420</v>
      </c>
      <c r="J541" s="5">
        <v>0</v>
      </c>
      <c r="K541" s="5">
        <v>0</v>
      </c>
      <c r="L541" s="5">
        <v>2.9</v>
      </c>
      <c r="M541" s="5">
        <v>3.4</v>
      </c>
      <c r="N541">
        <v>232</v>
      </c>
      <c r="O541">
        <v>1088</v>
      </c>
      <c r="P541">
        <v>10.7</v>
      </c>
      <c r="Q541">
        <v>10.8</v>
      </c>
      <c r="R541" s="54"/>
      <c r="T541" s="91">
        <f t="shared" si="17"/>
        <v>10.8</v>
      </c>
      <c r="U541" s="94">
        <f t="shared" si="20"/>
        <v>-4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3"/>
      <c r="AD541" s="54">
        <v>0.36944444444444402</v>
      </c>
      <c r="AK541" s="307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0.36944444444444402</v>
      </c>
    </row>
    <row r="542" spans="2:54" x14ac:dyDescent="0.25">
      <c r="B542" s="5">
        <v>10.8</v>
      </c>
      <c r="C542" s="5">
        <v>92</v>
      </c>
      <c r="D542" s="5">
        <v>9.6</v>
      </c>
      <c r="E542" s="5">
        <v>10.8</v>
      </c>
      <c r="F542" s="5">
        <v>2.5</v>
      </c>
      <c r="G542" s="5">
        <v>7.2</v>
      </c>
      <c r="H542" s="5">
        <v>1027.0999999999999</v>
      </c>
      <c r="I542" s="5">
        <v>420</v>
      </c>
      <c r="J542" s="5">
        <v>0</v>
      </c>
      <c r="K542" s="5">
        <v>0</v>
      </c>
      <c r="L542" s="5">
        <v>2.9</v>
      </c>
      <c r="M542" s="5">
        <v>3.4</v>
      </c>
      <c r="N542">
        <v>232</v>
      </c>
      <c r="O542">
        <v>1088</v>
      </c>
      <c r="P542">
        <v>10.7</v>
      </c>
      <c r="Q542">
        <v>10.8</v>
      </c>
      <c r="R542" s="54"/>
      <c r="T542" s="91">
        <f t="shared" si="17"/>
        <v>10.8</v>
      </c>
      <c r="U542" s="94">
        <f t="shared" si="20"/>
        <v>-4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3"/>
      <c r="AD542" s="54">
        <v>0.37013888888888902</v>
      </c>
      <c r="AK542" s="307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0.37013888888888902</v>
      </c>
    </row>
    <row r="543" spans="2:54" x14ac:dyDescent="0.25">
      <c r="B543" s="5">
        <v>10.8</v>
      </c>
      <c r="C543" s="5">
        <v>92</v>
      </c>
      <c r="D543" s="5">
        <v>9.6</v>
      </c>
      <c r="E543" s="5">
        <v>10.8</v>
      </c>
      <c r="F543" s="5">
        <v>3.6</v>
      </c>
      <c r="G543" s="5">
        <v>6.5</v>
      </c>
      <c r="H543" s="5">
        <v>1027.0999999999999</v>
      </c>
      <c r="I543" s="5">
        <v>400</v>
      </c>
      <c r="J543" s="5">
        <v>0</v>
      </c>
      <c r="K543" s="5">
        <v>0</v>
      </c>
      <c r="L543" s="5">
        <v>2.9</v>
      </c>
      <c r="M543" s="5">
        <v>3.4</v>
      </c>
      <c r="N543">
        <v>232</v>
      </c>
      <c r="O543">
        <v>1088</v>
      </c>
      <c r="P543">
        <v>10.7</v>
      </c>
      <c r="Q543">
        <v>10.8</v>
      </c>
      <c r="R543" s="54"/>
      <c r="T543" s="91">
        <f t="shared" si="17"/>
        <v>10.8</v>
      </c>
      <c r="U543" s="94">
        <f t="shared" si="20"/>
        <v>-4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3"/>
      <c r="AD543" s="54">
        <v>0.37083333333333302</v>
      </c>
      <c r="AK543" s="307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0.37083333333333302</v>
      </c>
    </row>
    <row r="544" spans="2:54" x14ac:dyDescent="0.25">
      <c r="B544" s="5">
        <v>10.8</v>
      </c>
      <c r="C544" s="5">
        <v>92</v>
      </c>
      <c r="D544" s="5">
        <v>9.6</v>
      </c>
      <c r="E544" s="5">
        <v>10.8</v>
      </c>
      <c r="F544" s="5">
        <v>5.8</v>
      </c>
      <c r="G544" s="5">
        <v>9</v>
      </c>
      <c r="H544" s="5">
        <v>1026.9000000000001</v>
      </c>
      <c r="I544" s="5">
        <v>420</v>
      </c>
      <c r="J544" s="5">
        <v>0</v>
      </c>
      <c r="K544" s="5">
        <v>0</v>
      </c>
      <c r="L544" s="5">
        <v>2.9</v>
      </c>
      <c r="M544" s="5">
        <v>3.4</v>
      </c>
      <c r="N544">
        <v>232</v>
      </c>
      <c r="O544">
        <v>1088</v>
      </c>
      <c r="P544">
        <v>10.8</v>
      </c>
      <c r="Q544">
        <v>10.8</v>
      </c>
      <c r="R544" s="54"/>
      <c r="T544" s="91">
        <f t="shared" si="17"/>
        <v>10.8</v>
      </c>
      <c r="U544" s="94">
        <f t="shared" si="20"/>
        <v>-4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3"/>
      <c r="AD544" s="54">
        <v>0.37152777777777801</v>
      </c>
      <c r="AK544" s="307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0.37152777777777801</v>
      </c>
    </row>
    <row r="545" spans="2:54" x14ac:dyDescent="0.25">
      <c r="B545" s="5">
        <v>10.8</v>
      </c>
      <c r="C545" s="5">
        <v>92</v>
      </c>
      <c r="D545" s="5">
        <v>9.6</v>
      </c>
      <c r="E545" s="5">
        <v>10.8</v>
      </c>
      <c r="F545" s="5">
        <v>2.5</v>
      </c>
      <c r="G545" s="5">
        <v>6.8</v>
      </c>
      <c r="H545" s="5">
        <v>1027.2</v>
      </c>
      <c r="I545" s="5">
        <v>510</v>
      </c>
      <c r="J545" s="5">
        <v>0</v>
      </c>
      <c r="K545" s="5">
        <v>0</v>
      </c>
      <c r="L545" s="5">
        <v>2.9</v>
      </c>
      <c r="M545" s="5">
        <v>3.4</v>
      </c>
      <c r="N545">
        <v>232</v>
      </c>
      <c r="O545">
        <v>1088</v>
      </c>
      <c r="P545">
        <v>10.8</v>
      </c>
      <c r="Q545">
        <v>10.8</v>
      </c>
      <c r="R545" s="54"/>
      <c r="T545" s="91">
        <f t="shared" si="17"/>
        <v>10.8</v>
      </c>
      <c r="U545" s="94">
        <f t="shared" si="20"/>
        <v>-4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3"/>
      <c r="AD545" s="54">
        <v>0.37222222222222201</v>
      </c>
      <c r="AK545" s="307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0.37222222222222201</v>
      </c>
    </row>
    <row r="546" spans="2:54" x14ac:dyDescent="0.25">
      <c r="B546" s="5">
        <v>10.8</v>
      </c>
      <c r="C546" s="5">
        <v>92</v>
      </c>
      <c r="D546" s="5">
        <v>9.6</v>
      </c>
      <c r="E546" s="5">
        <v>10.8</v>
      </c>
      <c r="F546" s="5">
        <v>5</v>
      </c>
      <c r="G546" s="5">
        <v>7.6</v>
      </c>
      <c r="H546" s="5">
        <v>1027.0999999999999</v>
      </c>
      <c r="I546" s="5">
        <v>490</v>
      </c>
      <c r="J546" s="5">
        <v>0</v>
      </c>
      <c r="K546" s="5">
        <v>0</v>
      </c>
      <c r="L546" s="5">
        <v>2.9</v>
      </c>
      <c r="M546" s="5">
        <v>3.4</v>
      </c>
      <c r="N546">
        <v>232</v>
      </c>
      <c r="O546">
        <v>1088</v>
      </c>
      <c r="P546">
        <v>10.8</v>
      </c>
      <c r="Q546">
        <v>10.9</v>
      </c>
      <c r="R546" s="54"/>
      <c r="T546" s="91">
        <f t="shared" si="17"/>
        <v>10.9</v>
      </c>
      <c r="U546" s="94">
        <f t="shared" si="20"/>
        <v>-3.9000000000000004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3"/>
      <c r="AD546" s="54">
        <v>0.37291666666666701</v>
      </c>
      <c r="AK546" s="307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0.37291666666666701</v>
      </c>
    </row>
    <row r="547" spans="2:54" x14ac:dyDescent="0.25">
      <c r="B547" s="5">
        <v>10.8</v>
      </c>
      <c r="C547" s="5">
        <v>92</v>
      </c>
      <c r="D547" s="5">
        <v>9.6</v>
      </c>
      <c r="E547" s="5">
        <v>10.8</v>
      </c>
      <c r="F547" s="5">
        <v>7.2</v>
      </c>
      <c r="G547" s="5">
        <v>7.2</v>
      </c>
      <c r="H547" s="5">
        <v>1027</v>
      </c>
      <c r="I547" s="5">
        <v>440</v>
      </c>
      <c r="J547" s="5">
        <v>0</v>
      </c>
      <c r="K547" s="5">
        <v>0</v>
      </c>
      <c r="L547" s="5">
        <v>2.9</v>
      </c>
      <c r="M547" s="5">
        <v>3.4</v>
      </c>
      <c r="N547">
        <v>232</v>
      </c>
      <c r="O547">
        <v>1088</v>
      </c>
      <c r="P547">
        <v>10.8</v>
      </c>
      <c r="Q547">
        <v>10.9</v>
      </c>
      <c r="R547" s="54"/>
      <c r="T547" s="91">
        <f t="shared" si="17"/>
        <v>10.9</v>
      </c>
      <c r="U547" s="94">
        <f t="shared" si="20"/>
        <v>-3.9000000000000004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3"/>
      <c r="AD547" s="54">
        <v>0.373611111111112</v>
      </c>
      <c r="AK547" s="307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0.373611111111112</v>
      </c>
    </row>
    <row r="548" spans="2:54" x14ac:dyDescent="0.25">
      <c r="B548" s="5">
        <v>10.8</v>
      </c>
      <c r="C548" s="5">
        <v>92</v>
      </c>
      <c r="D548" s="5">
        <v>9.6</v>
      </c>
      <c r="E548" s="5">
        <v>10.8</v>
      </c>
      <c r="F548" s="5">
        <v>4.3</v>
      </c>
      <c r="G548" s="5">
        <v>7.6</v>
      </c>
      <c r="H548" s="5">
        <v>1027.0999999999999</v>
      </c>
      <c r="I548" s="5">
        <v>400</v>
      </c>
      <c r="J548" s="5">
        <v>0</v>
      </c>
      <c r="K548" s="5">
        <v>0</v>
      </c>
      <c r="L548" s="5">
        <v>2.9</v>
      </c>
      <c r="M548" s="5">
        <v>3.4</v>
      </c>
      <c r="N548">
        <v>232</v>
      </c>
      <c r="O548">
        <v>1088</v>
      </c>
      <c r="P548">
        <v>10.9</v>
      </c>
      <c r="Q548">
        <v>10.9</v>
      </c>
      <c r="R548" s="54"/>
      <c r="T548" s="91">
        <f t="shared" si="17"/>
        <v>10.9</v>
      </c>
      <c r="U548" s="94">
        <f t="shared" si="20"/>
        <v>-3.9000000000000004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3"/>
      <c r="AD548" s="54">
        <v>0.374305555555557</v>
      </c>
      <c r="AK548" s="307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0.374305555555557</v>
      </c>
    </row>
    <row r="549" spans="2:54" x14ac:dyDescent="0.25">
      <c r="B549" s="5">
        <v>10.8</v>
      </c>
      <c r="C549" s="5">
        <v>92</v>
      </c>
      <c r="D549" s="5">
        <v>9.6</v>
      </c>
      <c r="E549" s="5">
        <v>10.8</v>
      </c>
      <c r="F549" s="5">
        <v>2.9</v>
      </c>
      <c r="G549" s="5">
        <v>4.7</v>
      </c>
      <c r="H549" s="5">
        <v>1027.0999999999999</v>
      </c>
      <c r="I549" s="5">
        <v>440</v>
      </c>
      <c r="J549" s="5">
        <v>0</v>
      </c>
      <c r="K549" s="5">
        <v>0</v>
      </c>
      <c r="L549" s="5">
        <v>2.9</v>
      </c>
      <c r="M549" s="5">
        <v>3.4</v>
      </c>
      <c r="N549">
        <v>232</v>
      </c>
      <c r="O549">
        <v>1088</v>
      </c>
      <c r="P549">
        <v>10.8</v>
      </c>
      <c r="Q549">
        <v>10.9</v>
      </c>
      <c r="R549" s="54"/>
      <c r="T549" s="91">
        <f t="shared" si="17"/>
        <v>10.9</v>
      </c>
      <c r="U549" s="94">
        <f t="shared" si="20"/>
        <v>-3.9000000000000004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3"/>
      <c r="AD549" s="54">
        <v>0.375000000000002</v>
      </c>
      <c r="AK549" s="307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0.375000000000002</v>
      </c>
    </row>
    <row r="550" spans="2:54" x14ac:dyDescent="0.25">
      <c r="B550" s="5">
        <v>10.8</v>
      </c>
      <c r="C550" s="5">
        <v>92</v>
      </c>
      <c r="D550" s="5">
        <v>9.6</v>
      </c>
      <c r="E550" s="5">
        <v>10.8</v>
      </c>
      <c r="F550" s="5">
        <v>5</v>
      </c>
      <c r="G550" s="5">
        <v>6.5</v>
      </c>
      <c r="H550" s="5">
        <v>1027</v>
      </c>
      <c r="I550" s="5">
        <v>580</v>
      </c>
      <c r="J550" s="5">
        <v>0</v>
      </c>
      <c r="K550" s="5">
        <v>0</v>
      </c>
      <c r="L550" s="5">
        <v>2.9</v>
      </c>
      <c r="M550" s="5">
        <v>3.4</v>
      </c>
      <c r="N550">
        <v>232</v>
      </c>
      <c r="O550">
        <v>1088</v>
      </c>
      <c r="P550">
        <v>10.9</v>
      </c>
      <c r="Q550">
        <v>10.9</v>
      </c>
      <c r="R550" s="54"/>
      <c r="T550" s="91">
        <f t="shared" si="17"/>
        <v>10.9</v>
      </c>
      <c r="U550" s="94">
        <f t="shared" si="20"/>
        <v>-3.9000000000000004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3"/>
      <c r="AD550" s="54">
        <v>0.375694444444447</v>
      </c>
      <c r="AK550" s="307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0.375694444444447</v>
      </c>
    </row>
    <row r="551" spans="2:54" x14ac:dyDescent="0.25">
      <c r="B551" s="5">
        <v>10.8</v>
      </c>
      <c r="C551" s="5">
        <v>92</v>
      </c>
      <c r="D551" s="5">
        <v>9.6</v>
      </c>
      <c r="E551" s="5">
        <v>10.8</v>
      </c>
      <c r="F551" s="5">
        <v>2.2000000000000002</v>
      </c>
      <c r="G551" s="5">
        <v>4.7</v>
      </c>
      <c r="H551" s="5">
        <v>1027</v>
      </c>
      <c r="I551" s="5">
        <v>560</v>
      </c>
      <c r="J551" s="5">
        <v>0</v>
      </c>
      <c r="K551" s="5">
        <v>0</v>
      </c>
      <c r="L551" s="5">
        <v>2.9</v>
      </c>
      <c r="M551" s="5">
        <v>3.4</v>
      </c>
      <c r="N551">
        <v>232</v>
      </c>
      <c r="O551">
        <v>1088</v>
      </c>
      <c r="P551">
        <v>10.9</v>
      </c>
      <c r="Q551">
        <v>10.9</v>
      </c>
      <c r="R551" s="54"/>
      <c r="T551" s="91">
        <f t="shared" si="17"/>
        <v>10.9</v>
      </c>
      <c r="U551" s="94">
        <f t="shared" si="20"/>
        <v>-3.9000000000000004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3"/>
      <c r="AD551" s="54">
        <v>0.37638888888889199</v>
      </c>
      <c r="AK551" s="307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0.37638888888889199</v>
      </c>
    </row>
    <row r="552" spans="2:54" x14ac:dyDescent="0.25">
      <c r="B552" s="5">
        <v>10.8</v>
      </c>
      <c r="C552" s="5">
        <v>92</v>
      </c>
      <c r="D552" s="5">
        <v>9.6</v>
      </c>
      <c r="E552" s="5">
        <v>10.8</v>
      </c>
      <c r="F552" s="5">
        <v>0</v>
      </c>
      <c r="G552" s="5">
        <v>2.9</v>
      </c>
      <c r="H552" s="5">
        <v>1026.9000000000001</v>
      </c>
      <c r="I552" s="5">
        <v>530</v>
      </c>
      <c r="J552" s="5">
        <v>0</v>
      </c>
      <c r="K552" s="5">
        <v>0</v>
      </c>
      <c r="L552" s="5">
        <v>2.9</v>
      </c>
      <c r="M552" s="5">
        <v>3.4</v>
      </c>
      <c r="N552">
        <v>232</v>
      </c>
      <c r="O552">
        <v>1088</v>
      </c>
      <c r="P552">
        <v>10.9</v>
      </c>
      <c r="Q552">
        <v>10.9</v>
      </c>
      <c r="R552" s="54"/>
      <c r="T552" s="91">
        <f t="shared" si="17"/>
        <v>10.9</v>
      </c>
      <c r="U552" s="94">
        <f t="shared" si="20"/>
        <v>-3.9000000000000004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3"/>
      <c r="AD552" s="54">
        <v>0.37708333333333699</v>
      </c>
      <c r="AK552" s="307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0.37708333333333699</v>
      </c>
    </row>
    <row r="553" spans="2:54" x14ac:dyDescent="0.25">
      <c r="B553" s="5">
        <v>10.8</v>
      </c>
      <c r="C553" s="5">
        <v>92</v>
      </c>
      <c r="D553" s="5">
        <v>9.6</v>
      </c>
      <c r="E553" s="5">
        <v>10.8</v>
      </c>
      <c r="F553" s="5">
        <v>10.4</v>
      </c>
      <c r="G553" s="5">
        <v>10.4</v>
      </c>
      <c r="H553" s="5">
        <v>1026.9000000000001</v>
      </c>
      <c r="I553" s="5">
        <v>540</v>
      </c>
      <c r="J553" s="5">
        <v>0</v>
      </c>
      <c r="K553" s="5">
        <v>0</v>
      </c>
      <c r="L553" s="5">
        <v>2.9</v>
      </c>
      <c r="M553" s="5">
        <v>3.4</v>
      </c>
      <c r="N553">
        <v>232</v>
      </c>
      <c r="O553">
        <v>1088</v>
      </c>
      <c r="P553">
        <v>10.9</v>
      </c>
      <c r="Q553">
        <v>11</v>
      </c>
      <c r="R553" s="54"/>
      <c r="T553" s="91">
        <f t="shared" si="17"/>
        <v>11</v>
      </c>
      <c r="U553" s="94">
        <f t="shared" si="20"/>
        <v>-3.8000000000000007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3"/>
      <c r="AD553" s="54">
        <v>0.37777777777778199</v>
      </c>
      <c r="AK553" s="307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0.37777777777778199</v>
      </c>
    </row>
    <row r="554" spans="2:54" x14ac:dyDescent="0.25">
      <c r="B554" s="5">
        <v>10.9</v>
      </c>
      <c r="C554" s="5">
        <v>92</v>
      </c>
      <c r="D554" s="5">
        <v>9.6999999999999993</v>
      </c>
      <c r="E554" s="5">
        <v>10.9</v>
      </c>
      <c r="F554" s="5">
        <v>2.2000000000000002</v>
      </c>
      <c r="G554" s="5">
        <v>5.8</v>
      </c>
      <c r="H554" s="5">
        <v>1027</v>
      </c>
      <c r="I554" s="5">
        <v>650</v>
      </c>
      <c r="J554" s="5">
        <v>0</v>
      </c>
      <c r="K554" s="5">
        <v>0</v>
      </c>
      <c r="L554" s="5">
        <v>2.9</v>
      </c>
      <c r="M554" s="5">
        <v>3.4</v>
      </c>
      <c r="N554">
        <v>232</v>
      </c>
      <c r="O554">
        <v>1088</v>
      </c>
      <c r="P554">
        <v>10.9</v>
      </c>
      <c r="Q554">
        <v>11</v>
      </c>
      <c r="R554" s="54"/>
      <c r="T554" s="91">
        <f t="shared" si="17"/>
        <v>11</v>
      </c>
      <c r="U554" s="94">
        <f t="shared" si="20"/>
        <v>-3.9000000000000004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3"/>
      <c r="AD554" s="54">
        <v>0.37847222222222698</v>
      </c>
      <c r="AK554" s="307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0.37847222222222698</v>
      </c>
    </row>
    <row r="555" spans="2:54" x14ac:dyDescent="0.25">
      <c r="B555" s="5">
        <v>10.9</v>
      </c>
      <c r="C555" s="5">
        <v>92</v>
      </c>
      <c r="D555" s="5">
        <v>9.6999999999999993</v>
      </c>
      <c r="E555" s="5">
        <v>10.9</v>
      </c>
      <c r="F555" s="5">
        <v>3.2</v>
      </c>
      <c r="G555" s="5">
        <v>6.5</v>
      </c>
      <c r="H555" s="5">
        <v>1026.9000000000001</v>
      </c>
      <c r="I555" s="5">
        <v>610</v>
      </c>
      <c r="J555" s="5">
        <v>0</v>
      </c>
      <c r="K555" s="5">
        <v>0</v>
      </c>
      <c r="L555" s="5">
        <v>2.9</v>
      </c>
      <c r="M555" s="5">
        <v>3.4</v>
      </c>
      <c r="N555">
        <v>232</v>
      </c>
      <c r="O555">
        <v>1088</v>
      </c>
      <c r="P555">
        <v>10.9</v>
      </c>
      <c r="Q555">
        <v>11</v>
      </c>
      <c r="R555" s="54"/>
      <c r="T555" s="91">
        <f t="shared" si="17"/>
        <v>11</v>
      </c>
      <c r="U555" s="94">
        <f t="shared" si="20"/>
        <v>-3.9000000000000004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3"/>
      <c r="AD555" s="54">
        <v>0.37916666666667198</v>
      </c>
      <c r="AK555" s="307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0.37916666666667198</v>
      </c>
    </row>
    <row r="556" spans="2:54" x14ac:dyDescent="0.25">
      <c r="B556" s="5">
        <v>10.9</v>
      </c>
      <c r="C556" s="5">
        <v>92</v>
      </c>
      <c r="D556" s="5">
        <v>9.6999999999999993</v>
      </c>
      <c r="E556" s="5">
        <v>10.9</v>
      </c>
      <c r="F556" s="5">
        <v>0</v>
      </c>
      <c r="G556" s="5">
        <v>2.2000000000000002</v>
      </c>
      <c r="H556" s="5">
        <v>1027</v>
      </c>
      <c r="I556" s="5">
        <v>570</v>
      </c>
      <c r="J556" s="5">
        <v>0</v>
      </c>
      <c r="K556" s="5">
        <v>0</v>
      </c>
      <c r="L556" s="5">
        <v>2.9</v>
      </c>
      <c r="M556" s="5">
        <v>3.4</v>
      </c>
      <c r="N556">
        <v>232</v>
      </c>
      <c r="O556">
        <v>1088</v>
      </c>
      <c r="P556">
        <v>10.9</v>
      </c>
      <c r="Q556">
        <v>11</v>
      </c>
      <c r="R556" s="54"/>
      <c r="T556" s="91">
        <f t="shared" si="17"/>
        <v>11</v>
      </c>
      <c r="U556" s="94">
        <f t="shared" si="20"/>
        <v>-3.9000000000000004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3"/>
      <c r="AD556" s="54">
        <v>0.37986111111111698</v>
      </c>
      <c r="AK556" s="307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0.37986111111111698</v>
      </c>
    </row>
    <row r="557" spans="2:54" x14ac:dyDescent="0.25">
      <c r="B557" s="5">
        <v>10.8</v>
      </c>
      <c r="C557" s="5">
        <v>92</v>
      </c>
      <c r="D557" s="5">
        <v>9.6</v>
      </c>
      <c r="E557" s="5">
        <v>10.8</v>
      </c>
      <c r="F557" s="5">
        <v>0</v>
      </c>
      <c r="G557" s="5">
        <v>2.9</v>
      </c>
      <c r="H557" s="5">
        <v>1027.2</v>
      </c>
      <c r="I557" s="5">
        <v>600</v>
      </c>
      <c r="J557" s="5">
        <v>0</v>
      </c>
      <c r="K557" s="5">
        <v>0</v>
      </c>
      <c r="L557" s="5">
        <v>2.9</v>
      </c>
      <c r="M557" s="5">
        <v>3.4</v>
      </c>
      <c r="N557">
        <v>232</v>
      </c>
      <c r="O557">
        <v>1088</v>
      </c>
      <c r="P557">
        <v>11</v>
      </c>
      <c r="Q557">
        <v>11</v>
      </c>
      <c r="R557" s="54"/>
      <c r="T557" s="91">
        <f t="shared" si="17"/>
        <v>11</v>
      </c>
      <c r="U557" s="94">
        <f t="shared" si="20"/>
        <v>-3.8000000000000007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3"/>
      <c r="AD557" s="54">
        <v>0.38055555555556198</v>
      </c>
      <c r="AK557" s="307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0.38055555555556198</v>
      </c>
    </row>
    <row r="558" spans="2:54" x14ac:dyDescent="0.25">
      <c r="B558" s="5">
        <v>10.8</v>
      </c>
      <c r="C558" s="5">
        <v>92</v>
      </c>
      <c r="D558" s="5">
        <v>9.6</v>
      </c>
      <c r="E558" s="5">
        <v>10.8</v>
      </c>
      <c r="F558" s="5">
        <v>2.2000000000000002</v>
      </c>
      <c r="G558" s="5">
        <v>4</v>
      </c>
      <c r="H558" s="5">
        <v>1027.2</v>
      </c>
      <c r="I558" s="5">
        <v>770</v>
      </c>
      <c r="J558" s="5">
        <v>0</v>
      </c>
      <c r="K558" s="5">
        <v>0</v>
      </c>
      <c r="L558" s="5">
        <v>2.9</v>
      </c>
      <c r="M558" s="5">
        <v>3.4</v>
      </c>
      <c r="N558">
        <v>232</v>
      </c>
      <c r="O558">
        <v>1088</v>
      </c>
      <c r="P558">
        <v>11</v>
      </c>
      <c r="Q558">
        <v>11</v>
      </c>
      <c r="R558" s="54"/>
      <c r="T558" s="91">
        <f t="shared" si="17"/>
        <v>11</v>
      </c>
      <c r="U558" s="94">
        <f t="shared" si="20"/>
        <v>-3.8000000000000007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3"/>
      <c r="AD558" s="54">
        <v>0.38125000000000703</v>
      </c>
      <c r="AK558" s="307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0.38125000000000703</v>
      </c>
    </row>
    <row r="559" spans="2:54" x14ac:dyDescent="0.25">
      <c r="B559" s="5">
        <v>10.9</v>
      </c>
      <c r="C559" s="5">
        <v>92</v>
      </c>
      <c r="D559" s="5">
        <v>9.6999999999999993</v>
      </c>
      <c r="E559" s="5">
        <v>10.9</v>
      </c>
      <c r="F559" s="5">
        <v>2.9</v>
      </c>
      <c r="G559" s="5">
        <v>5.4</v>
      </c>
      <c r="H559" s="5">
        <v>1027</v>
      </c>
      <c r="I559" s="5">
        <v>880</v>
      </c>
      <c r="J559" s="5">
        <v>0</v>
      </c>
      <c r="K559" s="5">
        <v>0</v>
      </c>
      <c r="L559" s="5">
        <v>2.9</v>
      </c>
      <c r="M559" s="5">
        <v>3.4</v>
      </c>
      <c r="N559">
        <v>232</v>
      </c>
      <c r="O559">
        <v>1088</v>
      </c>
      <c r="P559">
        <v>11</v>
      </c>
      <c r="Q559">
        <v>11</v>
      </c>
      <c r="R559" s="54"/>
      <c r="T559" s="91">
        <f t="shared" si="17"/>
        <v>11</v>
      </c>
      <c r="U559" s="94">
        <f t="shared" si="20"/>
        <v>-3.9000000000000004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3"/>
      <c r="AD559" s="54">
        <v>0.38194444444445202</v>
      </c>
      <c r="AK559" s="307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0.38194444444445202</v>
      </c>
    </row>
    <row r="560" spans="2:54" x14ac:dyDescent="0.25">
      <c r="B560" s="5">
        <v>10.9</v>
      </c>
      <c r="C560" s="5">
        <v>92</v>
      </c>
      <c r="D560" s="5">
        <v>9.6999999999999993</v>
      </c>
      <c r="E560" s="5">
        <v>10.9</v>
      </c>
      <c r="F560" s="5">
        <v>4</v>
      </c>
      <c r="G560" s="5">
        <v>6.5</v>
      </c>
      <c r="H560" s="5">
        <v>1027.0999999999999</v>
      </c>
      <c r="I560" s="5">
        <v>930</v>
      </c>
      <c r="J560" s="5">
        <v>0</v>
      </c>
      <c r="K560" s="5">
        <v>0</v>
      </c>
      <c r="L560" s="5">
        <v>2.9</v>
      </c>
      <c r="M560" s="5">
        <v>3.4</v>
      </c>
      <c r="N560">
        <v>232</v>
      </c>
      <c r="O560">
        <v>1088</v>
      </c>
      <c r="P560">
        <v>11</v>
      </c>
      <c r="Q560">
        <v>11</v>
      </c>
      <c r="R560" s="54"/>
      <c r="T560" s="91">
        <f t="shared" si="17"/>
        <v>11</v>
      </c>
      <c r="U560" s="94">
        <f t="shared" si="20"/>
        <v>-3.9000000000000004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3"/>
      <c r="AD560" s="54">
        <v>0.38263888888889702</v>
      </c>
      <c r="AK560" s="307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0.38263888888889702</v>
      </c>
    </row>
    <row r="561" spans="2:54" x14ac:dyDescent="0.25">
      <c r="B561" s="5">
        <v>10.9</v>
      </c>
      <c r="C561" s="5">
        <v>92</v>
      </c>
      <c r="D561" s="5">
        <v>9.6999999999999993</v>
      </c>
      <c r="E561" s="5">
        <v>10.9</v>
      </c>
      <c r="F561" s="5">
        <v>2.5</v>
      </c>
      <c r="G561" s="5">
        <v>3.2</v>
      </c>
      <c r="H561" s="5">
        <v>1026.9000000000001</v>
      </c>
      <c r="I561" s="5">
        <v>1000</v>
      </c>
      <c r="J561" s="5">
        <v>0</v>
      </c>
      <c r="K561" s="5">
        <v>0</v>
      </c>
      <c r="L561" s="5">
        <v>2.9</v>
      </c>
      <c r="M561" s="5">
        <v>3.4</v>
      </c>
      <c r="N561">
        <v>232</v>
      </c>
      <c r="O561">
        <v>1088</v>
      </c>
      <c r="P561">
        <v>11</v>
      </c>
      <c r="Q561">
        <v>11.1</v>
      </c>
      <c r="R561" s="54"/>
      <c r="T561" s="91">
        <f t="shared" si="17"/>
        <v>11.1</v>
      </c>
      <c r="U561" s="94">
        <f t="shared" ref="U561:U574" si="21">(T561-B561)-2</f>
        <v>-1.8000000000000007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3"/>
      <c r="AD561" s="54">
        <v>0.38333333333334202</v>
      </c>
      <c r="AK561" s="307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0.38333333333334202</v>
      </c>
    </row>
    <row r="562" spans="2:54" x14ac:dyDescent="0.25">
      <c r="B562" s="5">
        <v>10.9</v>
      </c>
      <c r="C562" s="5">
        <v>92</v>
      </c>
      <c r="D562" s="5">
        <v>9.6999999999999993</v>
      </c>
      <c r="E562" s="5">
        <v>10.9</v>
      </c>
      <c r="F562" s="5">
        <v>2.2000000000000002</v>
      </c>
      <c r="G562" s="5">
        <v>2.5</v>
      </c>
      <c r="H562" s="5">
        <v>1027.0999999999999</v>
      </c>
      <c r="I562" s="5">
        <v>1030</v>
      </c>
      <c r="J562" s="5">
        <v>0</v>
      </c>
      <c r="K562" s="5">
        <v>0</v>
      </c>
      <c r="L562" s="5">
        <v>2.9</v>
      </c>
      <c r="M562" s="5">
        <v>3.4</v>
      </c>
      <c r="N562">
        <v>232</v>
      </c>
      <c r="O562">
        <v>1088</v>
      </c>
      <c r="P562">
        <v>11</v>
      </c>
      <c r="Q562">
        <v>11</v>
      </c>
      <c r="R562" s="54"/>
      <c r="T562" s="91">
        <f t="shared" ref="T562:T625" si="22">MAX($P562,$Q562)</f>
        <v>11</v>
      </c>
      <c r="U562" s="94">
        <f t="shared" si="21"/>
        <v>-1.9000000000000004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3"/>
      <c r="AD562" s="54">
        <v>0.38402777777778702</v>
      </c>
      <c r="AK562" s="307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0.38402777777778702</v>
      </c>
    </row>
    <row r="563" spans="2:54" x14ac:dyDescent="0.25">
      <c r="B563" s="5">
        <v>10.9</v>
      </c>
      <c r="C563" s="5">
        <v>92</v>
      </c>
      <c r="D563" s="5">
        <v>9.6999999999999993</v>
      </c>
      <c r="E563" s="5">
        <v>10.9</v>
      </c>
      <c r="F563" s="5">
        <v>2.5</v>
      </c>
      <c r="G563" s="5">
        <v>3.2</v>
      </c>
      <c r="H563" s="5">
        <v>1027</v>
      </c>
      <c r="I563" s="5">
        <v>1190</v>
      </c>
      <c r="J563" s="5">
        <v>0</v>
      </c>
      <c r="K563" s="5">
        <v>0</v>
      </c>
      <c r="L563" s="5">
        <v>2.9</v>
      </c>
      <c r="M563" s="5">
        <v>3.4</v>
      </c>
      <c r="N563">
        <v>232</v>
      </c>
      <c r="O563">
        <v>1088</v>
      </c>
      <c r="P563">
        <v>11</v>
      </c>
      <c r="Q563">
        <v>11.1</v>
      </c>
      <c r="R563" s="54"/>
      <c r="T563" s="91">
        <f t="shared" si="22"/>
        <v>11.1</v>
      </c>
      <c r="U563" s="94">
        <f t="shared" si="21"/>
        <v>-1.8000000000000007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3"/>
      <c r="AD563" s="54">
        <v>0.38472222222223201</v>
      </c>
      <c r="AK563" s="307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0.38472222222223201</v>
      </c>
    </row>
    <row r="564" spans="2:54" x14ac:dyDescent="0.25">
      <c r="B564" s="5">
        <v>10.9</v>
      </c>
      <c r="C564" s="5">
        <v>93</v>
      </c>
      <c r="D564" s="5">
        <v>9.8000000000000007</v>
      </c>
      <c r="E564" s="5">
        <v>10.9</v>
      </c>
      <c r="F564" s="5">
        <v>3.2</v>
      </c>
      <c r="G564" s="5">
        <v>5</v>
      </c>
      <c r="H564" s="5">
        <v>1027</v>
      </c>
      <c r="I564" s="5">
        <v>1270</v>
      </c>
      <c r="J564" s="5">
        <v>0</v>
      </c>
      <c r="K564" s="5">
        <v>0</v>
      </c>
      <c r="L564" s="5">
        <v>2.9</v>
      </c>
      <c r="M564" s="5">
        <v>3.4</v>
      </c>
      <c r="N564">
        <v>232</v>
      </c>
      <c r="O564">
        <v>1088</v>
      </c>
      <c r="P564">
        <v>11</v>
      </c>
      <c r="Q564">
        <v>11</v>
      </c>
      <c r="R564" s="54"/>
      <c r="T564" s="91">
        <f t="shared" si="22"/>
        <v>11</v>
      </c>
      <c r="U564" s="94">
        <f t="shared" si="21"/>
        <v>-1.9000000000000004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3"/>
      <c r="AD564" s="54">
        <v>0.38541666666667701</v>
      </c>
      <c r="AK564" s="307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0.38541666666667701</v>
      </c>
    </row>
    <row r="565" spans="2:54" x14ac:dyDescent="0.25">
      <c r="B565" s="5">
        <v>11</v>
      </c>
      <c r="C565" s="5">
        <v>92</v>
      </c>
      <c r="D565" s="5">
        <v>9.8000000000000007</v>
      </c>
      <c r="E565" s="5">
        <v>11</v>
      </c>
      <c r="F565" s="5">
        <v>2.9</v>
      </c>
      <c r="G565" s="5">
        <v>4.3</v>
      </c>
      <c r="H565" s="5">
        <v>1027.0999999999999</v>
      </c>
      <c r="I565" s="5">
        <v>1200</v>
      </c>
      <c r="J565" s="5">
        <v>0</v>
      </c>
      <c r="K565" s="5">
        <v>0</v>
      </c>
      <c r="L565" s="5">
        <v>2.9</v>
      </c>
      <c r="M565" s="5">
        <v>3.4</v>
      </c>
      <c r="N565">
        <v>232</v>
      </c>
      <c r="O565">
        <v>1088</v>
      </c>
      <c r="P565">
        <v>11.1</v>
      </c>
      <c r="Q565">
        <v>11.1</v>
      </c>
      <c r="R565" s="54"/>
      <c r="T565" s="91">
        <f t="shared" si="22"/>
        <v>11.1</v>
      </c>
      <c r="U565" s="94">
        <f t="shared" si="21"/>
        <v>-1.9000000000000004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3"/>
      <c r="AD565" s="54">
        <v>0.38611111111112201</v>
      </c>
      <c r="AK565" s="307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0.38611111111112201</v>
      </c>
    </row>
    <row r="566" spans="2:54" x14ac:dyDescent="0.25">
      <c r="B566" s="5">
        <v>11</v>
      </c>
      <c r="C566" s="5">
        <v>92</v>
      </c>
      <c r="D566" s="5">
        <v>9.8000000000000007</v>
      </c>
      <c r="E566" s="5">
        <v>11</v>
      </c>
      <c r="F566" s="5">
        <v>2.5</v>
      </c>
      <c r="G566" s="5">
        <v>4</v>
      </c>
      <c r="H566" s="5">
        <v>1027</v>
      </c>
      <c r="I566" s="5">
        <v>1240</v>
      </c>
      <c r="J566" s="5">
        <v>0</v>
      </c>
      <c r="K566" s="5">
        <v>0</v>
      </c>
      <c r="L566" s="5">
        <v>2.9</v>
      </c>
      <c r="M566" s="5">
        <v>3.4</v>
      </c>
      <c r="N566">
        <v>232</v>
      </c>
      <c r="O566">
        <v>1088</v>
      </c>
      <c r="P566">
        <v>11.1</v>
      </c>
      <c r="Q566">
        <v>11.1</v>
      </c>
      <c r="R566" s="54"/>
      <c r="T566" s="91">
        <f>MAX($P566,$Q566)</f>
        <v>11.1</v>
      </c>
      <c r="U566" s="94">
        <f t="shared" si="21"/>
        <v>-1.9000000000000004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3"/>
      <c r="AD566" s="54">
        <v>0.386805555555567</v>
      </c>
      <c r="AK566" s="307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0.386805555555567</v>
      </c>
    </row>
    <row r="567" spans="2:54" x14ac:dyDescent="0.25">
      <c r="B567" s="5">
        <v>11</v>
      </c>
      <c r="C567" s="5">
        <v>92</v>
      </c>
      <c r="D567" s="5">
        <v>9.8000000000000007</v>
      </c>
      <c r="E567" s="5">
        <v>11</v>
      </c>
      <c r="F567" s="5">
        <v>6.5</v>
      </c>
      <c r="G567" s="5">
        <v>6.5</v>
      </c>
      <c r="H567" s="5">
        <v>1027.0999999999999</v>
      </c>
      <c r="I567" s="5">
        <v>1240</v>
      </c>
      <c r="J567" s="5">
        <v>0</v>
      </c>
      <c r="K567" s="5">
        <v>0</v>
      </c>
      <c r="L567" s="5">
        <v>2.9</v>
      </c>
      <c r="M567" s="5">
        <v>3.4</v>
      </c>
      <c r="N567">
        <v>232</v>
      </c>
      <c r="O567">
        <v>1088</v>
      </c>
      <c r="P567">
        <v>11.1</v>
      </c>
      <c r="Q567">
        <v>11.1</v>
      </c>
      <c r="R567" s="54"/>
      <c r="T567" s="91">
        <f>MAX($P567,$Q567)</f>
        <v>11.1</v>
      </c>
      <c r="U567" s="94">
        <f t="shared" si="21"/>
        <v>-1.9000000000000004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3"/>
      <c r="AD567" s="54">
        <v>0.387500000000012</v>
      </c>
      <c r="AK567" s="307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0.387500000000012</v>
      </c>
    </row>
    <row r="568" spans="2:54" x14ac:dyDescent="0.25">
      <c r="B568" s="5">
        <v>11.1</v>
      </c>
      <c r="C568" s="5">
        <v>92</v>
      </c>
      <c r="D568" s="5">
        <v>9.9</v>
      </c>
      <c r="E568" s="5">
        <v>11.1</v>
      </c>
      <c r="F568" s="5">
        <v>5.8</v>
      </c>
      <c r="G568" s="5">
        <v>6.8</v>
      </c>
      <c r="H568" s="5">
        <v>1027.0999999999999</v>
      </c>
      <c r="I568" s="5">
        <v>1300</v>
      </c>
      <c r="J568" s="5">
        <v>0</v>
      </c>
      <c r="K568" s="5">
        <v>0</v>
      </c>
      <c r="L568" s="5">
        <v>2.9</v>
      </c>
      <c r="M568" s="5">
        <v>3.4</v>
      </c>
      <c r="N568">
        <v>232</v>
      </c>
      <c r="O568">
        <v>1088</v>
      </c>
      <c r="P568">
        <v>11.1</v>
      </c>
      <c r="Q568">
        <v>11.1</v>
      </c>
      <c r="R568" s="54"/>
      <c r="T568" s="91">
        <f t="shared" si="22"/>
        <v>11.1</v>
      </c>
      <c r="U568" s="94">
        <f>(T568-B568)-2</f>
        <v>-2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3"/>
      <c r="AD568" s="54">
        <v>0.388194444444457</v>
      </c>
      <c r="AK568" s="307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0.388194444444457</v>
      </c>
    </row>
    <row r="569" spans="2:54" x14ac:dyDescent="0.25">
      <c r="B569" s="5">
        <v>11.1</v>
      </c>
      <c r="C569" s="5">
        <v>92</v>
      </c>
      <c r="D569" s="5">
        <v>9.9</v>
      </c>
      <c r="E569" s="5">
        <v>11.1</v>
      </c>
      <c r="F569" s="5">
        <v>1.8</v>
      </c>
      <c r="G569" s="5">
        <v>3.6</v>
      </c>
      <c r="H569" s="5">
        <v>1027.2</v>
      </c>
      <c r="I569" s="5">
        <v>1460</v>
      </c>
      <c r="J569" s="5">
        <v>0</v>
      </c>
      <c r="K569" s="5">
        <v>0</v>
      </c>
      <c r="L569" s="5">
        <v>2.9</v>
      </c>
      <c r="M569" s="5">
        <v>3.4</v>
      </c>
      <c r="N569">
        <v>232</v>
      </c>
      <c r="O569">
        <v>1088</v>
      </c>
      <c r="P569">
        <v>11.1</v>
      </c>
      <c r="Q569">
        <v>11.1</v>
      </c>
      <c r="R569" s="54"/>
      <c r="T569" s="91">
        <f t="shared" si="22"/>
        <v>11.1</v>
      </c>
      <c r="U569" s="94">
        <f t="shared" si="21"/>
        <v>-2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3"/>
      <c r="AD569" s="54">
        <v>0.388888888888902</v>
      </c>
      <c r="AK569" s="307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0.388888888888902</v>
      </c>
    </row>
    <row r="570" spans="2:54" x14ac:dyDescent="0.25">
      <c r="B570" s="5">
        <v>11</v>
      </c>
      <c r="C570" s="5">
        <v>92</v>
      </c>
      <c r="D570" s="5">
        <v>9.8000000000000007</v>
      </c>
      <c r="E570" s="5">
        <v>11</v>
      </c>
      <c r="F570" s="5">
        <v>1.8</v>
      </c>
      <c r="G570" s="5">
        <v>3.2</v>
      </c>
      <c r="H570" s="5">
        <v>1027</v>
      </c>
      <c r="I570" s="5">
        <v>1600</v>
      </c>
      <c r="J570" s="5">
        <v>0</v>
      </c>
      <c r="K570" s="5">
        <v>0</v>
      </c>
      <c r="L570" s="5">
        <v>2.9</v>
      </c>
      <c r="M570" s="5">
        <v>3.4</v>
      </c>
      <c r="N570">
        <v>232</v>
      </c>
      <c r="O570">
        <v>1088</v>
      </c>
      <c r="P570">
        <v>11.1</v>
      </c>
      <c r="Q570">
        <v>11.2</v>
      </c>
      <c r="R570" s="54"/>
      <c r="T570" s="91">
        <f t="shared" si="22"/>
        <v>11.2</v>
      </c>
      <c r="U570" s="94">
        <f t="shared" si="21"/>
        <v>-1.8000000000000007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3"/>
      <c r="AD570" s="54">
        <v>0.38958333333334699</v>
      </c>
      <c r="AK570" s="307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0.38958333333334699</v>
      </c>
    </row>
    <row r="571" spans="2:54" x14ac:dyDescent="0.25">
      <c r="B571" s="5">
        <v>11</v>
      </c>
      <c r="C571" s="5">
        <v>92</v>
      </c>
      <c r="D571" s="5">
        <v>9.8000000000000007</v>
      </c>
      <c r="E571" s="5">
        <v>11</v>
      </c>
      <c r="F571" s="5">
        <v>4.3</v>
      </c>
      <c r="G571" s="5">
        <v>7.2</v>
      </c>
      <c r="H571" s="5">
        <v>1026.9000000000001</v>
      </c>
      <c r="I571" s="5">
        <v>1610</v>
      </c>
      <c r="J571" s="5">
        <v>0</v>
      </c>
      <c r="K571" s="5">
        <v>0</v>
      </c>
      <c r="L571" s="5">
        <v>2.9</v>
      </c>
      <c r="M571" s="5">
        <v>3.4</v>
      </c>
      <c r="N571">
        <v>232</v>
      </c>
      <c r="O571">
        <v>1088</v>
      </c>
      <c r="P571">
        <v>11.1</v>
      </c>
      <c r="Q571">
        <v>11.2</v>
      </c>
      <c r="R571" s="54"/>
      <c r="T571" s="91">
        <f t="shared" si="22"/>
        <v>11.2</v>
      </c>
      <c r="U571" s="94">
        <f t="shared" si="21"/>
        <v>-1.8000000000000007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3"/>
      <c r="AD571" s="54">
        <v>0.39027777777779199</v>
      </c>
      <c r="AK571" s="307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0.39027777777779199</v>
      </c>
    </row>
    <row r="572" spans="2:54" x14ac:dyDescent="0.25">
      <c r="B572" s="5">
        <v>11</v>
      </c>
      <c r="C572" s="5">
        <v>92</v>
      </c>
      <c r="D572" s="5">
        <v>9.8000000000000007</v>
      </c>
      <c r="E572" s="5">
        <v>11</v>
      </c>
      <c r="F572" s="5">
        <v>6.1</v>
      </c>
      <c r="G572" s="5">
        <v>9.4</v>
      </c>
      <c r="H572" s="5">
        <v>1027.2</v>
      </c>
      <c r="I572" s="5">
        <v>1520</v>
      </c>
      <c r="J572" s="5">
        <v>0</v>
      </c>
      <c r="K572" s="5">
        <v>0</v>
      </c>
      <c r="L572" s="5">
        <v>2.9</v>
      </c>
      <c r="M572" s="5">
        <v>3.4</v>
      </c>
      <c r="N572">
        <v>232</v>
      </c>
      <c r="O572">
        <v>1088</v>
      </c>
      <c r="P572">
        <v>11.2</v>
      </c>
      <c r="Q572">
        <v>11.2</v>
      </c>
      <c r="R572" s="54"/>
      <c r="T572" s="91">
        <f t="shared" si="22"/>
        <v>11.2</v>
      </c>
      <c r="U572" s="94">
        <f t="shared" si="21"/>
        <v>-1.8000000000000007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3"/>
      <c r="AD572" s="54">
        <v>0.39097222222223699</v>
      </c>
      <c r="AK572" s="307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0.39097222222223699</v>
      </c>
    </row>
    <row r="573" spans="2:54" x14ac:dyDescent="0.25">
      <c r="B573" s="5">
        <v>11</v>
      </c>
      <c r="C573" s="5">
        <v>92</v>
      </c>
      <c r="D573" s="5">
        <v>9.8000000000000007</v>
      </c>
      <c r="E573" s="5">
        <v>11</v>
      </c>
      <c r="F573" s="5">
        <v>3.6</v>
      </c>
      <c r="G573" s="5">
        <v>6.1</v>
      </c>
      <c r="H573" s="5">
        <v>1027.0999999999999</v>
      </c>
      <c r="I573" s="5">
        <v>1490</v>
      </c>
      <c r="J573" s="5">
        <v>0</v>
      </c>
      <c r="K573" s="5">
        <v>0</v>
      </c>
      <c r="L573" s="5">
        <v>2.9</v>
      </c>
      <c r="M573" s="5">
        <v>3.4</v>
      </c>
      <c r="N573">
        <v>232</v>
      </c>
      <c r="O573">
        <v>1088</v>
      </c>
      <c r="P573">
        <v>11.2</v>
      </c>
      <c r="Q573">
        <v>11.2</v>
      </c>
      <c r="R573" s="54"/>
      <c r="T573" s="91">
        <f t="shared" si="22"/>
        <v>11.2</v>
      </c>
      <c r="U573" s="94">
        <f t="shared" si="21"/>
        <v>-1.8000000000000007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3"/>
      <c r="AD573" s="54">
        <v>0.39166666666668198</v>
      </c>
      <c r="AK573" s="307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0.39166666666668198</v>
      </c>
    </row>
    <row r="574" spans="2:54" x14ac:dyDescent="0.25">
      <c r="B574" s="5">
        <v>11</v>
      </c>
      <c r="C574" s="5">
        <v>92</v>
      </c>
      <c r="D574" s="5">
        <v>9.8000000000000007</v>
      </c>
      <c r="E574" s="5">
        <v>11</v>
      </c>
      <c r="F574" s="5">
        <v>3.2</v>
      </c>
      <c r="G574" s="5">
        <v>6.5</v>
      </c>
      <c r="H574" s="5">
        <v>1027.4000000000001</v>
      </c>
      <c r="I574" s="5">
        <v>1410</v>
      </c>
      <c r="J574" s="5">
        <v>0</v>
      </c>
      <c r="K574" s="5">
        <v>0</v>
      </c>
      <c r="L574" s="5">
        <v>2.9</v>
      </c>
      <c r="M574" s="5">
        <v>3.4</v>
      </c>
      <c r="N574">
        <v>232</v>
      </c>
      <c r="O574">
        <v>1088</v>
      </c>
      <c r="P574">
        <v>11.2</v>
      </c>
      <c r="Q574">
        <v>11.2</v>
      </c>
      <c r="R574" s="54"/>
      <c r="T574" s="91">
        <f t="shared" si="22"/>
        <v>11.2</v>
      </c>
      <c r="U574" s="94">
        <f t="shared" si="21"/>
        <v>-1.8000000000000007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3"/>
      <c r="AD574" s="54">
        <v>0.39236111111112698</v>
      </c>
      <c r="AK574" s="307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0.39236111111112698</v>
      </c>
    </row>
    <row r="575" spans="2:54" x14ac:dyDescent="0.25">
      <c r="B575" s="5">
        <v>11</v>
      </c>
      <c r="C575" s="5">
        <v>92</v>
      </c>
      <c r="D575" s="5">
        <v>9.8000000000000007</v>
      </c>
      <c r="E575" s="5">
        <v>11</v>
      </c>
      <c r="F575" s="5">
        <v>2.9</v>
      </c>
      <c r="G575" s="5">
        <v>2.9</v>
      </c>
      <c r="H575" s="5">
        <v>1027.2</v>
      </c>
      <c r="I575" s="5">
        <v>1320</v>
      </c>
      <c r="J575" s="5">
        <v>0</v>
      </c>
      <c r="K575" s="5">
        <v>0</v>
      </c>
      <c r="L575" s="5">
        <v>2.9</v>
      </c>
      <c r="M575" s="5">
        <v>3.4</v>
      </c>
      <c r="N575">
        <v>232</v>
      </c>
      <c r="O575">
        <v>1088</v>
      </c>
      <c r="P575">
        <v>11.2</v>
      </c>
      <c r="Q575">
        <v>11.2</v>
      </c>
      <c r="R575" s="54"/>
      <c r="T575" s="91">
        <f t="shared" si="22"/>
        <v>11.2</v>
      </c>
      <c r="U575" s="94">
        <f>(T575-B575)-2</f>
        <v>-1.8000000000000007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3"/>
      <c r="AD575" s="54">
        <v>0.39305555555557198</v>
      </c>
      <c r="AK575" s="307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0.39305555555557198</v>
      </c>
    </row>
    <row r="576" spans="2:54" x14ac:dyDescent="0.25">
      <c r="B576" s="5">
        <v>11</v>
      </c>
      <c r="C576" s="5">
        <v>92</v>
      </c>
      <c r="D576" s="5">
        <v>9.8000000000000007</v>
      </c>
      <c r="E576" s="5">
        <v>11</v>
      </c>
      <c r="F576" s="5">
        <v>3.2</v>
      </c>
      <c r="G576" s="5">
        <v>5.8</v>
      </c>
      <c r="H576" s="5">
        <v>1027.0999999999999</v>
      </c>
      <c r="I576" s="5">
        <v>1260</v>
      </c>
      <c r="J576" s="5">
        <v>0</v>
      </c>
      <c r="K576" s="5">
        <v>0</v>
      </c>
      <c r="L576" s="5">
        <v>2.9</v>
      </c>
      <c r="M576" s="5">
        <v>3.4</v>
      </c>
      <c r="N576">
        <v>232</v>
      </c>
      <c r="O576">
        <v>1088</v>
      </c>
      <c r="P576">
        <v>11.2</v>
      </c>
      <c r="Q576">
        <v>11.2</v>
      </c>
      <c r="R576" s="54"/>
      <c r="T576" s="91">
        <f t="shared" si="22"/>
        <v>11.2</v>
      </c>
      <c r="U576" s="94">
        <f>(T576-B576)-2</f>
        <v>-1.8000000000000007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3"/>
      <c r="AD576" s="54">
        <v>0.39375000000001698</v>
      </c>
      <c r="AK576" s="307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0.39375000000001698</v>
      </c>
    </row>
    <row r="577" spans="2:54" x14ac:dyDescent="0.25">
      <c r="B577" s="5">
        <v>11</v>
      </c>
      <c r="C577" s="5">
        <v>92</v>
      </c>
      <c r="D577" s="5">
        <v>9.8000000000000007</v>
      </c>
      <c r="E577" s="5">
        <v>11</v>
      </c>
      <c r="F577" s="5">
        <v>3.6</v>
      </c>
      <c r="G577" s="5">
        <v>4.7</v>
      </c>
      <c r="H577" s="5">
        <v>1027</v>
      </c>
      <c r="I577" s="5">
        <v>1330</v>
      </c>
      <c r="J577" s="5">
        <v>0</v>
      </c>
      <c r="K577" s="5">
        <v>0</v>
      </c>
      <c r="L577" s="5">
        <v>2.9</v>
      </c>
      <c r="M577" s="5">
        <v>3.4</v>
      </c>
      <c r="N577">
        <v>232</v>
      </c>
      <c r="O577">
        <v>1088</v>
      </c>
      <c r="P577">
        <v>11.2</v>
      </c>
      <c r="Q577">
        <v>11.2</v>
      </c>
      <c r="R577" s="54"/>
      <c r="T577" s="91">
        <f t="shared" si="22"/>
        <v>11.2</v>
      </c>
      <c r="U577" s="94">
        <f>(T577-B577)-2</f>
        <v>-1.8000000000000007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3"/>
      <c r="AD577" s="54">
        <v>0.39444444444446197</v>
      </c>
      <c r="AK577" s="307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0.39444444444446197</v>
      </c>
    </row>
    <row r="578" spans="2:54" x14ac:dyDescent="0.25">
      <c r="B578" s="5">
        <v>11</v>
      </c>
      <c r="C578" s="5">
        <v>92</v>
      </c>
      <c r="D578" s="5">
        <v>9.8000000000000007</v>
      </c>
      <c r="E578" s="5">
        <v>11</v>
      </c>
      <c r="F578" s="5">
        <v>5.8</v>
      </c>
      <c r="G578" s="5">
        <v>8.3000000000000007</v>
      </c>
      <c r="H578" s="5">
        <v>1027</v>
      </c>
      <c r="I578" s="5">
        <v>1540</v>
      </c>
      <c r="J578" s="5">
        <v>0</v>
      </c>
      <c r="K578" s="5">
        <v>0</v>
      </c>
      <c r="L578" s="5">
        <v>2.9</v>
      </c>
      <c r="M578" s="5">
        <v>3.4</v>
      </c>
      <c r="N578">
        <v>232</v>
      </c>
      <c r="O578">
        <v>1088</v>
      </c>
      <c r="P578">
        <v>11.2</v>
      </c>
      <c r="Q578">
        <v>11.2</v>
      </c>
      <c r="R578" s="54"/>
      <c r="T578" s="91">
        <f t="shared" si="22"/>
        <v>11.2</v>
      </c>
      <c r="U578" s="94">
        <f t="shared" ref="U578:U620" si="24">(T578-B578)-2</f>
        <v>-1.8000000000000007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3"/>
      <c r="AD578" s="54">
        <v>0.39513888888890702</v>
      </c>
      <c r="AK578" s="307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0.39513888888890702</v>
      </c>
    </row>
    <row r="579" spans="2:54" x14ac:dyDescent="0.25">
      <c r="B579" s="5">
        <v>11</v>
      </c>
      <c r="C579" s="5">
        <v>92</v>
      </c>
      <c r="D579" s="5">
        <v>9.8000000000000007</v>
      </c>
      <c r="E579" s="5">
        <v>11</v>
      </c>
      <c r="F579" s="5">
        <v>2.5</v>
      </c>
      <c r="G579" s="5">
        <v>7.2</v>
      </c>
      <c r="H579" s="5">
        <v>1027</v>
      </c>
      <c r="I579" s="5">
        <v>1670</v>
      </c>
      <c r="J579" s="5">
        <v>0</v>
      </c>
      <c r="K579" s="5">
        <v>0</v>
      </c>
      <c r="L579" s="5">
        <v>2.9</v>
      </c>
      <c r="M579" s="5">
        <v>3.4</v>
      </c>
      <c r="N579">
        <v>232</v>
      </c>
      <c r="O579">
        <v>1088</v>
      </c>
      <c r="P579">
        <v>11.2</v>
      </c>
      <c r="Q579">
        <v>11.2</v>
      </c>
      <c r="R579" s="54"/>
      <c r="T579" s="91">
        <f t="shared" si="22"/>
        <v>11.2</v>
      </c>
      <c r="U579" s="94">
        <f t="shared" si="24"/>
        <v>-1.8000000000000007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3"/>
      <c r="AD579" s="54">
        <v>0.39583333333335202</v>
      </c>
      <c r="AK579" s="307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0.39583333333335202</v>
      </c>
    </row>
    <row r="580" spans="2:54" x14ac:dyDescent="0.25">
      <c r="B580" s="5">
        <v>11.1</v>
      </c>
      <c r="C580" s="5">
        <v>92</v>
      </c>
      <c r="D580" s="5">
        <v>9.9</v>
      </c>
      <c r="E580" s="5">
        <v>11.1</v>
      </c>
      <c r="F580" s="5">
        <v>6.5</v>
      </c>
      <c r="G580" s="5">
        <v>7.6</v>
      </c>
      <c r="H580" s="5">
        <v>1027.2</v>
      </c>
      <c r="I580" s="5">
        <v>1820</v>
      </c>
      <c r="J580" s="5">
        <v>0</v>
      </c>
      <c r="K580" s="5">
        <v>0</v>
      </c>
      <c r="L580" s="5">
        <v>2.9</v>
      </c>
      <c r="M580" s="5">
        <v>3.4</v>
      </c>
      <c r="N580">
        <v>232</v>
      </c>
      <c r="O580">
        <v>1088</v>
      </c>
      <c r="P580">
        <v>11.2</v>
      </c>
      <c r="Q580">
        <v>11.2</v>
      </c>
      <c r="R580" s="54"/>
      <c r="T580" s="91">
        <f t="shared" si="22"/>
        <v>11.2</v>
      </c>
      <c r="U580" s="94">
        <f t="shared" si="24"/>
        <v>-1.9000000000000004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3"/>
      <c r="AD580" s="54">
        <v>0.39652777777779702</v>
      </c>
      <c r="AK580" s="307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0.39652777777779702</v>
      </c>
    </row>
    <row r="581" spans="2:54" x14ac:dyDescent="0.25">
      <c r="B581" s="5">
        <v>11</v>
      </c>
      <c r="C581" s="5">
        <v>92</v>
      </c>
      <c r="D581" s="5">
        <v>9.8000000000000007</v>
      </c>
      <c r="E581" s="5">
        <v>11</v>
      </c>
      <c r="F581" s="5">
        <v>5</v>
      </c>
      <c r="G581" s="5">
        <v>6.8</v>
      </c>
      <c r="H581" s="5">
        <v>1027.2</v>
      </c>
      <c r="I581" s="5">
        <v>2120</v>
      </c>
      <c r="J581" s="5">
        <v>0</v>
      </c>
      <c r="K581" s="5">
        <v>0</v>
      </c>
      <c r="L581" s="5">
        <v>2.9</v>
      </c>
      <c r="M581" s="5">
        <v>3.4</v>
      </c>
      <c r="N581">
        <v>232</v>
      </c>
      <c r="O581">
        <v>1088</v>
      </c>
      <c r="P581">
        <v>11.2</v>
      </c>
      <c r="Q581">
        <v>11.3</v>
      </c>
      <c r="R581" s="54"/>
      <c r="T581" s="91">
        <f t="shared" si="22"/>
        <v>11.3</v>
      </c>
      <c r="U581" s="94">
        <f t="shared" si="24"/>
        <v>-1.6999999999999993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3"/>
      <c r="AD581" s="54">
        <v>0.39722222222224202</v>
      </c>
      <c r="AK581" s="307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0.39722222222224202</v>
      </c>
    </row>
    <row r="582" spans="2:54" x14ac:dyDescent="0.25">
      <c r="B582" s="5">
        <v>11</v>
      </c>
      <c r="C582" s="5">
        <v>92</v>
      </c>
      <c r="D582" s="5">
        <v>9.8000000000000007</v>
      </c>
      <c r="E582" s="5">
        <v>11</v>
      </c>
      <c r="F582" s="5">
        <v>3.2</v>
      </c>
      <c r="G582" s="5">
        <v>6.5</v>
      </c>
      <c r="H582" s="5">
        <v>1027</v>
      </c>
      <c r="I582" s="5">
        <v>2190</v>
      </c>
      <c r="J582" s="5">
        <v>0</v>
      </c>
      <c r="K582" s="5">
        <v>0</v>
      </c>
      <c r="L582" s="5">
        <v>2.9</v>
      </c>
      <c r="M582" s="5">
        <v>3.4</v>
      </c>
      <c r="N582">
        <v>232</v>
      </c>
      <c r="O582">
        <v>1088</v>
      </c>
      <c r="P582">
        <v>11.3</v>
      </c>
      <c r="Q582">
        <v>11.2</v>
      </c>
      <c r="R582" s="54"/>
      <c r="T582" s="91">
        <f t="shared" si="22"/>
        <v>11.3</v>
      </c>
      <c r="U582" s="94">
        <f t="shared" si="24"/>
        <v>-1.6999999999999993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3"/>
      <c r="AD582" s="54">
        <v>0.39791666666668701</v>
      </c>
      <c r="AK582" s="307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0.39791666666668701</v>
      </c>
    </row>
    <row r="583" spans="2:54" x14ac:dyDescent="0.25">
      <c r="B583" s="5">
        <v>11</v>
      </c>
      <c r="C583" s="5">
        <v>92</v>
      </c>
      <c r="D583" s="5">
        <v>9.8000000000000007</v>
      </c>
      <c r="E583" s="5">
        <v>11</v>
      </c>
      <c r="F583" s="5">
        <v>0</v>
      </c>
      <c r="G583" s="5">
        <v>3.2</v>
      </c>
      <c r="H583" s="5">
        <v>1027</v>
      </c>
      <c r="I583" s="5">
        <v>2400</v>
      </c>
      <c r="J583" s="5">
        <v>0</v>
      </c>
      <c r="K583" s="5">
        <v>0</v>
      </c>
      <c r="L583" s="5">
        <v>2.9</v>
      </c>
      <c r="M583" s="5">
        <v>3.4</v>
      </c>
      <c r="N583">
        <v>232</v>
      </c>
      <c r="O583">
        <v>1088</v>
      </c>
      <c r="P583">
        <v>11.3</v>
      </c>
      <c r="Q583">
        <v>11.3</v>
      </c>
      <c r="R583" s="54"/>
      <c r="T583" s="91">
        <f t="shared" si="22"/>
        <v>11.3</v>
      </c>
      <c r="U583" s="94">
        <f t="shared" si="24"/>
        <v>-1.6999999999999993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3"/>
      <c r="AD583" s="54">
        <v>0.39861111111113201</v>
      </c>
      <c r="AK583" s="307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0.39861111111113201</v>
      </c>
    </row>
    <row r="584" spans="2:54" x14ac:dyDescent="0.25">
      <c r="B584" s="5">
        <v>11</v>
      </c>
      <c r="C584" s="5">
        <v>92</v>
      </c>
      <c r="D584" s="5">
        <v>9.8000000000000007</v>
      </c>
      <c r="E584" s="5">
        <v>11</v>
      </c>
      <c r="F584" s="5">
        <v>5.8</v>
      </c>
      <c r="G584" s="5">
        <v>5.8</v>
      </c>
      <c r="H584" s="5">
        <v>1026.9000000000001</v>
      </c>
      <c r="I584" s="5">
        <v>2540</v>
      </c>
      <c r="J584" s="5">
        <v>0</v>
      </c>
      <c r="K584" s="5">
        <v>0</v>
      </c>
      <c r="L584" s="5">
        <v>2.9</v>
      </c>
      <c r="M584" s="5">
        <v>3.4</v>
      </c>
      <c r="N584">
        <v>232</v>
      </c>
      <c r="O584">
        <v>1088</v>
      </c>
      <c r="P584">
        <v>11.3</v>
      </c>
      <c r="Q584">
        <v>11.3</v>
      </c>
      <c r="R584" s="54"/>
      <c r="T584" s="91">
        <f t="shared" si="22"/>
        <v>11.3</v>
      </c>
      <c r="U584" s="94">
        <f t="shared" si="24"/>
        <v>-1.6999999999999993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3"/>
      <c r="AD584" s="54">
        <v>0.39930555555557701</v>
      </c>
      <c r="AK584" s="307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0.39930555555557701</v>
      </c>
    </row>
    <row r="585" spans="2:54" x14ac:dyDescent="0.25">
      <c r="B585" s="5">
        <v>11.1</v>
      </c>
      <c r="C585" s="5">
        <v>92</v>
      </c>
      <c r="D585" s="5">
        <v>9.9</v>
      </c>
      <c r="E585" s="5">
        <v>11.1</v>
      </c>
      <c r="F585" s="5">
        <v>0</v>
      </c>
      <c r="G585" s="5">
        <v>4</v>
      </c>
      <c r="H585" s="5">
        <v>1027.0999999999999</v>
      </c>
      <c r="I585" s="5">
        <v>2340</v>
      </c>
      <c r="J585" s="5">
        <v>0</v>
      </c>
      <c r="K585" s="5">
        <v>0</v>
      </c>
      <c r="L585" s="5">
        <v>2.9</v>
      </c>
      <c r="M585" s="5">
        <v>3.4</v>
      </c>
      <c r="N585">
        <v>232</v>
      </c>
      <c r="O585">
        <v>1088</v>
      </c>
      <c r="P585">
        <v>11.3</v>
      </c>
      <c r="Q585">
        <v>11.3</v>
      </c>
      <c r="R585" s="54"/>
      <c r="T585" s="91">
        <f t="shared" si="22"/>
        <v>11.3</v>
      </c>
      <c r="U585" s="94">
        <f t="shared" si="24"/>
        <v>-1.7999999999999989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3"/>
      <c r="AD585" s="54">
        <v>0.400000000000022</v>
      </c>
      <c r="AK585" s="307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0.400000000000022</v>
      </c>
    </row>
    <row r="586" spans="2:54" x14ac:dyDescent="0.25">
      <c r="B586" s="5">
        <v>11.1</v>
      </c>
      <c r="C586" s="5">
        <v>92</v>
      </c>
      <c r="D586" s="5">
        <v>9.9</v>
      </c>
      <c r="E586" s="5">
        <v>11.1</v>
      </c>
      <c r="F586" s="5">
        <v>0</v>
      </c>
      <c r="G586" s="5">
        <v>2.9</v>
      </c>
      <c r="H586" s="5">
        <v>1027</v>
      </c>
      <c r="I586" s="5">
        <v>2190</v>
      </c>
      <c r="J586" s="5">
        <v>0</v>
      </c>
      <c r="K586" s="5">
        <v>0</v>
      </c>
      <c r="L586" s="5">
        <v>2.9</v>
      </c>
      <c r="M586" s="5">
        <v>3.4</v>
      </c>
      <c r="N586">
        <v>232</v>
      </c>
      <c r="O586">
        <v>1088</v>
      </c>
      <c r="P586">
        <v>11.3</v>
      </c>
      <c r="Q586">
        <v>11.3</v>
      </c>
      <c r="R586" s="54"/>
      <c r="T586" s="91">
        <f t="shared" si="22"/>
        <v>11.3</v>
      </c>
      <c r="U586" s="94">
        <f t="shared" si="24"/>
        <v>-1.7999999999999989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3"/>
      <c r="AD586" s="54">
        <v>0.400694444444467</v>
      </c>
      <c r="AK586" s="307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0.400694444444467</v>
      </c>
    </row>
    <row r="587" spans="2:54" x14ac:dyDescent="0.25">
      <c r="B587" s="5">
        <v>11</v>
      </c>
      <c r="C587" s="5">
        <v>92</v>
      </c>
      <c r="D587" s="5">
        <v>9.8000000000000007</v>
      </c>
      <c r="E587" s="5">
        <v>11</v>
      </c>
      <c r="F587" s="5">
        <v>2.9</v>
      </c>
      <c r="G587" s="5">
        <v>4</v>
      </c>
      <c r="H587" s="5">
        <v>1027.0999999999999</v>
      </c>
      <c r="I587" s="5">
        <v>2180</v>
      </c>
      <c r="J587" s="5">
        <v>0</v>
      </c>
      <c r="K587" s="5">
        <v>0</v>
      </c>
      <c r="L587" s="5">
        <v>2.9</v>
      </c>
      <c r="M587" s="5">
        <v>3.4</v>
      </c>
      <c r="N587">
        <v>232</v>
      </c>
      <c r="O587">
        <v>1088</v>
      </c>
      <c r="P587">
        <v>11.3</v>
      </c>
      <c r="Q587">
        <v>11.3</v>
      </c>
      <c r="R587" s="54"/>
      <c r="T587" s="91">
        <f t="shared" si="22"/>
        <v>11.3</v>
      </c>
      <c r="U587" s="94">
        <f t="shared" si="24"/>
        <v>-1.6999999999999993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3"/>
      <c r="AD587" s="54">
        <v>0.401388888888912</v>
      </c>
      <c r="AK587" s="307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0.401388888888912</v>
      </c>
    </row>
    <row r="588" spans="2:54" x14ac:dyDescent="0.25">
      <c r="B588" s="5">
        <v>11.1</v>
      </c>
      <c r="C588" s="5">
        <v>92</v>
      </c>
      <c r="D588" s="5">
        <v>9.9</v>
      </c>
      <c r="E588" s="5">
        <v>11.1</v>
      </c>
      <c r="F588" s="5">
        <v>4</v>
      </c>
      <c r="G588" s="5">
        <v>4.3</v>
      </c>
      <c r="H588" s="5">
        <v>1027.0999999999999</v>
      </c>
      <c r="I588" s="5">
        <v>2020</v>
      </c>
      <c r="J588" s="5">
        <v>0</v>
      </c>
      <c r="K588" s="5">
        <v>0</v>
      </c>
      <c r="L588" s="5">
        <v>2.9</v>
      </c>
      <c r="M588" s="5">
        <v>3.4</v>
      </c>
      <c r="N588">
        <v>232</v>
      </c>
      <c r="O588">
        <v>1088</v>
      </c>
      <c r="P588">
        <v>11.4</v>
      </c>
      <c r="Q588">
        <v>11.3</v>
      </c>
      <c r="R588" s="54"/>
      <c r="T588" s="91">
        <f t="shared" si="22"/>
        <v>11.4</v>
      </c>
      <c r="U588" s="94">
        <f t="shared" si="24"/>
        <v>-1.6999999999999993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3"/>
      <c r="AD588" s="54">
        <v>0.402083333333357</v>
      </c>
      <c r="AK588" s="307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0.402083333333357</v>
      </c>
    </row>
    <row r="589" spans="2:54" x14ac:dyDescent="0.25">
      <c r="B589" s="5">
        <v>11.1</v>
      </c>
      <c r="C589" s="5">
        <v>92</v>
      </c>
      <c r="D589" s="5">
        <v>9.9</v>
      </c>
      <c r="E589" s="5">
        <v>11.1</v>
      </c>
      <c r="F589" s="5">
        <v>2.9</v>
      </c>
      <c r="G589" s="5">
        <v>5</v>
      </c>
      <c r="H589" s="5">
        <v>1027.2</v>
      </c>
      <c r="I589" s="5">
        <v>1860</v>
      </c>
      <c r="J589" s="5">
        <v>0</v>
      </c>
      <c r="K589" s="5">
        <v>0</v>
      </c>
      <c r="L589" s="5">
        <v>2.9</v>
      </c>
      <c r="M589" s="5">
        <v>3.4</v>
      </c>
      <c r="N589">
        <v>232</v>
      </c>
      <c r="O589">
        <v>1088</v>
      </c>
      <c r="P589">
        <v>11.4</v>
      </c>
      <c r="Q589">
        <v>11.4</v>
      </c>
      <c r="R589" s="54"/>
      <c r="T589" s="91">
        <f t="shared" si="22"/>
        <v>11.4</v>
      </c>
      <c r="U589" s="94">
        <f t="shared" si="24"/>
        <v>-1.6999999999999993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3"/>
      <c r="AD589" s="54">
        <v>0.40277777777780199</v>
      </c>
      <c r="AK589" s="307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0.40277777777780199</v>
      </c>
    </row>
    <row r="590" spans="2:54" x14ac:dyDescent="0.25">
      <c r="B590" s="5">
        <v>11.2</v>
      </c>
      <c r="C590" s="5">
        <v>92</v>
      </c>
      <c r="D590" s="5">
        <v>10</v>
      </c>
      <c r="E590" s="5">
        <v>11.2</v>
      </c>
      <c r="F590" s="5">
        <v>4.3</v>
      </c>
      <c r="G590" s="5">
        <v>4.7</v>
      </c>
      <c r="H590" s="5">
        <v>1027.2</v>
      </c>
      <c r="I590" s="5">
        <v>1890</v>
      </c>
      <c r="J590" s="5">
        <v>0</v>
      </c>
      <c r="K590" s="5">
        <v>0</v>
      </c>
      <c r="L590" s="5">
        <v>2.9</v>
      </c>
      <c r="M590" s="5">
        <v>3.4</v>
      </c>
      <c r="N590">
        <v>232</v>
      </c>
      <c r="O590">
        <v>1088</v>
      </c>
      <c r="P590">
        <v>11.4</v>
      </c>
      <c r="Q590">
        <v>11.4</v>
      </c>
      <c r="R590" s="54"/>
      <c r="T590" s="91">
        <f t="shared" si="22"/>
        <v>11.4</v>
      </c>
      <c r="U590" s="94">
        <f t="shared" si="24"/>
        <v>-1.7999999999999989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3"/>
      <c r="AD590" s="54">
        <v>0.40347222222224699</v>
      </c>
      <c r="AK590" s="307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0.40347222222224699</v>
      </c>
    </row>
    <row r="591" spans="2:54" x14ac:dyDescent="0.25">
      <c r="B591" s="5">
        <v>11.1</v>
      </c>
      <c r="C591" s="5">
        <v>92</v>
      </c>
      <c r="D591" s="5">
        <v>9.9</v>
      </c>
      <c r="E591" s="5">
        <v>11.1</v>
      </c>
      <c r="F591" s="5">
        <v>3.2</v>
      </c>
      <c r="G591" s="5">
        <v>6.5</v>
      </c>
      <c r="H591" s="5">
        <v>1027.2</v>
      </c>
      <c r="I591" s="5">
        <v>1950</v>
      </c>
      <c r="J591" s="5">
        <v>0</v>
      </c>
      <c r="K591" s="5">
        <v>0</v>
      </c>
      <c r="L591" s="5">
        <v>2.9</v>
      </c>
      <c r="M591" s="5">
        <v>3.4</v>
      </c>
      <c r="N591">
        <v>232</v>
      </c>
      <c r="O591">
        <v>1088</v>
      </c>
      <c r="P591">
        <v>11.4</v>
      </c>
      <c r="Q591">
        <v>11.4</v>
      </c>
      <c r="R591" s="54"/>
      <c r="T591" s="91">
        <f t="shared" si="22"/>
        <v>11.4</v>
      </c>
      <c r="U591" s="94">
        <f t="shared" si="24"/>
        <v>-1.6999999999999993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3"/>
      <c r="AD591" s="54">
        <v>0.40416666666669199</v>
      </c>
      <c r="AK591" s="307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0.40416666666669199</v>
      </c>
    </row>
    <row r="592" spans="2:54" x14ac:dyDescent="0.25">
      <c r="B592" s="5">
        <v>11.2</v>
      </c>
      <c r="C592" s="5">
        <v>92</v>
      </c>
      <c r="D592" s="5">
        <v>10</v>
      </c>
      <c r="E592" s="5">
        <v>11.2</v>
      </c>
      <c r="F592" s="5">
        <v>2.5</v>
      </c>
      <c r="G592" s="5">
        <v>2.5</v>
      </c>
      <c r="H592" s="5">
        <v>1027.0999999999999</v>
      </c>
      <c r="I592" s="5">
        <v>2050</v>
      </c>
      <c r="J592" s="5">
        <v>0</v>
      </c>
      <c r="K592" s="5">
        <v>0</v>
      </c>
      <c r="L592" s="5">
        <v>2.9</v>
      </c>
      <c r="M592" s="5">
        <v>3.4</v>
      </c>
      <c r="N592">
        <v>232</v>
      </c>
      <c r="O592">
        <v>1088</v>
      </c>
      <c r="P592">
        <v>11.4</v>
      </c>
      <c r="Q592">
        <v>11.4</v>
      </c>
      <c r="R592" s="54"/>
      <c r="T592" s="91">
        <f t="shared" si="22"/>
        <v>11.4</v>
      </c>
      <c r="U592" s="94">
        <f t="shared" si="24"/>
        <v>-1.7999999999999989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3"/>
      <c r="AD592" s="54">
        <v>0.40486111111113698</v>
      </c>
      <c r="AK592" s="307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0.40486111111113698</v>
      </c>
    </row>
    <row r="593" spans="2:54" x14ac:dyDescent="0.25">
      <c r="B593" s="5">
        <v>11.2</v>
      </c>
      <c r="C593" s="5">
        <v>92</v>
      </c>
      <c r="D593" s="5">
        <v>10</v>
      </c>
      <c r="E593" s="5">
        <v>11.2</v>
      </c>
      <c r="F593" s="5">
        <v>0</v>
      </c>
      <c r="G593" s="5">
        <v>3.6</v>
      </c>
      <c r="H593" s="5">
        <v>1027</v>
      </c>
      <c r="I593" s="5">
        <v>2210</v>
      </c>
      <c r="J593" s="5">
        <v>0</v>
      </c>
      <c r="K593" s="5">
        <v>0</v>
      </c>
      <c r="L593" s="5">
        <v>2.9</v>
      </c>
      <c r="M593" s="5">
        <v>3.4</v>
      </c>
      <c r="N593">
        <v>232</v>
      </c>
      <c r="O593">
        <v>1088</v>
      </c>
      <c r="P593">
        <v>11.4</v>
      </c>
      <c r="Q593">
        <v>11.4</v>
      </c>
      <c r="R593" s="54"/>
      <c r="T593" s="91">
        <f t="shared" si="22"/>
        <v>11.4</v>
      </c>
      <c r="U593" s="94">
        <f t="shared" si="24"/>
        <v>-1.7999999999999989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3"/>
      <c r="AD593" s="54">
        <v>0.40555555555558198</v>
      </c>
      <c r="AK593" s="307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0.40555555555558198</v>
      </c>
    </row>
    <row r="594" spans="2:54" x14ac:dyDescent="0.25">
      <c r="B594" s="5">
        <v>11.2</v>
      </c>
      <c r="C594" s="5">
        <v>92</v>
      </c>
      <c r="D594" s="5">
        <v>10</v>
      </c>
      <c r="E594" s="5">
        <v>11.2</v>
      </c>
      <c r="F594" s="5">
        <v>2.2000000000000002</v>
      </c>
      <c r="G594" s="5">
        <v>2.2000000000000002</v>
      </c>
      <c r="H594" s="5">
        <v>1027.0999999999999</v>
      </c>
      <c r="I594" s="5">
        <v>2220</v>
      </c>
      <c r="J594" s="5">
        <v>0</v>
      </c>
      <c r="K594" s="5">
        <v>0</v>
      </c>
      <c r="L594" s="5">
        <v>2.9</v>
      </c>
      <c r="M594" s="5">
        <v>3.4</v>
      </c>
      <c r="N594">
        <v>232</v>
      </c>
      <c r="O594">
        <v>1088</v>
      </c>
      <c r="P594">
        <v>11.4</v>
      </c>
      <c r="Q594">
        <v>11.4</v>
      </c>
      <c r="R594" s="54"/>
      <c r="T594" s="91">
        <f t="shared" si="22"/>
        <v>11.4</v>
      </c>
      <c r="U594" s="94">
        <f t="shared" si="24"/>
        <v>-1.7999999999999989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3"/>
      <c r="AD594" s="54">
        <v>0.40625000000002698</v>
      </c>
      <c r="AK594" s="307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0.40625000000002698</v>
      </c>
    </row>
    <row r="595" spans="2:54" x14ac:dyDescent="0.25">
      <c r="B595" s="5">
        <v>11.1</v>
      </c>
      <c r="C595" s="5">
        <v>92</v>
      </c>
      <c r="D595" s="5">
        <v>9.9</v>
      </c>
      <c r="E595" s="5">
        <v>11.1</v>
      </c>
      <c r="F595" s="5">
        <v>2.5</v>
      </c>
      <c r="G595" s="5">
        <v>2.9</v>
      </c>
      <c r="H595" s="5">
        <v>1027</v>
      </c>
      <c r="I595" s="5">
        <v>2140</v>
      </c>
      <c r="J595" s="5">
        <v>0</v>
      </c>
      <c r="K595" s="5">
        <v>0</v>
      </c>
      <c r="L595" s="5">
        <v>2.9</v>
      </c>
      <c r="M595" s="5">
        <v>3.4</v>
      </c>
      <c r="N595">
        <v>232</v>
      </c>
      <c r="O595">
        <v>1088</v>
      </c>
      <c r="P595">
        <v>11.4</v>
      </c>
      <c r="Q595">
        <v>11.5</v>
      </c>
      <c r="R595" s="54"/>
      <c r="T595" s="91">
        <f t="shared" si="22"/>
        <v>11.5</v>
      </c>
      <c r="U595" s="94">
        <f t="shared" si="24"/>
        <v>-1.5999999999999996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3"/>
      <c r="AD595" s="54">
        <v>0.40694444444447198</v>
      </c>
      <c r="AK595" s="307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0.40694444444447198</v>
      </c>
    </row>
    <row r="596" spans="2:54" x14ac:dyDescent="0.25">
      <c r="B596" s="5">
        <v>11.1</v>
      </c>
      <c r="C596" s="5">
        <v>92</v>
      </c>
      <c r="D596" s="5">
        <v>9.9</v>
      </c>
      <c r="E596" s="5">
        <v>11.1</v>
      </c>
      <c r="F596" s="5">
        <v>2.2000000000000002</v>
      </c>
      <c r="G596" s="5">
        <v>2.2000000000000002</v>
      </c>
      <c r="H596" s="5">
        <v>1027.2</v>
      </c>
      <c r="I596" s="5">
        <v>1990</v>
      </c>
      <c r="J596" s="5">
        <v>0</v>
      </c>
      <c r="K596" s="5">
        <v>0</v>
      </c>
      <c r="L596" s="5">
        <v>2.9</v>
      </c>
      <c r="M596" s="5">
        <v>3.4</v>
      </c>
      <c r="N596">
        <v>232</v>
      </c>
      <c r="O596">
        <v>1088</v>
      </c>
      <c r="P596">
        <v>11.4</v>
      </c>
      <c r="Q596">
        <v>11.4</v>
      </c>
      <c r="R596" s="54"/>
      <c r="T596" s="91">
        <f t="shared" si="22"/>
        <v>11.4</v>
      </c>
      <c r="U596" s="94">
        <f t="shared" si="24"/>
        <v>-1.6999999999999993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3"/>
      <c r="AD596" s="54">
        <v>0.40763888888891697</v>
      </c>
      <c r="AK596" s="307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0.40763888888891697</v>
      </c>
    </row>
    <row r="597" spans="2:54" x14ac:dyDescent="0.25">
      <c r="B597" s="5">
        <v>11.2</v>
      </c>
      <c r="C597" s="5">
        <v>92</v>
      </c>
      <c r="D597" s="5">
        <v>10</v>
      </c>
      <c r="E597" s="5">
        <v>11.2</v>
      </c>
      <c r="F597" s="5">
        <v>0</v>
      </c>
      <c r="G597" s="5">
        <v>3.2</v>
      </c>
      <c r="H597" s="5">
        <v>1027.0999999999999</v>
      </c>
      <c r="I597" s="5">
        <v>2060</v>
      </c>
      <c r="J597" s="5">
        <v>0</v>
      </c>
      <c r="K597" s="5">
        <v>0</v>
      </c>
      <c r="L597" s="5">
        <v>2.9</v>
      </c>
      <c r="M597" s="5">
        <v>3.4</v>
      </c>
      <c r="N597">
        <v>232</v>
      </c>
      <c r="O597">
        <v>1088</v>
      </c>
      <c r="P597">
        <v>11.4</v>
      </c>
      <c r="Q597">
        <v>11.5</v>
      </c>
      <c r="R597" s="54"/>
      <c r="T597" s="91">
        <f t="shared" si="22"/>
        <v>11.5</v>
      </c>
      <c r="U597" s="94">
        <f t="shared" si="24"/>
        <v>-1.6999999999999993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3"/>
      <c r="AD597" s="54">
        <v>0.40833333333336203</v>
      </c>
      <c r="AK597" s="307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0.40833333333336203</v>
      </c>
    </row>
    <row r="598" spans="2:54" x14ac:dyDescent="0.25">
      <c r="B598" s="5">
        <v>11.2</v>
      </c>
      <c r="C598" s="5">
        <v>92</v>
      </c>
      <c r="D598" s="5">
        <v>10</v>
      </c>
      <c r="E598" s="5">
        <v>11.2</v>
      </c>
      <c r="F598" s="5">
        <v>2.5</v>
      </c>
      <c r="G598" s="5">
        <v>5.4</v>
      </c>
      <c r="H598" s="5">
        <v>1027.0999999999999</v>
      </c>
      <c r="I598" s="5">
        <v>2380</v>
      </c>
      <c r="J598" s="5">
        <v>0</v>
      </c>
      <c r="K598" s="5">
        <v>0</v>
      </c>
      <c r="L598" s="5">
        <v>2.9</v>
      </c>
      <c r="M598" s="5">
        <v>3.4</v>
      </c>
      <c r="N598">
        <v>232</v>
      </c>
      <c r="O598">
        <v>1088</v>
      </c>
      <c r="P598">
        <v>11.5</v>
      </c>
      <c r="Q598">
        <v>11.5</v>
      </c>
      <c r="R598" s="54"/>
      <c r="T598" s="91">
        <f t="shared" si="22"/>
        <v>11.5</v>
      </c>
      <c r="U598" s="94">
        <f t="shared" si="24"/>
        <v>-1.6999999999999993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3"/>
      <c r="AD598" s="54">
        <v>0.40902777777780702</v>
      </c>
      <c r="AK598" s="307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0.40902777777780702</v>
      </c>
    </row>
    <row r="599" spans="2:54" x14ac:dyDescent="0.25">
      <c r="B599" s="5">
        <v>11.1</v>
      </c>
      <c r="C599" s="5">
        <v>92</v>
      </c>
      <c r="D599" s="5">
        <v>9.9</v>
      </c>
      <c r="E599" s="5">
        <v>11.1</v>
      </c>
      <c r="F599" s="5">
        <v>0</v>
      </c>
      <c r="G599" s="5">
        <v>2.5</v>
      </c>
      <c r="H599" s="5">
        <v>1027.0999999999999</v>
      </c>
      <c r="I599" s="5">
        <v>2680</v>
      </c>
      <c r="J599" s="5">
        <v>0</v>
      </c>
      <c r="K599" s="5">
        <v>0</v>
      </c>
      <c r="L599" s="5">
        <v>2.9</v>
      </c>
      <c r="M599" s="5">
        <v>3.4</v>
      </c>
      <c r="N599">
        <v>232</v>
      </c>
      <c r="O599">
        <v>1088</v>
      </c>
      <c r="P599">
        <v>11.5</v>
      </c>
      <c r="Q599">
        <v>11.5</v>
      </c>
      <c r="R599" s="54"/>
      <c r="T599" s="91">
        <f t="shared" si="22"/>
        <v>11.5</v>
      </c>
      <c r="U599" s="94">
        <f t="shared" si="24"/>
        <v>-1.5999999999999996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3"/>
      <c r="AD599" s="54">
        <v>0.40972222222225202</v>
      </c>
      <c r="AK599" s="307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0.40972222222225202</v>
      </c>
    </row>
    <row r="600" spans="2:54" x14ac:dyDescent="0.25">
      <c r="B600" s="5">
        <v>11.2</v>
      </c>
      <c r="C600" s="5">
        <v>92</v>
      </c>
      <c r="D600" s="5">
        <v>10</v>
      </c>
      <c r="E600" s="5">
        <v>11.2</v>
      </c>
      <c r="F600" s="5">
        <v>2.2000000000000002</v>
      </c>
      <c r="G600" s="5">
        <v>3.2</v>
      </c>
      <c r="H600" s="5">
        <v>1027</v>
      </c>
      <c r="I600" s="5">
        <v>3180</v>
      </c>
      <c r="J600" s="5">
        <v>0</v>
      </c>
      <c r="K600" s="5">
        <v>0</v>
      </c>
      <c r="L600" s="5">
        <v>2.9</v>
      </c>
      <c r="M600" s="5">
        <v>3.4</v>
      </c>
      <c r="N600">
        <v>232</v>
      </c>
      <c r="O600">
        <v>1088</v>
      </c>
      <c r="P600">
        <v>11.5</v>
      </c>
      <c r="Q600">
        <v>11.5</v>
      </c>
      <c r="R600" s="54"/>
      <c r="T600" s="91">
        <f t="shared" si="22"/>
        <v>11.5</v>
      </c>
      <c r="U600" s="94">
        <f t="shared" si="24"/>
        <v>-1.6999999999999993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3"/>
      <c r="AD600" s="54">
        <v>0.41041666666669702</v>
      </c>
      <c r="AK600" s="307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0.41041666666669702</v>
      </c>
    </row>
    <row r="601" spans="2:54" x14ac:dyDescent="0.25">
      <c r="B601" s="5">
        <v>11.2</v>
      </c>
      <c r="C601" s="5">
        <v>92</v>
      </c>
      <c r="D601" s="5">
        <v>10</v>
      </c>
      <c r="E601" s="5">
        <v>11.2</v>
      </c>
      <c r="F601" s="5">
        <v>4.7</v>
      </c>
      <c r="G601" s="5">
        <v>5.4</v>
      </c>
      <c r="H601" s="5">
        <v>1027</v>
      </c>
      <c r="I601" s="5">
        <v>3390</v>
      </c>
      <c r="J601" s="5">
        <v>0</v>
      </c>
      <c r="K601" s="5">
        <v>0</v>
      </c>
      <c r="L601" s="5">
        <v>2.9</v>
      </c>
      <c r="M601" s="5">
        <v>3.4</v>
      </c>
      <c r="N601">
        <v>232</v>
      </c>
      <c r="O601">
        <v>1088</v>
      </c>
      <c r="P601">
        <v>11.5</v>
      </c>
      <c r="Q601">
        <v>11.5</v>
      </c>
      <c r="R601" s="54"/>
      <c r="T601" s="91">
        <f t="shared" si="22"/>
        <v>11.5</v>
      </c>
      <c r="U601" s="94">
        <f t="shared" si="24"/>
        <v>-1.6999999999999993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3"/>
      <c r="AD601" s="54">
        <v>0.41111111111114201</v>
      </c>
      <c r="AK601" s="307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0.41111111111114201</v>
      </c>
    </row>
    <row r="602" spans="2:54" x14ac:dyDescent="0.25">
      <c r="B602" s="5">
        <v>11.2</v>
      </c>
      <c r="C602" s="5">
        <v>92</v>
      </c>
      <c r="D602" s="5">
        <v>10</v>
      </c>
      <c r="E602" s="5">
        <v>11.2</v>
      </c>
      <c r="F602" s="5">
        <v>9.6999999999999993</v>
      </c>
      <c r="G602" s="5">
        <v>9.6999999999999993</v>
      </c>
      <c r="H602" s="5">
        <v>1027.3</v>
      </c>
      <c r="I602" s="5">
        <v>3250</v>
      </c>
      <c r="J602" s="5">
        <v>0</v>
      </c>
      <c r="K602" s="5">
        <v>0</v>
      </c>
      <c r="L602" s="5">
        <v>2.9</v>
      </c>
      <c r="M602" s="5">
        <v>3.4</v>
      </c>
      <c r="N602">
        <v>232</v>
      </c>
      <c r="O602">
        <v>1088</v>
      </c>
      <c r="P602">
        <v>11.5</v>
      </c>
      <c r="Q602">
        <v>11.5</v>
      </c>
      <c r="R602" s="54"/>
      <c r="T602" s="91">
        <f t="shared" si="22"/>
        <v>11.5</v>
      </c>
      <c r="U602" s="94">
        <f t="shared" si="24"/>
        <v>-1.6999999999999993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3"/>
      <c r="AD602" s="54">
        <v>0.41180555555558701</v>
      </c>
      <c r="AK602" s="307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0.41180555555558701</v>
      </c>
    </row>
    <row r="603" spans="2:54" x14ac:dyDescent="0.25">
      <c r="B603" s="5">
        <v>11.2</v>
      </c>
      <c r="C603" s="5">
        <v>92</v>
      </c>
      <c r="D603" s="5">
        <v>10</v>
      </c>
      <c r="E603" s="5">
        <v>11.2</v>
      </c>
      <c r="F603" s="5">
        <v>4.3</v>
      </c>
      <c r="G603" s="5">
        <v>5.4</v>
      </c>
      <c r="H603" s="5">
        <v>1026.9000000000001</v>
      </c>
      <c r="I603" s="5">
        <v>3310</v>
      </c>
      <c r="J603" s="5">
        <v>0</v>
      </c>
      <c r="K603" s="5">
        <v>0</v>
      </c>
      <c r="L603" s="5">
        <v>2.9</v>
      </c>
      <c r="M603" s="5">
        <v>3.4</v>
      </c>
      <c r="N603">
        <v>232</v>
      </c>
      <c r="O603">
        <v>1088</v>
      </c>
      <c r="P603">
        <v>11.5</v>
      </c>
      <c r="Q603">
        <v>11.5</v>
      </c>
      <c r="R603" s="54"/>
      <c r="T603" s="91">
        <f t="shared" si="22"/>
        <v>11.5</v>
      </c>
      <c r="U603" s="94">
        <f t="shared" si="24"/>
        <v>-1.6999999999999993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3"/>
      <c r="AD603" s="54">
        <v>0.41250000000003201</v>
      </c>
      <c r="AK603" s="307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0.41250000000003201</v>
      </c>
    </row>
    <row r="604" spans="2:54" x14ac:dyDescent="0.25">
      <c r="B604" s="5">
        <v>11.2</v>
      </c>
      <c r="C604" s="5">
        <v>92</v>
      </c>
      <c r="D604" s="5">
        <v>10</v>
      </c>
      <c r="E604" s="5">
        <v>11.2</v>
      </c>
      <c r="F604" s="5">
        <v>6.8</v>
      </c>
      <c r="G604" s="5">
        <v>6.8</v>
      </c>
      <c r="H604" s="5">
        <v>1027</v>
      </c>
      <c r="I604" s="5">
        <v>3480</v>
      </c>
      <c r="J604" s="5">
        <v>0</v>
      </c>
      <c r="K604" s="5">
        <v>0</v>
      </c>
      <c r="L604" s="5">
        <v>2.9</v>
      </c>
      <c r="M604" s="5">
        <v>3.4</v>
      </c>
      <c r="N604">
        <v>232</v>
      </c>
      <c r="O604">
        <v>1088</v>
      </c>
      <c r="P604">
        <v>11.5</v>
      </c>
      <c r="Q604">
        <v>11.5</v>
      </c>
      <c r="R604" s="54"/>
      <c r="T604" s="91">
        <f t="shared" si="22"/>
        <v>11.5</v>
      </c>
      <c r="U604" s="94">
        <f t="shared" si="24"/>
        <v>-1.6999999999999993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3"/>
      <c r="AD604" s="54">
        <v>0.413194444444477</v>
      </c>
      <c r="AK604" s="307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0.413194444444477</v>
      </c>
    </row>
    <row r="605" spans="2:54" x14ac:dyDescent="0.25">
      <c r="B605" s="5">
        <v>11.2</v>
      </c>
      <c r="C605" s="5">
        <v>92</v>
      </c>
      <c r="D605" s="5">
        <v>10</v>
      </c>
      <c r="E605" s="5">
        <v>11.2</v>
      </c>
      <c r="F605" s="5">
        <v>0</v>
      </c>
      <c r="G605" s="5">
        <v>5</v>
      </c>
      <c r="H605" s="5">
        <v>1027.0999999999999</v>
      </c>
      <c r="I605" s="5">
        <v>3190</v>
      </c>
      <c r="J605" s="5">
        <v>0</v>
      </c>
      <c r="K605" s="5">
        <v>0</v>
      </c>
      <c r="L605" s="5">
        <v>2.9</v>
      </c>
      <c r="M605" s="5">
        <v>3.4</v>
      </c>
      <c r="N605">
        <v>232</v>
      </c>
      <c r="O605">
        <v>1088</v>
      </c>
      <c r="P605">
        <v>11.6</v>
      </c>
      <c r="Q605">
        <v>11.6</v>
      </c>
      <c r="R605" s="54"/>
      <c r="T605" s="91">
        <f t="shared" si="22"/>
        <v>11.6</v>
      </c>
      <c r="U605" s="94">
        <f t="shared" si="24"/>
        <v>-1.5999999999999996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3"/>
      <c r="AD605" s="54">
        <v>0.413888888888922</v>
      </c>
      <c r="AK605" s="307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0.413888888888922</v>
      </c>
    </row>
    <row r="606" spans="2:54" x14ac:dyDescent="0.25">
      <c r="B606" s="5">
        <v>11.2</v>
      </c>
      <c r="C606" s="5">
        <v>92</v>
      </c>
      <c r="D606" s="5">
        <v>10</v>
      </c>
      <c r="E606" s="5">
        <v>11.2</v>
      </c>
      <c r="F606" s="5">
        <v>0</v>
      </c>
      <c r="G606" s="5">
        <v>5.4</v>
      </c>
      <c r="H606" s="5">
        <v>1027.2</v>
      </c>
      <c r="I606" s="5">
        <v>2770</v>
      </c>
      <c r="J606" s="5">
        <v>0</v>
      </c>
      <c r="K606" s="5">
        <v>0</v>
      </c>
      <c r="L606" s="5">
        <v>2.9</v>
      </c>
      <c r="M606" s="5">
        <v>3.4</v>
      </c>
      <c r="N606">
        <v>232</v>
      </c>
      <c r="O606">
        <v>1088</v>
      </c>
      <c r="P606">
        <v>11.6</v>
      </c>
      <c r="Q606">
        <v>11.6</v>
      </c>
      <c r="R606" s="54"/>
      <c r="T606" s="91">
        <f t="shared" si="22"/>
        <v>11.6</v>
      </c>
      <c r="U606" s="94">
        <f t="shared" si="24"/>
        <v>-1.5999999999999996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3"/>
      <c r="AD606" s="54">
        <v>0.414583333333367</v>
      </c>
      <c r="AK606" s="307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0.414583333333367</v>
      </c>
    </row>
    <row r="607" spans="2:54" x14ac:dyDescent="0.25">
      <c r="B607" s="5">
        <v>11.2</v>
      </c>
      <c r="C607" s="5">
        <v>92</v>
      </c>
      <c r="D607" s="5">
        <v>10</v>
      </c>
      <c r="E607" s="5">
        <v>11.2</v>
      </c>
      <c r="F607" s="5">
        <v>0</v>
      </c>
      <c r="G607" s="5">
        <v>3.6</v>
      </c>
      <c r="H607" s="5">
        <v>1027.2</v>
      </c>
      <c r="I607" s="5">
        <v>2530</v>
      </c>
      <c r="J607" s="5">
        <v>0</v>
      </c>
      <c r="K607" s="5">
        <v>0</v>
      </c>
      <c r="L607" s="5">
        <v>2.9</v>
      </c>
      <c r="M607" s="5">
        <v>3.4</v>
      </c>
      <c r="N607">
        <v>232</v>
      </c>
      <c r="O607">
        <v>1088</v>
      </c>
      <c r="P607">
        <v>11.6</v>
      </c>
      <c r="Q607">
        <v>11.6</v>
      </c>
      <c r="R607" s="54"/>
      <c r="T607" s="91">
        <f t="shared" si="22"/>
        <v>11.6</v>
      </c>
      <c r="U607" s="94">
        <f t="shared" si="24"/>
        <v>-1.5999999999999996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3"/>
      <c r="AD607" s="54">
        <v>0.415277777777812</v>
      </c>
      <c r="AK607" s="307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0.415277777777812</v>
      </c>
    </row>
    <row r="608" spans="2:54" x14ac:dyDescent="0.25">
      <c r="B608" s="5">
        <v>11.2</v>
      </c>
      <c r="C608" s="5">
        <v>92</v>
      </c>
      <c r="D608" s="5">
        <v>10</v>
      </c>
      <c r="E608" s="5">
        <v>11.2</v>
      </c>
      <c r="F608" s="5">
        <v>2.2000000000000002</v>
      </c>
      <c r="G608" s="5">
        <v>3.2</v>
      </c>
      <c r="H608" s="5">
        <v>1027.3</v>
      </c>
      <c r="I608" s="5">
        <v>2860</v>
      </c>
      <c r="J608" s="5">
        <v>0</v>
      </c>
      <c r="K608" s="5">
        <v>0</v>
      </c>
      <c r="L608" s="5">
        <v>2.9</v>
      </c>
      <c r="M608" s="5">
        <v>3.4</v>
      </c>
      <c r="N608">
        <v>232</v>
      </c>
      <c r="O608">
        <v>1088</v>
      </c>
      <c r="P608">
        <v>11.6</v>
      </c>
      <c r="Q608">
        <v>11.7</v>
      </c>
      <c r="R608" s="54"/>
      <c r="T608" s="91">
        <f t="shared" si="22"/>
        <v>11.7</v>
      </c>
      <c r="U608" s="94">
        <f t="shared" si="24"/>
        <v>-1.5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3"/>
      <c r="AD608" s="54">
        <v>0.41597222222225699</v>
      </c>
      <c r="AK608" s="307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0.41597222222225699</v>
      </c>
    </row>
    <row r="609" spans="2:54" x14ac:dyDescent="0.25">
      <c r="B609" s="5">
        <v>11.2</v>
      </c>
      <c r="C609" s="5">
        <v>91</v>
      </c>
      <c r="D609" s="5">
        <v>9.8000000000000007</v>
      </c>
      <c r="E609" s="5">
        <v>11.2</v>
      </c>
      <c r="F609" s="5">
        <v>3.6</v>
      </c>
      <c r="G609" s="5">
        <v>5.4</v>
      </c>
      <c r="H609" s="5">
        <v>1027.2</v>
      </c>
      <c r="I609" s="5">
        <v>3050</v>
      </c>
      <c r="J609" s="5">
        <v>0</v>
      </c>
      <c r="K609" s="5">
        <v>0</v>
      </c>
      <c r="L609" s="5">
        <v>2.9</v>
      </c>
      <c r="M609" s="5">
        <v>3.4</v>
      </c>
      <c r="N609">
        <v>232</v>
      </c>
      <c r="O609">
        <v>1088</v>
      </c>
      <c r="P609">
        <v>11.7</v>
      </c>
      <c r="Q609">
        <v>11.6</v>
      </c>
      <c r="R609" s="54"/>
      <c r="T609" s="91">
        <f t="shared" si="22"/>
        <v>11.7</v>
      </c>
      <c r="U609" s="94">
        <f t="shared" si="24"/>
        <v>-1.5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3"/>
      <c r="AD609" s="54">
        <v>0.41666666666670199</v>
      </c>
      <c r="AK609" s="307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0.41666666666670199</v>
      </c>
    </row>
    <row r="610" spans="2:54" x14ac:dyDescent="0.25">
      <c r="B610" s="5">
        <v>11.1</v>
      </c>
      <c r="C610" s="5">
        <v>92</v>
      </c>
      <c r="D610" s="5">
        <v>9.9</v>
      </c>
      <c r="E610" s="5">
        <v>11.1</v>
      </c>
      <c r="F610" s="5">
        <v>3.2</v>
      </c>
      <c r="G610" s="5">
        <v>4.3</v>
      </c>
      <c r="H610" s="5">
        <v>1027.0999999999999</v>
      </c>
      <c r="I610" s="5">
        <v>3010</v>
      </c>
      <c r="J610" s="5">
        <v>0</v>
      </c>
      <c r="K610" s="5">
        <v>0</v>
      </c>
      <c r="L610" s="5">
        <v>2.9</v>
      </c>
      <c r="M610" s="5">
        <v>3.4</v>
      </c>
      <c r="N610">
        <v>232</v>
      </c>
      <c r="O610">
        <v>1088</v>
      </c>
      <c r="P610">
        <v>11.7</v>
      </c>
      <c r="Q610">
        <v>11.7</v>
      </c>
      <c r="R610" s="54"/>
      <c r="T610" s="91">
        <f t="shared" si="22"/>
        <v>11.7</v>
      </c>
      <c r="U610" s="94">
        <f t="shared" si="24"/>
        <v>-1.4000000000000004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3"/>
      <c r="AD610" s="54">
        <v>0.41736111111114699</v>
      </c>
      <c r="AK610" s="307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0.41736111111114699</v>
      </c>
    </row>
    <row r="611" spans="2:54" x14ac:dyDescent="0.25">
      <c r="B611" s="5">
        <v>11.1</v>
      </c>
      <c r="C611" s="5">
        <v>92</v>
      </c>
      <c r="D611" s="5">
        <v>9.9</v>
      </c>
      <c r="E611" s="5">
        <v>11.1</v>
      </c>
      <c r="F611" s="5">
        <v>4</v>
      </c>
      <c r="G611" s="5">
        <v>5</v>
      </c>
      <c r="H611" s="5">
        <v>1027.0999999999999</v>
      </c>
      <c r="I611" s="5">
        <v>2860</v>
      </c>
      <c r="J611" s="5">
        <v>0</v>
      </c>
      <c r="K611" s="5">
        <v>0</v>
      </c>
      <c r="L611" s="5">
        <v>2.9</v>
      </c>
      <c r="M611" s="5">
        <v>3.4</v>
      </c>
      <c r="N611">
        <v>232</v>
      </c>
      <c r="O611">
        <v>1088</v>
      </c>
      <c r="P611">
        <v>11.7</v>
      </c>
      <c r="Q611">
        <v>11.7</v>
      </c>
      <c r="R611" s="54"/>
      <c r="T611" s="91">
        <f t="shared" si="22"/>
        <v>11.7</v>
      </c>
      <c r="U611" s="94">
        <f t="shared" si="24"/>
        <v>-1.4000000000000004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3"/>
      <c r="AD611" s="54">
        <v>0.41805555555559198</v>
      </c>
      <c r="AK611" s="307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0.41805555555559198</v>
      </c>
    </row>
    <row r="612" spans="2:54" x14ac:dyDescent="0.25">
      <c r="B612" s="5">
        <v>11.2</v>
      </c>
      <c r="C612" s="5">
        <v>92</v>
      </c>
      <c r="D612" s="5">
        <v>10</v>
      </c>
      <c r="E612" s="5">
        <v>11.2</v>
      </c>
      <c r="F612" s="5">
        <v>4</v>
      </c>
      <c r="G612" s="5">
        <v>5.4</v>
      </c>
      <c r="H612" s="5">
        <v>1027.2</v>
      </c>
      <c r="I612" s="5">
        <v>2700</v>
      </c>
      <c r="J612" s="5">
        <v>0</v>
      </c>
      <c r="K612" s="5">
        <v>0</v>
      </c>
      <c r="L612" s="5">
        <v>2.9</v>
      </c>
      <c r="M612" s="5">
        <v>3.4</v>
      </c>
      <c r="N612">
        <v>232</v>
      </c>
      <c r="O612">
        <v>1088</v>
      </c>
      <c r="P612">
        <v>11.7</v>
      </c>
      <c r="Q612">
        <v>11.7</v>
      </c>
      <c r="R612" s="54"/>
      <c r="T612" s="91">
        <f t="shared" si="22"/>
        <v>11.7</v>
      </c>
      <c r="U612" s="94">
        <f t="shared" si="24"/>
        <v>-1.5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3"/>
      <c r="AD612" s="54">
        <v>0.41875000000003698</v>
      </c>
      <c r="AK612" s="307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0.41875000000003698</v>
      </c>
    </row>
    <row r="613" spans="2:54" s="6" customFormat="1" x14ac:dyDescent="0.25">
      <c r="B613" s="5">
        <v>11.1</v>
      </c>
      <c r="C613" s="5">
        <v>92</v>
      </c>
      <c r="D613" s="5">
        <v>9.9</v>
      </c>
      <c r="E613" s="5">
        <v>11.1</v>
      </c>
      <c r="F613" s="5">
        <v>6.8</v>
      </c>
      <c r="G613" s="5">
        <v>7.6</v>
      </c>
      <c r="H613" s="5">
        <v>1027.3</v>
      </c>
      <c r="I613" s="5">
        <v>2720</v>
      </c>
      <c r="J613" s="5">
        <v>0</v>
      </c>
      <c r="K613" s="5">
        <v>0</v>
      </c>
      <c r="L613" s="5">
        <v>2.9</v>
      </c>
      <c r="M613" s="5">
        <v>3.4</v>
      </c>
      <c r="N613">
        <v>232</v>
      </c>
      <c r="O613">
        <v>1088</v>
      </c>
      <c r="P613">
        <v>11.7</v>
      </c>
      <c r="Q613">
        <v>11.7</v>
      </c>
      <c r="R613" s="54"/>
      <c r="S613"/>
      <c r="T613" s="91">
        <f t="shared" si="22"/>
        <v>11.7</v>
      </c>
      <c r="U613" s="94">
        <f t="shared" si="24"/>
        <v>-1.4000000000000004</v>
      </c>
      <c r="V613" s="90" t="str">
        <f t="shared" si="25"/>
        <v/>
      </c>
      <c r="W613" s="94" t="str">
        <f t="shared" si="23"/>
        <v/>
      </c>
      <c r="X613" s="423"/>
      <c r="Y613"/>
      <c r="Z613" s="5"/>
      <c r="AA613"/>
      <c r="AC613" s="373"/>
      <c r="AD613" s="54">
        <v>0.41944444444448198</v>
      </c>
      <c r="AF613"/>
      <c r="AK613" s="700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0.41944444444448198</v>
      </c>
    </row>
    <row r="614" spans="2:54" s="6" customFormat="1" x14ac:dyDescent="0.25">
      <c r="B614" s="5">
        <v>11.1</v>
      </c>
      <c r="C614" s="5">
        <v>92</v>
      </c>
      <c r="D614" s="5">
        <v>9.9</v>
      </c>
      <c r="E614" s="5">
        <v>11.1</v>
      </c>
      <c r="F614" s="5">
        <v>4.3</v>
      </c>
      <c r="G614" s="5">
        <v>5.8</v>
      </c>
      <c r="H614" s="5">
        <v>1027.2</v>
      </c>
      <c r="I614" s="5">
        <v>3150</v>
      </c>
      <c r="J614" s="5">
        <v>0</v>
      </c>
      <c r="K614" s="5">
        <v>0</v>
      </c>
      <c r="L614" s="5">
        <v>2.9</v>
      </c>
      <c r="M614" s="5">
        <v>3.4</v>
      </c>
      <c r="N614">
        <v>232</v>
      </c>
      <c r="O614">
        <v>1088</v>
      </c>
      <c r="P614">
        <v>11.7</v>
      </c>
      <c r="Q614">
        <v>11.7</v>
      </c>
      <c r="R614" s="54"/>
      <c r="S614"/>
      <c r="T614" s="91">
        <f t="shared" si="22"/>
        <v>11.7</v>
      </c>
      <c r="U614" s="94">
        <f t="shared" si="24"/>
        <v>-1.4000000000000004</v>
      </c>
      <c r="V614" s="90" t="str">
        <f t="shared" si="25"/>
        <v/>
      </c>
      <c r="W614" s="94" t="str">
        <f t="shared" si="23"/>
        <v/>
      </c>
      <c r="X614" s="423"/>
      <c r="Y614"/>
      <c r="Z614" s="5"/>
      <c r="AA614"/>
      <c r="AC614" s="373"/>
      <c r="AD614" s="54">
        <v>0.42013888888892698</v>
      </c>
      <c r="AK614" s="700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0.42013888888892698</v>
      </c>
    </row>
    <row r="615" spans="2:54" s="6" customFormat="1" x14ac:dyDescent="0.25">
      <c r="B615" s="5">
        <v>11.1</v>
      </c>
      <c r="C615" s="5">
        <v>92</v>
      </c>
      <c r="D615" s="5">
        <v>9.9</v>
      </c>
      <c r="E615" s="5">
        <v>11.1</v>
      </c>
      <c r="F615" s="5">
        <v>4</v>
      </c>
      <c r="G615" s="5">
        <v>4.7</v>
      </c>
      <c r="H615" s="5">
        <v>1027.4000000000001</v>
      </c>
      <c r="I615" s="5">
        <v>3450</v>
      </c>
      <c r="J615" s="5">
        <v>0</v>
      </c>
      <c r="K615" s="5">
        <v>0</v>
      </c>
      <c r="L615" s="5">
        <v>2.9</v>
      </c>
      <c r="M615" s="5">
        <v>3.4</v>
      </c>
      <c r="N615">
        <v>232</v>
      </c>
      <c r="O615">
        <v>1088</v>
      </c>
      <c r="P615">
        <v>11.7</v>
      </c>
      <c r="Q615">
        <v>11.7</v>
      </c>
      <c r="R615" s="54"/>
      <c r="S615"/>
      <c r="T615" s="91">
        <f t="shared" si="22"/>
        <v>11.7</v>
      </c>
      <c r="U615" s="94">
        <f t="shared" si="24"/>
        <v>-1.4000000000000004</v>
      </c>
      <c r="V615" s="90" t="str">
        <f t="shared" si="25"/>
        <v/>
      </c>
      <c r="W615" s="94" t="str">
        <f t="shared" si="23"/>
        <v/>
      </c>
      <c r="X615" s="423"/>
      <c r="Y615"/>
      <c r="Z615" s="5"/>
      <c r="AA615"/>
      <c r="AC615" s="373"/>
      <c r="AD615" s="54">
        <v>0.42083333333337197</v>
      </c>
      <c r="AK615" s="700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0.42083333333337197</v>
      </c>
    </row>
    <row r="616" spans="2:54" s="6" customFormat="1" x14ac:dyDescent="0.25">
      <c r="B616" s="5">
        <v>11.1</v>
      </c>
      <c r="C616" s="5">
        <v>92</v>
      </c>
      <c r="D616" s="5">
        <v>9.9</v>
      </c>
      <c r="E616" s="5">
        <v>11.1</v>
      </c>
      <c r="F616" s="5">
        <v>2.2000000000000002</v>
      </c>
      <c r="G616" s="5">
        <v>5.4</v>
      </c>
      <c r="H616" s="5">
        <v>1027.2</v>
      </c>
      <c r="I616" s="5">
        <v>3230</v>
      </c>
      <c r="J616" s="5">
        <v>0</v>
      </c>
      <c r="K616" s="5">
        <v>0</v>
      </c>
      <c r="L616" s="5">
        <v>2.9</v>
      </c>
      <c r="M616" s="5">
        <v>3.4</v>
      </c>
      <c r="N616">
        <v>232</v>
      </c>
      <c r="O616">
        <v>1088</v>
      </c>
      <c r="P616">
        <v>11.7</v>
      </c>
      <c r="Q616">
        <v>11.8</v>
      </c>
      <c r="R616" s="54"/>
      <c r="S616"/>
      <c r="T616" s="91">
        <f t="shared" si="22"/>
        <v>11.8</v>
      </c>
      <c r="U616" s="94">
        <f t="shared" si="24"/>
        <v>-1.2999999999999989</v>
      </c>
      <c r="V616" s="90" t="str">
        <f t="shared" si="25"/>
        <v/>
      </c>
      <c r="W616" s="94" t="str">
        <f t="shared" si="23"/>
        <v/>
      </c>
      <c r="X616" s="423"/>
      <c r="Y616"/>
      <c r="Z616" s="5"/>
      <c r="AA616"/>
      <c r="AC616" s="373"/>
      <c r="AD616" s="54">
        <v>0.42152777777781703</v>
      </c>
      <c r="AK616" s="700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0.42152777777781703</v>
      </c>
    </row>
    <row r="617" spans="2:54" s="6" customFormat="1" x14ac:dyDescent="0.25">
      <c r="B617" s="5">
        <v>11.1</v>
      </c>
      <c r="C617" s="5">
        <v>92</v>
      </c>
      <c r="D617" s="5">
        <v>9.9</v>
      </c>
      <c r="E617" s="5">
        <v>11.1</v>
      </c>
      <c r="F617" s="5">
        <v>4.3</v>
      </c>
      <c r="G617" s="5">
        <v>4.3</v>
      </c>
      <c r="H617" s="5">
        <v>1027.4000000000001</v>
      </c>
      <c r="I617" s="5">
        <v>3030</v>
      </c>
      <c r="J617" s="5">
        <v>0</v>
      </c>
      <c r="K617" s="5">
        <v>0</v>
      </c>
      <c r="L617" s="5">
        <v>2.9</v>
      </c>
      <c r="M617" s="5">
        <v>3.4</v>
      </c>
      <c r="N617">
        <v>232</v>
      </c>
      <c r="O617">
        <v>1088</v>
      </c>
      <c r="P617">
        <v>11.8</v>
      </c>
      <c r="Q617">
        <v>11.7</v>
      </c>
      <c r="R617" s="54"/>
      <c r="S617"/>
      <c r="T617" s="91">
        <f t="shared" si="22"/>
        <v>11.8</v>
      </c>
      <c r="U617" s="94">
        <f t="shared" si="24"/>
        <v>-1.2999999999999989</v>
      </c>
      <c r="V617" s="90" t="str">
        <f t="shared" si="25"/>
        <v/>
      </c>
      <c r="W617" s="94" t="str">
        <f t="shared" si="23"/>
        <v/>
      </c>
      <c r="X617" s="423"/>
      <c r="Y617"/>
      <c r="Z617" s="5"/>
      <c r="AA617"/>
      <c r="AC617" s="373"/>
      <c r="AD617" s="54">
        <v>0.42222222222226202</v>
      </c>
      <c r="AK617" s="700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0.42222222222226202</v>
      </c>
    </row>
    <row r="618" spans="2:54" s="6" customFormat="1" x14ac:dyDescent="0.25">
      <c r="B618" s="5">
        <v>11.2</v>
      </c>
      <c r="C618" s="5">
        <v>92</v>
      </c>
      <c r="D618" s="5">
        <v>10</v>
      </c>
      <c r="E618" s="5">
        <v>11.2</v>
      </c>
      <c r="F618" s="5">
        <v>6.1</v>
      </c>
      <c r="G618" s="5">
        <v>10.1</v>
      </c>
      <c r="H618" s="5">
        <v>1027.2</v>
      </c>
      <c r="I618" s="5">
        <v>3430</v>
      </c>
      <c r="J618" s="5">
        <v>0</v>
      </c>
      <c r="K618" s="5">
        <v>0</v>
      </c>
      <c r="L618" s="5">
        <v>2.9</v>
      </c>
      <c r="M618" s="5">
        <v>3.4</v>
      </c>
      <c r="N618">
        <v>232</v>
      </c>
      <c r="O618">
        <v>1088</v>
      </c>
      <c r="P618">
        <v>11.8</v>
      </c>
      <c r="Q618">
        <v>11.7</v>
      </c>
      <c r="R618" s="54"/>
      <c r="S618"/>
      <c r="T618" s="91">
        <f t="shared" si="22"/>
        <v>11.8</v>
      </c>
      <c r="U618" s="94">
        <f t="shared" si="24"/>
        <v>-1.3999999999999986</v>
      </c>
      <c r="V618" s="90" t="str">
        <f t="shared" si="25"/>
        <v/>
      </c>
      <c r="W618" s="94" t="str">
        <f t="shared" si="23"/>
        <v/>
      </c>
      <c r="X618" s="423"/>
      <c r="Y618"/>
      <c r="Z618" s="5"/>
      <c r="AA618"/>
      <c r="AC618" s="373"/>
      <c r="AD618" s="54">
        <v>0.42291666666670702</v>
      </c>
      <c r="AK618" s="700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0.42291666666670702</v>
      </c>
    </row>
    <row r="619" spans="2:54" s="6" customFormat="1" x14ac:dyDescent="0.25">
      <c r="B619" s="5">
        <v>11.2</v>
      </c>
      <c r="C619" s="5">
        <v>92</v>
      </c>
      <c r="D619" s="5">
        <v>10</v>
      </c>
      <c r="E619" s="5">
        <v>11.2</v>
      </c>
      <c r="F619" s="5">
        <v>0</v>
      </c>
      <c r="G619" s="5">
        <v>3.6</v>
      </c>
      <c r="H619" s="5">
        <v>1027.3</v>
      </c>
      <c r="I619" s="5">
        <v>3290</v>
      </c>
      <c r="J619" s="5">
        <v>0</v>
      </c>
      <c r="K619" s="5">
        <v>0</v>
      </c>
      <c r="L619" s="5">
        <v>2.9</v>
      </c>
      <c r="M619" s="5">
        <v>3.4</v>
      </c>
      <c r="N619">
        <v>232</v>
      </c>
      <c r="O619">
        <v>1088</v>
      </c>
      <c r="P619">
        <v>11.8</v>
      </c>
      <c r="Q619">
        <v>11.8</v>
      </c>
      <c r="R619" s="54"/>
      <c r="S619"/>
      <c r="T619" s="91">
        <f t="shared" si="22"/>
        <v>11.8</v>
      </c>
      <c r="U619" s="94">
        <f t="shared" si="24"/>
        <v>-1.3999999999999986</v>
      </c>
      <c r="V619" s="90" t="str">
        <f t="shared" si="25"/>
        <v/>
      </c>
      <c r="W619" s="94" t="str">
        <f t="shared" si="23"/>
        <v/>
      </c>
      <c r="X619" s="423"/>
      <c r="Y619"/>
      <c r="Z619" s="5"/>
      <c r="AA619"/>
      <c r="AC619" s="373"/>
      <c r="AD619" s="54">
        <v>0.42361111111115202</v>
      </c>
      <c r="AK619" s="700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0.42361111111115202</v>
      </c>
    </row>
    <row r="620" spans="2:54" s="6" customFormat="1" x14ac:dyDescent="0.25">
      <c r="B620" s="5">
        <v>11.2</v>
      </c>
      <c r="C620" s="5">
        <v>92</v>
      </c>
      <c r="D620" s="5">
        <v>10</v>
      </c>
      <c r="E620" s="5">
        <v>11.2</v>
      </c>
      <c r="F620" s="5">
        <v>2.5</v>
      </c>
      <c r="G620" s="5">
        <v>4</v>
      </c>
      <c r="H620" s="5">
        <v>1027.4000000000001</v>
      </c>
      <c r="I620" s="5">
        <v>3210</v>
      </c>
      <c r="J620" s="5">
        <v>0</v>
      </c>
      <c r="K620" s="5">
        <v>0</v>
      </c>
      <c r="L620" s="5">
        <v>2.9</v>
      </c>
      <c r="M620" s="5">
        <v>3.4</v>
      </c>
      <c r="N620">
        <v>232</v>
      </c>
      <c r="O620">
        <v>1088</v>
      </c>
      <c r="P620">
        <v>11.8</v>
      </c>
      <c r="Q620">
        <v>11.8</v>
      </c>
      <c r="R620" s="54"/>
      <c r="S620"/>
      <c r="T620" s="91">
        <f t="shared" si="22"/>
        <v>11.8</v>
      </c>
      <c r="U620" s="94">
        <f t="shared" si="24"/>
        <v>-1.3999999999999986</v>
      </c>
      <c r="V620" s="90" t="str">
        <f t="shared" si="25"/>
        <v/>
      </c>
      <c r="W620" s="94" t="str">
        <f t="shared" si="23"/>
        <v/>
      </c>
      <c r="X620" s="423"/>
      <c r="Y620"/>
      <c r="Z620" s="5"/>
      <c r="AA620"/>
      <c r="AC620" s="373"/>
      <c r="AD620" s="54">
        <v>0.42430555555559701</v>
      </c>
      <c r="AK620" s="700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0.42430555555559701</v>
      </c>
    </row>
    <row r="621" spans="2:54" s="6" customFormat="1" x14ac:dyDescent="0.25">
      <c r="B621" s="5">
        <v>11.2</v>
      </c>
      <c r="C621" s="5">
        <v>92</v>
      </c>
      <c r="D621" s="5">
        <v>10</v>
      </c>
      <c r="E621" s="5">
        <v>11.2</v>
      </c>
      <c r="F621" s="5">
        <v>4</v>
      </c>
      <c r="G621" s="5">
        <v>6.1</v>
      </c>
      <c r="H621" s="5">
        <v>1027.0999999999999</v>
      </c>
      <c r="I621" s="5">
        <v>3820</v>
      </c>
      <c r="J621" s="5">
        <v>0</v>
      </c>
      <c r="K621" s="5">
        <v>0</v>
      </c>
      <c r="L621" s="5">
        <v>2.9</v>
      </c>
      <c r="M621" s="5">
        <v>3.4</v>
      </c>
      <c r="N621">
        <v>232</v>
      </c>
      <c r="O621">
        <v>1088</v>
      </c>
      <c r="P621">
        <v>11.8</v>
      </c>
      <c r="Q621">
        <v>11.8</v>
      </c>
      <c r="R621" s="54"/>
      <c r="S621"/>
      <c r="T621" s="91">
        <f t="shared" si="22"/>
        <v>11.8</v>
      </c>
      <c r="U621" s="94">
        <f>(T621-B621)-4</f>
        <v>-3.3999999999999986</v>
      </c>
      <c r="V621" s="90" t="str">
        <f t="shared" si="25"/>
        <v/>
      </c>
      <c r="W621" s="94" t="str">
        <f t="shared" si="23"/>
        <v/>
      </c>
      <c r="X621" s="423"/>
      <c r="Y621"/>
      <c r="Z621" s="5"/>
      <c r="AA621"/>
      <c r="AC621" s="373"/>
      <c r="AD621" s="54">
        <v>0.42500000000004201</v>
      </c>
      <c r="AK621" s="700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0.42500000000004201</v>
      </c>
    </row>
    <row r="622" spans="2:54" s="6" customFormat="1" x14ac:dyDescent="0.25">
      <c r="B622" s="5">
        <v>11.2</v>
      </c>
      <c r="C622" s="5">
        <v>91</v>
      </c>
      <c r="D622" s="5">
        <v>9.8000000000000007</v>
      </c>
      <c r="E622" s="5">
        <v>11.2</v>
      </c>
      <c r="F622" s="5">
        <v>2.9</v>
      </c>
      <c r="G622" s="5">
        <v>5</v>
      </c>
      <c r="H622" s="5">
        <v>1027.2</v>
      </c>
      <c r="I622" s="5">
        <v>3710</v>
      </c>
      <c r="J622" s="5">
        <v>0</v>
      </c>
      <c r="K622" s="5">
        <v>0</v>
      </c>
      <c r="L622" s="5">
        <v>2.9</v>
      </c>
      <c r="M622" s="5">
        <v>3.4</v>
      </c>
      <c r="N622">
        <v>232</v>
      </c>
      <c r="O622">
        <v>1088</v>
      </c>
      <c r="P622">
        <v>11.9</v>
      </c>
      <c r="Q622">
        <v>11.8</v>
      </c>
      <c r="R622" s="54"/>
      <c r="S622"/>
      <c r="T622" s="91">
        <f t="shared" si="22"/>
        <v>11.9</v>
      </c>
      <c r="U622" s="94">
        <f t="shared" ref="U622:U655" si="26">(T622-B622)-4</f>
        <v>-3.2999999999999989</v>
      </c>
      <c r="V622" s="90" t="str">
        <f t="shared" si="25"/>
        <v/>
      </c>
      <c r="W622" s="94" t="str">
        <f t="shared" si="23"/>
        <v/>
      </c>
      <c r="X622" s="423"/>
      <c r="Y622"/>
      <c r="Z622" s="5"/>
      <c r="AA622"/>
      <c r="AC622" s="373"/>
      <c r="AD622" s="54">
        <v>0.42569444444448701</v>
      </c>
      <c r="AK622" s="700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0.42569444444448701</v>
      </c>
    </row>
    <row r="623" spans="2:54" s="6" customFormat="1" x14ac:dyDescent="0.25">
      <c r="B623" s="5">
        <v>11.1</v>
      </c>
      <c r="C623" s="5">
        <v>92</v>
      </c>
      <c r="D623" s="5">
        <v>9.9</v>
      </c>
      <c r="E623" s="5">
        <v>11.1</v>
      </c>
      <c r="F623" s="5">
        <v>4</v>
      </c>
      <c r="G623" s="5">
        <v>4</v>
      </c>
      <c r="H623" s="5">
        <v>1027.2</v>
      </c>
      <c r="I623" s="5">
        <v>3840</v>
      </c>
      <c r="J623" s="5">
        <v>0</v>
      </c>
      <c r="K623" s="5">
        <v>0</v>
      </c>
      <c r="L623" s="5">
        <v>2.9</v>
      </c>
      <c r="M623" s="5">
        <v>3.4</v>
      </c>
      <c r="N623">
        <v>232</v>
      </c>
      <c r="O623">
        <v>1088</v>
      </c>
      <c r="P623">
        <v>11.9</v>
      </c>
      <c r="Q623">
        <v>11.8</v>
      </c>
      <c r="R623" s="54"/>
      <c r="S623"/>
      <c r="T623" s="91">
        <f t="shared" si="22"/>
        <v>11.9</v>
      </c>
      <c r="U623" s="94">
        <f t="shared" si="26"/>
        <v>-3.1999999999999993</v>
      </c>
      <c r="V623" s="90" t="str">
        <f t="shared" si="25"/>
        <v/>
      </c>
      <c r="W623" s="94" t="str">
        <f t="shared" si="23"/>
        <v/>
      </c>
      <c r="X623" s="423"/>
      <c r="Y623"/>
      <c r="Z623" s="5"/>
      <c r="AA623"/>
      <c r="AC623" s="373"/>
      <c r="AD623" s="54">
        <v>0.42638888888893201</v>
      </c>
      <c r="AK623" s="700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0.42638888888893201</v>
      </c>
    </row>
    <row r="624" spans="2:54" s="6" customFormat="1" x14ac:dyDescent="0.25">
      <c r="B624" s="5">
        <v>11.1</v>
      </c>
      <c r="C624" s="5">
        <v>91</v>
      </c>
      <c r="D624" s="5">
        <v>9.6999999999999993</v>
      </c>
      <c r="E624" s="5">
        <v>11.1</v>
      </c>
      <c r="F624" s="5">
        <v>4</v>
      </c>
      <c r="G624" s="5">
        <v>9</v>
      </c>
      <c r="H624" s="5">
        <v>1027.4000000000001</v>
      </c>
      <c r="I624" s="5">
        <v>4250</v>
      </c>
      <c r="J624" s="5">
        <v>0</v>
      </c>
      <c r="K624" s="5">
        <v>0</v>
      </c>
      <c r="L624" s="5">
        <v>2.9</v>
      </c>
      <c r="M624" s="5">
        <v>3.4</v>
      </c>
      <c r="N624">
        <v>232</v>
      </c>
      <c r="O624">
        <v>1088</v>
      </c>
      <c r="P624">
        <v>11.9</v>
      </c>
      <c r="Q624">
        <v>11.9</v>
      </c>
      <c r="R624" s="54"/>
      <c r="S624"/>
      <c r="T624" s="91">
        <f t="shared" si="22"/>
        <v>11.9</v>
      </c>
      <c r="U624" s="94">
        <f t="shared" si="26"/>
        <v>-3.1999999999999993</v>
      </c>
      <c r="V624" s="90" t="str">
        <f t="shared" si="25"/>
        <v/>
      </c>
      <c r="W624" s="94" t="str">
        <f t="shared" si="23"/>
        <v/>
      </c>
      <c r="X624" s="423"/>
      <c r="Y624"/>
      <c r="Z624" s="5"/>
      <c r="AA624"/>
      <c r="AC624" s="373"/>
      <c r="AD624" s="54">
        <v>0.427083333333377</v>
      </c>
      <c r="AK624" s="700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0.427083333333377</v>
      </c>
    </row>
    <row r="625" spans="2:54" s="6" customFormat="1" x14ac:dyDescent="0.25">
      <c r="B625" s="5">
        <v>11.2</v>
      </c>
      <c r="C625" s="5">
        <v>92</v>
      </c>
      <c r="D625" s="5">
        <v>10</v>
      </c>
      <c r="E625" s="5">
        <v>11.2</v>
      </c>
      <c r="F625" s="5">
        <v>2.2000000000000002</v>
      </c>
      <c r="G625" s="5">
        <v>4.7</v>
      </c>
      <c r="H625" s="5">
        <v>1027.3</v>
      </c>
      <c r="I625" s="5">
        <v>4460</v>
      </c>
      <c r="J625" s="5">
        <v>0</v>
      </c>
      <c r="K625" s="5">
        <v>0</v>
      </c>
      <c r="L625" s="5">
        <v>2.9</v>
      </c>
      <c r="M625" s="5">
        <v>3.4</v>
      </c>
      <c r="N625">
        <v>232</v>
      </c>
      <c r="O625">
        <v>1088</v>
      </c>
      <c r="P625">
        <v>11.9</v>
      </c>
      <c r="Q625">
        <v>11.9</v>
      </c>
      <c r="R625" s="54"/>
      <c r="S625"/>
      <c r="T625" s="91">
        <f t="shared" si="22"/>
        <v>11.9</v>
      </c>
      <c r="U625" s="94">
        <f t="shared" si="26"/>
        <v>-3.2999999999999989</v>
      </c>
      <c r="V625" s="90" t="str">
        <f t="shared" si="25"/>
        <v/>
      </c>
      <c r="W625" s="94" t="str">
        <f t="shared" si="23"/>
        <v/>
      </c>
      <c r="X625" s="423"/>
      <c r="Y625"/>
      <c r="Z625" s="5"/>
      <c r="AA625"/>
      <c r="AC625" s="373"/>
      <c r="AD625" s="54">
        <v>0.427777777777822</v>
      </c>
      <c r="AK625" s="700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0.427777777777822</v>
      </c>
    </row>
    <row r="626" spans="2:54" s="6" customFormat="1" x14ac:dyDescent="0.25">
      <c r="B626" s="5">
        <v>11.1</v>
      </c>
      <c r="C626" s="5">
        <v>91</v>
      </c>
      <c r="D626" s="5">
        <v>9.6999999999999993</v>
      </c>
      <c r="E626" s="5">
        <v>11.1</v>
      </c>
      <c r="F626" s="5">
        <v>7.9</v>
      </c>
      <c r="G626" s="5">
        <v>8.3000000000000007</v>
      </c>
      <c r="H626" s="5">
        <v>1027.5</v>
      </c>
      <c r="I626" s="5">
        <v>3820</v>
      </c>
      <c r="J626" s="5">
        <v>0</v>
      </c>
      <c r="K626" s="5">
        <v>0</v>
      </c>
      <c r="L626" s="5">
        <v>2.9</v>
      </c>
      <c r="M626" s="5">
        <v>3.4</v>
      </c>
      <c r="N626">
        <v>232</v>
      </c>
      <c r="O626">
        <v>1088</v>
      </c>
      <c r="P626">
        <v>12</v>
      </c>
      <c r="Q626">
        <v>11.9</v>
      </c>
      <c r="R626" s="54"/>
      <c r="S626"/>
      <c r="T626" s="91">
        <f t="shared" ref="T626:T689" si="27">MAX($P626,$Q626)</f>
        <v>12</v>
      </c>
      <c r="U626" s="94">
        <f t="shared" si="26"/>
        <v>-3.0999999999999996</v>
      </c>
      <c r="V626" s="90" t="str">
        <f t="shared" si="25"/>
        <v/>
      </c>
      <c r="W626" s="94" t="str">
        <f t="shared" ref="W626:W689" si="28">IF($T626&gt;$B626+2,1,"")</f>
        <v/>
      </c>
      <c r="X626" s="423"/>
      <c r="Y626"/>
      <c r="Z626" s="5"/>
      <c r="AA626"/>
      <c r="AC626" s="373"/>
      <c r="AD626" s="54">
        <v>0.428472222222267</v>
      </c>
      <c r="AK626" s="700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0.428472222222267</v>
      </c>
    </row>
    <row r="627" spans="2:54" s="6" customFormat="1" x14ac:dyDescent="0.25">
      <c r="B627" s="5">
        <v>11.1</v>
      </c>
      <c r="C627" s="5">
        <v>92</v>
      </c>
      <c r="D627" s="5">
        <v>9.9</v>
      </c>
      <c r="E627" s="5">
        <v>11.1</v>
      </c>
      <c r="F627" s="5">
        <v>5</v>
      </c>
      <c r="G627" s="5">
        <v>6.1</v>
      </c>
      <c r="H627" s="5">
        <v>1027.4000000000001</v>
      </c>
      <c r="I627" s="5">
        <v>3370</v>
      </c>
      <c r="J627" s="5">
        <v>0</v>
      </c>
      <c r="K627" s="5">
        <v>0</v>
      </c>
      <c r="L627" s="5">
        <v>2.9</v>
      </c>
      <c r="M627" s="5">
        <v>3.4</v>
      </c>
      <c r="N627">
        <v>232</v>
      </c>
      <c r="O627">
        <v>1088</v>
      </c>
      <c r="P627">
        <v>12</v>
      </c>
      <c r="Q627">
        <v>11.9</v>
      </c>
      <c r="R627" s="54"/>
      <c r="S627"/>
      <c r="T627" s="91">
        <f t="shared" si="27"/>
        <v>12</v>
      </c>
      <c r="U627" s="94">
        <f t="shared" si="26"/>
        <v>-3.0999999999999996</v>
      </c>
      <c r="V627" s="90" t="str">
        <f t="shared" si="25"/>
        <v/>
      </c>
      <c r="W627" s="94" t="str">
        <f t="shared" si="28"/>
        <v/>
      </c>
      <c r="X627" s="423"/>
      <c r="Y627"/>
      <c r="Z627" s="5"/>
      <c r="AA627"/>
      <c r="AC627" s="373"/>
      <c r="AD627" s="54">
        <v>0.42916666666671199</v>
      </c>
      <c r="AK627" s="700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0.42916666666671199</v>
      </c>
    </row>
    <row r="628" spans="2:54" s="6" customFormat="1" x14ac:dyDescent="0.25">
      <c r="B628" s="5">
        <v>11.1</v>
      </c>
      <c r="C628" s="5">
        <v>92</v>
      </c>
      <c r="D628" s="5">
        <v>9.9</v>
      </c>
      <c r="E628" s="5">
        <v>11.1</v>
      </c>
      <c r="F628" s="5">
        <v>6.8</v>
      </c>
      <c r="G628" s="5">
        <v>10.1</v>
      </c>
      <c r="H628" s="5">
        <v>1027.5</v>
      </c>
      <c r="I628" s="5">
        <v>3270</v>
      </c>
      <c r="J628" s="5">
        <v>0</v>
      </c>
      <c r="K628" s="5">
        <v>0</v>
      </c>
      <c r="L628" s="5">
        <v>2.9</v>
      </c>
      <c r="M628" s="5">
        <v>3.4</v>
      </c>
      <c r="N628">
        <v>232</v>
      </c>
      <c r="O628">
        <v>1088</v>
      </c>
      <c r="P628">
        <v>12</v>
      </c>
      <c r="Q628">
        <v>11.9</v>
      </c>
      <c r="R628" s="54"/>
      <c r="S628"/>
      <c r="T628" s="91">
        <f t="shared" si="27"/>
        <v>12</v>
      </c>
      <c r="U628" s="94">
        <f t="shared" si="26"/>
        <v>-3.0999999999999996</v>
      </c>
      <c r="V628" s="90" t="str">
        <f t="shared" si="25"/>
        <v/>
      </c>
      <c r="W628" s="94" t="str">
        <f t="shared" si="28"/>
        <v/>
      </c>
      <c r="X628" s="423"/>
      <c r="Y628"/>
      <c r="Z628" s="5"/>
      <c r="AA628"/>
      <c r="AC628" s="373"/>
      <c r="AD628" s="54">
        <v>0.42986111111115699</v>
      </c>
      <c r="AK628" s="700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0.42986111111115699</v>
      </c>
    </row>
    <row r="629" spans="2:54" s="6" customFormat="1" x14ac:dyDescent="0.25">
      <c r="B629" s="5">
        <v>11.1</v>
      </c>
      <c r="C629" s="5">
        <v>92</v>
      </c>
      <c r="D629" s="5">
        <v>9.9</v>
      </c>
      <c r="E629" s="5">
        <v>11.1</v>
      </c>
      <c r="F629" s="5">
        <v>2.9</v>
      </c>
      <c r="G629" s="5">
        <v>4</v>
      </c>
      <c r="H629" s="5">
        <v>1027.5</v>
      </c>
      <c r="I629" s="5">
        <v>3400</v>
      </c>
      <c r="J629" s="5">
        <v>0</v>
      </c>
      <c r="K629" s="5">
        <v>0</v>
      </c>
      <c r="L629" s="5">
        <v>2.9</v>
      </c>
      <c r="M629" s="5">
        <v>3.4</v>
      </c>
      <c r="N629">
        <v>232</v>
      </c>
      <c r="O629">
        <v>1088</v>
      </c>
      <c r="P629">
        <v>12</v>
      </c>
      <c r="Q629">
        <v>12</v>
      </c>
      <c r="R629" s="54"/>
      <c r="S629"/>
      <c r="T629" s="91">
        <f t="shared" si="27"/>
        <v>12</v>
      </c>
      <c r="U629" s="94">
        <f t="shared" si="26"/>
        <v>-3.0999999999999996</v>
      </c>
      <c r="V629" s="90" t="str">
        <f t="shared" si="25"/>
        <v/>
      </c>
      <c r="W629" s="94" t="str">
        <f t="shared" si="28"/>
        <v/>
      </c>
      <c r="X629" s="423"/>
      <c r="Y629"/>
      <c r="Z629" s="5"/>
      <c r="AA629"/>
      <c r="AC629" s="373"/>
      <c r="AD629" s="54">
        <v>0.43055555555560199</v>
      </c>
      <c r="AK629" s="700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0.43055555555560199</v>
      </c>
    </row>
    <row r="630" spans="2:54" s="6" customFormat="1" x14ac:dyDescent="0.25">
      <c r="B630" s="5">
        <v>11.2</v>
      </c>
      <c r="C630" s="5">
        <v>92</v>
      </c>
      <c r="D630" s="5">
        <v>10</v>
      </c>
      <c r="E630" s="5">
        <v>11.2</v>
      </c>
      <c r="F630" s="5">
        <v>3.6</v>
      </c>
      <c r="G630" s="5">
        <v>4.3</v>
      </c>
      <c r="H630" s="5">
        <v>1027.4000000000001</v>
      </c>
      <c r="I630" s="5">
        <v>3710</v>
      </c>
      <c r="J630" s="5">
        <v>0</v>
      </c>
      <c r="K630" s="5">
        <v>0</v>
      </c>
      <c r="L630" s="5">
        <v>2.9</v>
      </c>
      <c r="M630" s="5">
        <v>3.4</v>
      </c>
      <c r="N630">
        <v>232</v>
      </c>
      <c r="O630">
        <v>1088</v>
      </c>
      <c r="P630">
        <v>12</v>
      </c>
      <c r="Q630">
        <v>12</v>
      </c>
      <c r="R630" s="54"/>
      <c r="S630"/>
      <c r="T630" s="91">
        <f t="shared" si="27"/>
        <v>12</v>
      </c>
      <c r="U630" s="94">
        <f t="shared" si="26"/>
        <v>-3.1999999999999993</v>
      </c>
      <c r="V630" s="90" t="str">
        <f t="shared" si="25"/>
        <v/>
      </c>
      <c r="W630" s="94" t="str">
        <f t="shared" si="28"/>
        <v/>
      </c>
      <c r="X630" s="423"/>
      <c r="Y630"/>
      <c r="Z630" s="5"/>
      <c r="AA630"/>
      <c r="AC630" s="373"/>
      <c r="AD630" s="54">
        <v>0.43125000000004698</v>
      </c>
      <c r="AK630" s="700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0.43125000000004698</v>
      </c>
    </row>
    <row r="631" spans="2:54" s="6" customFormat="1" x14ac:dyDescent="0.25">
      <c r="B631" s="5">
        <v>11.2</v>
      </c>
      <c r="C631" s="5">
        <v>92</v>
      </c>
      <c r="D631" s="5">
        <v>10</v>
      </c>
      <c r="E631" s="5">
        <v>11.2</v>
      </c>
      <c r="F631" s="5">
        <v>1.8</v>
      </c>
      <c r="G631" s="5">
        <v>2.5</v>
      </c>
      <c r="H631" s="5">
        <v>1027.4000000000001</v>
      </c>
      <c r="I631" s="5">
        <v>3870</v>
      </c>
      <c r="J631" s="5">
        <v>0</v>
      </c>
      <c r="K631" s="5">
        <v>0</v>
      </c>
      <c r="L631" s="5">
        <v>2.9</v>
      </c>
      <c r="M631" s="5">
        <v>3.4</v>
      </c>
      <c r="N631">
        <v>232</v>
      </c>
      <c r="O631">
        <v>1088</v>
      </c>
      <c r="P631">
        <v>12</v>
      </c>
      <c r="Q631">
        <v>12</v>
      </c>
      <c r="R631" s="54"/>
      <c r="S631"/>
      <c r="T631" s="91">
        <f t="shared" si="27"/>
        <v>12</v>
      </c>
      <c r="U631" s="94">
        <f t="shared" si="26"/>
        <v>-3.1999999999999993</v>
      </c>
      <c r="V631" s="90" t="str">
        <f t="shared" si="25"/>
        <v/>
      </c>
      <c r="W631" s="94" t="str">
        <f t="shared" si="28"/>
        <v/>
      </c>
      <c r="X631" s="423"/>
      <c r="Y631"/>
      <c r="Z631" s="5"/>
      <c r="AA631"/>
      <c r="AC631" s="373"/>
      <c r="AD631" s="54">
        <v>0.43194444444449198</v>
      </c>
      <c r="AK631" s="700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0.43194444444449198</v>
      </c>
    </row>
    <row r="632" spans="2:54" s="6" customFormat="1" x14ac:dyDescent="0.25">
      <c r="B632" s="5">
        <v>11.2</v>
      </c>
      <c r="C632" s="5">
        <v>92</v>
      </c>
      <c r="D632" s="5">
        <v>10</v>
      </c>
      <c r="E632" s="5">
        <v>11.2</v>
      </c>
      <c r="F632" s="5">
        <v>2.2000000000000002</v>
      </c>
      <c r="G632" s="5">
        <v>4</v>
      </c>
      <c r="H632" s="5">
        <v>1027.4000000000001</v>
      </c>
      <c r="I632" s="5">
        <v>4320</v>
      </c>
      <c r="J632" s="5">
        <v>0</v>
      </c>
      <c r="K632" s="5">
        <v>0</v>
      </c>
      <c r="L632" s="5">
        <v>2.9</v>
      </c>
      <c r="M632" s="5">
        <v>3.4</v>
      </c>
      <c r="N632">
        <v>232</v>
      </c>
      <c r="O632">
        <v>1088</v>
      </c>
      <c r="P632">
        <v>12</v>
      </c>
      <c r="Q632">
        <v>12</v>
      </c>
      <c r="R632" s="54"/>
      <c r="S632"/>
      <c r="T632" s="91">
        <f t="shared" si="27"/>
        <v>12</v>
      </c>
      <c r="U632" s="94">
        <f t="shared" si="26"/>
        <v>-3.1999999999999993</v>
      </c>
      <c r="V632" s="90" t="str">
        <f t="shared" si="25"/>
        <v/>
      </c>
      <c r="W632" s="94" t="str">
        <f t="shared" si="28"/>
        <v/>
      </c>
      <c r="X632" s="423"/>
      <c r="Y632"/>
      <c r="Z632" s="5"/>
      <c r="AA632"/>
      <c r="AC632" s="373"/>
      <c r="AD632" s="54">
        <v>0.43263888888893698</v>
      </c>
      <c r="AK632" s="700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0.43263888888893698</v>
      </c>
    </row>
    <row r="633" spans="2:54" s="6" customFormat="1" x14ac:dyDescent="0.25">
      <c r="B633" s="5">
        <v>11.1</v>
      </c>
      <c r="C633" s="5">
        <v>91</v>
      </c>
      <c r="D633" s="5">
        <v>9.6999999999999993</v>
      </c>
      <c r="E633" s="5">
        <v>11.1</v>
      </c>
      <c r="F633" s="5">
        <v>4.3</v>
      </c>
      <c r="G633" s="5">
        <v>7.9</v>
      </c>
      <c r="H633" s="5">
        <v>1027.5999999999999</v>
      </c>
      <c r="I633" s="5">
        <v>4600</v>
      </c>
      <c r="J633" s="5">
        <v>0</v>
      </c>
      <c r="K633" s="5">
        <v>0</v>
      </c>
      <c r="L633" s="5">
        <v>2.9</v>
      </c>
      <c r="M633" s="5">
        <v>3.4</v>
      </c>
      <c r="N633">
        <v>232</v>
      </c>
      <c r="O633">
        <v>1088</v>
      </c>
      <c r="P633">
        <v>12.1</v>
      </c>
      <c r="Q633">
        <v>12</v>
      </c>
      <c r="R633" s="54"/>
      <c r="S633"/>
      <c r="T633" s="91">
        <f t="shared" si="27"/>
        <v>12.1</v>
      </c>
      <c r="U633" s="94">
        <f t="shared" si="26"/>
        <v>-3</v>
      </c>
      <c r="V633" s="90" t="str">
        <f t="shared" si="25"/>
        <v/>
      </c>
      <c r="W633" s="94" t="str">
        <f t="shared" si="28"/>
        <v/>
      </c>
      <c r="X633" s="423"/>
      <c r="Y633"/>
      <c r="Z633" s="5"/>
      <c r="AA633"/>
      <c r="AC633" s="373"/>
      <c r="AD633" s="54">
        <v>0.43333333333338198</v>
      </c>
      <c r="AK633" s="700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0.43333333333338198</v>
      </c>
    </row>
    <row r="634" spans="2:54" s="6" customFormat="1" x14ac:dyDescent="0.25">
      <c r="B634" s="5">
        <v>11.1</v>
      </c>
      <c r="C634" s="5">
        <v>91</v>
      </c>
      <c r="D634" s="5">
        <v>9.6999999999999993</v>
      </c>
      <c r="E634" s="5">
        <v>11.1</v>
      </c>
      <c r="F634" s="5">
        <v>2.9</v>
      </c>
      <c r="G634" s="5">
        <v>4</v>
      </c>
      <c r="H634" s="5">
        <v>1027.5999999999999</v>
      </c>
      <c r="I634" s="5">
        <v>4880</v>
      </c>
      <c r="J634" s="5">
        <v>0</v>
      </c>
      <c r="K634" s="5">
        <v>0</v>
      </c>
      <c r="L634" s="5">
        <v>2.9</v>
      </c>
      <c r="M634" s="5">
        <v>3.4</v>
      </c>
      <c r="N634">
        <v>232</v>
      </c>
      <c r="O634">
        <v>1088</v>
      </c>
      <c r="P634">
        <v>12.1</v>
      </c>
      <c r="Q634">
        <v>12</v>
      </c>
      <c r="R634" s="54"/>
      <c r="S634"/>
      <c r="T634" s="91">
        <f t="shared" si="27"/>
        <v>12.1</v>
      </c>
      <c r="U634" s="94">
        <f t="shared" si="26"/>
        <v>-3</v>
      </c>
      <c r="V634" s="90" t="str">
        <f t="shared" si="25"/>
        <v/>
      </c>
      <c r="W634" s="94" t="str">
        <f t="shared" si="28"/>
        <v/>
      </c>
      <c r="X634" s="423"/>
      <c r="Y634"/>
      <c r="Z634" s="5"/>
      <c r="AA634"/>
      <c r="AC634" s="373"/>
      <c r="AD634" s="54">
        <v>0.43402777777782697</v>
      </c>
      <c r="AK634" s="700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0.43402777777782697</v>
      </c>
    </row>
    <row r="635" spans="2:54" s="6" customFormat="1" x14ac:dyDescent="0.25">
      <c r="B635" s="5">
        <v>11.1</v>
      </c>
      <c r="C635" s="5">
        <v>92</v>
      </c>
      <c r="D635" s="5">
        <v>9.9</v>
      </c>
      <c r="E635" s="5">
        <v>11.1</v>
      </c>
      <c r="F635" s="5">
        <v>2.5</v>
      </c>
      <c r="G635" s="5">
        <v>2.9</v>
      </c>
      <c r="H635" s="5">
        <v>1027.5</v>
      </c>
      <c r="I635" s="5">
        <v>4740</v>
      </c>
      <c r="J635" s="5">
        <v>0</v>
      </c>
      <c r="K635" s="5">
        <v>0</v>
      </c>
      <c r="L635" s="5">
        <v>2.9</v>
      </c>
      <c r="M635" s="5">
        <v>3.4</v>
      </c>
      <c r="N635">
        <v>232</v>
      </c>
      <c r="O635">
        <v>1088</v>
      </c>
      <c r="P635">
        <v>12.1</v>
      </c>
      <c r="Q635">
        <v>12</v>
      </c>
      <c r="R635" s="54"/>
      <c r="S635"/>
      <c r="T635" s="91">
        <f t="shared" si="27"/>
        <v>12.1</v>
      </c>
      <c r="U635" s="94">
        <f t="shared" si="26"/>
        <v>-3</v>
      </c>
      <c r="V635" s="90" t="str">
        <f t="shared" si="25"/>
        <v/>
      </c>
      <c r="W635" s="94" t="str">
        <f t="shared" si="28"/>
        <v/>
      </c>
      <c r="X635" s="423"/>
      <c r="Y635"/>
      <c r="Z635" s="5"/>
      <c r="AA635"/>
      <c r="AC635" s="373"/>
      <c r="AD635" s="54">
        <v>0.43472222222227203</v>
      </c>
      <c r="AK635" s="700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0.43472222222227203</v>
      </c>
    </row>
    <row r="636" spans="2:54" s="6" customFormat="1" x14ac:dyDescent="0.25">
      <c r="B636" s="5">
        <v>11.2</v>
      </c>
      <c r="C636" s="5">
        <v>92</v>
      </c>
      <c r="D636" s="5">
        <v>10</v>
      </c>
      <c r="E636" s="5">
        <v>11.2</v>
      </c>
      <c r="F636" s="5">
        <v>2.5</v>
      </c>
      <c r="G636" s="5">
        <v>3.6</v>
      </c>
      <c r="H636" s="5">
        <v>1027.7</v>
      </c>
      <c r="I636" s="5">
        <v>5170</v>
      </c>
      <c r="J636" s="5">
        <v>0</v>
      </c>
      <c r="K636" s="5">
        <v>0</v>
      </c>
      <c r="L636" s="5">
        <v>2.9</v>
      </c>
      <c r="M636" s="5">
        <v>3.4</v>
      </c>
      <c r="N636">
        <v>232</v>
      </c>
      <c r="O636">
        <v>1088</v>
      </c>
      <c r="P636">
        <v>12.1</v>
      </c>
      <c r="Q636">
        <v>12.1</v>
      </c>
      <c r="R636" s="54"/>
      <c r="S636"/>
      <c r="T636" s="91">
        <f t="shared" si="27"/>
        <v>12.1</v>
      </c>
      <c r="U636" s="94">
        <f t="shared" si="26"/>
        <v>-3.0999999999999996</v>
      </c>
      <c r="V636" s="90" t="str">
        <f t="shared" si="25"/>
        <v/>
      </c>
      <c r="W636" s="94" t="str">
        <f t="shared" si="28"/>
        <v/>
      </c>
      <c r="X636" s="423"/>
      <c r="Y636"/>
      <c r="Z636" s="5"/>
      <c r="AA636"/>
      <c r="AC636" s="373"/>
      <c r="AD636" s="54">
        <v>0.43541666666671702</v>
      </c>
      <c r="AK636" s="700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0.43541666666671702</v>
      </c>
    </row>
    <row r="637" spans="2:54" s="6" customFormat="1" x14ac:dyDescent="0.25">
      <c r="B637" s="5">
        <v>11.2</v>
      </c>
      <c r="C637" s="5">
        <v>92</v>
      </c>
      <c r="D637" s="5">
        <v>10</v>
      </c>
      <c r="E637" s="5">
        <v>11.2</v>
      </c>
      <c r="F637" s="5">
        <v>2.2000000000000002</v>
      </c>
      <c r="G637" s="5">
        <v>2.2000000000000002</v>
      </c>
      <c r="H637" s="5">
        <v>1027.5</v>
      </c>
      <c r="I637" s="5">
        <v>5790</v>
      </c>
      <c r="J637" s="5">
        <v>0</v>
      </c>
      <c r="K637" s="5">
        <v>0</v>
      </c>
      <c r="L637" s="5">
        <v>2.9</v>
      </c>
      <c r="M637" s="5">
        <v>3.4</v>
      </c>
      <c r="N637">
        <v>232</v>
      </c>
      <c r="O637">
        <v>1088</v>
      </c>
      <c r="P637">
        <v>12.2</v>
      </c>
      <c r="Q637">
        <v>12.1</v>
      </c>
      <c r="R637" s="54"/>
      <c r="S637"/>
      <c r="T637" s="91">
        <f t="shared" si="27"/>
        <v>12.2</v>
      </c>
      <c r="U637" s="94">
        <f t="shared" si="26"/>
        <v>-3</v>
      </c>
      <c r="V637" s="90" t="str">
        <f t="shared" si="25"/>
        <v/>
      </c>
      <c r="W637" s="94" t="str">
        <f t="shared" si="28"/>
        <v/>
      </c>
      <c r="X637" s="423"/>
      <c r="Y637"/>
      <c r="Z637" s="5"/>
      <c r="AA637"/>
      <c r="AC637" s="373"/>
      <c r="AD637" s="54">
        <v>0.43611111111116202</v>
      </c>
      <c r="AK637" s="700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0.43611111111116202</v>
      </c>
    </row>
    <row r="638" spans="2:54" s="6" customFormat="1" x14ac:dyDescent="0.25">
      <c r="B638" s="5">
        <v>11.2</v>
      </c>
      <c r="C638" s="5">
        <v>91</v>
      </c>
      <c r="D638" s="5">
        <v>9.8000000000000007</v>
      </c>
      <c r="E638" s="5">
        <v>11.2</v>
      </c>
      <c r="F638" s="5">
        <v>2.2000000000000002</v>
      </c>
      <c r="G638" s="5">
        <v>3.6</v>
      </c>
      <c r="H638" s="5">
        <v>1027.5999999999999</v>
      </c>
      <c r="I638" s="5">
        <v>6390</v>
      </c>
      <c r="J638" s="5">
        <v>0</v>
      </c>
      <c r="K638" s="5">
        <v>0</v>
      </c>
      <c r="L638" s="5">
        <v>2.9</v>
      </c>
      <c r="M638" s="5">
        <v>3.4</v>
      </c>
      <c r="N638">
        <v>232</v>
      </c>
      <c r="O638">
        <v>1088</v>
      </c>
      <c r="P638">
        <v>12.2</v>
      </c>
      <c r="Q638">
        <v>12.1</v>
      </c>
      <c r="R638" s="54"/>
      <c r="S638"/>
      <c r="T638" s="91">
        <f t="shared" si="27"/>
        <v>12.2</v>
      </c>
      <c r="U638" s="94">
        <f t="shared" si="26"/>
        <v>-3</v>
      </c>
      <c r="V638" s="90" t="str">
        <f t="shared" si="25"/>
        <v/>
      </c>
      <c r="W638" s="94" t="str">
        <f t="shared" si="28"/>
        <v/>
      </c>
      <c r="X638" s="423"/>
      <c r="Y638"/>
      <c r="Z638" s="5"/>
      <c r="AA638"/>
      <c r="AC638" s="373"/>
      <c r="AD638" s="54">
        <v>0.43680555555560702</v>
      </c>
      <c r="AK638" s="700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0.43680555555560702</v>
      </c>
    </row>
    <row r="639" spans="2:54" s="6" customFormat="1" x14ac:dyDescent="0.25">
      <c r="B639" s="5">
        <v>11.2</v>
      </c>
      <c r="C639" s="5">
        <v>91</v>
      </c>
      <c r="D639" s="5">
        <v>9.8000000000000007</v>
      </c>
      <c r="E639" s="5">
        <v>11.2</v>
      </c>
      <c r="F639" s="5">
        <v>5</v>
      </c>
      <c r="G639" s="5">
        <v>8.6</v>
      </c>
      <c r="H639" s="5">
        <v>1027.7</v>
      </c>
      <c r="I639" s="5">
        <v>6810</v>
      </c>
      <c r="J639" s="5">
        <v>0</v>
      </c>
      <c r="K639" s="5">
        <v>0</v>
      </c>
      <c r="L639" s="5">
        <v>2.9</v>
      </c>
      <c r="M639" s="5">
        <v>3.4</v>
      </c>
      <c r="N639">
        <v>232</v>
      </c>
      <c r="O639">
        <v>1088</v>
      </c>
      <c r="P639">
        <v>12.2</v>
      </c>
      <c r="Q639">
        <v>12.1</v>
      </c>
      <c r="R639" s="54"/>
      <c r="S639"/>
      <c r="T639" s="91">
        <f t="shared" si="27"/>
        <v>12.2</v>
      </c>
      <c r="U639" s="94">
        <f t="shared" si="26"/>
        <v>-3</v>
      </c>
      <c r="V639" s="90" t="str">
        <f t="shared" si="25"/>
        <v/>
      </c>
      <c r="W639" s="94" t="str">
        <f t="shared" si="28"/>
        <v/>
      </c>
      <c r="X639" s="423"/>
      <c r="Y639"/>
      <c r="Z639" s="5"/>
      <c r="AA639"/>
      <c r="AC639" s="373"/>
      <c r="AD639" s="54">
        <v>0.43750000000005201</v>
      </c>
      <c r="AK639" s="700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0.43750000000005201</v>
      </c>
    </row>
    <row r="640" spans="2:54" s="6" customFormat="1" x14ac:dyDescent="0.25">
      <c r="B640" s="5">
        <v>11.2</v>
      </c>
      <c r="C640" s="5">
        <v>91</v>
      </c>
      <c r="D640" s="5">
        <v>9.8000000000000007</v>
      </c>
      <c r="E640" s="5">
        <v>11.2</v>
      </c>
      <c r="F640" s="5">
        <v>3.6</v>
      </c>
      <c r="G640" s="5">
        <v>5.8</v>
      </c>
      <c r="H640" s="5">
        <v>1027.7</v>
      </c>
      <c r="I640" s="5">
        <v>5700</v>
      </c>
      <c r="J640" s="5">
        <v>0</v>
      </c>
      <c r="K640" s="5">
        <v>0</v>
      </c>
      <c r="L640" s="5">
        <v>2.9</v>
      </c>
      <c r="M640" s="5">
        <v>3.4</v>
      </c>
      <c r="N640">
        <v>232</v>
      </c>
      <c r="O640">
        <v>1088</v>
      </c>
      <c r="P640">
        <v>12.3</v>
      </c>
      <c r="Q640">
        <v>12.2</v>
      </c>
      <c r="R640" s="54"/>
      <c r="S640"/>
      <c r="T640" s="91">
        <f t="shared" si="27"/>
        <v>12.3</v>
      </c>
      <c r="U640" s="94">
        <f t="shared" si="26"/>
        <v>-2.8999999999999986</v>
      </c>
      <c r="V640" s="90" t="str">
        <f t="shared" si="25"/>
        <v/>
      </c>
      <c r="W640" s="94" t="str">
        <f t="shared" si="28"/>
        <v/>
      </c>
      <c r="X640" s="423"/>
      <c r="Y640"/>
      <c r="Z640" s="5"/>
      <c r="AA640"/>
      <c r="AC640" s="373"/>
      <c r="AD640" s="54">
        <v>0.43819444444449701</v>
      </c>
      <c r="AK640" s="700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0.43819444444449701</v>
      </c>
    </row>
    <row r="641" spans="2:54" s="6" customFormat="1" x14ac:dyDescent="0.25">
      <c r="B641" s="5">
        <v>11.2</v>
      </c>
      <c r="C641" s="5">
        <v>91</v>
      </c>
      <c r="D641" s="5">
        <v>9.8000000000000007</v>
      </c>
      <c r="E641" s="5">
        <v>11.2</v>
      </c>
      <c r="F641" s="5">
        <v>7.9</v>
      </c>
      <c r="G641" s="5">
        <v>9.4</v>
      </c>
      <c r="H641" s="5">
        <v>1027.5</v>
      </c>
      <c r="I641" s="5">
        <v>6440</v>
      </c>
      <c r="J641" s="5">
        <v>0</v>
      </c>
      <c r="K641" s="5">
        <v>0</v>
      </c>
      <c r="L641" s="5">
        <v>2.9</v>
      </c>
      <c r="M641" s="5">
        <v>3.4</v>
      </c>
      <c r="N641">
        <v>232</v>
      </c>
      <c r="O641">
        <v>1088</v>
      </c>
      <c r="P641">
        <v>12.3</v>
      </c>
      <c r="Q641">
        <v>12.2</v>
      </c>
      <c r="R641" s="54"/>
      <c r="S641"/>
      <c r="T641" s="91">
        <f t="shared" si="27"/>
        <v>12.3</v>
      </c>
      <c r="U641" s="94">
        <f t="shared" si="26"/>
        <v>-2.8999999999999986</v>
      </c>
      <c r="V641" s="90" t="str">
        <f t="shared" si="25"/>
        <v/>
      </c>
      <c r="W641" s="94" t="str">
        <f t="shared" si="28"/>
        <v/>
      </c>
      <c r="X641" s="423"/>
      <c r="Y641"/>
      <c r="Z641" s="5"/>
      <c r="AA641"/>
      <c r="AC641" s="373"/>
      <c r="AD641" s="54">
        <v>0.43888888888894201</v>
      </c>
      <c r="AK641" s="700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0.43888888888894201</v>
      </c>
    </row>
    <row r="642" spans="2:54" s="6" customFormat="1" x14ac:dyDescent="0.25">
      <c r="B642" s="5">
        <v>11.2</v>
      </c>
      <c r="C642" s="5">
        <v>91</v>
      </c>
      <c r="D642" s="5">
        <v>9.8000000000000007</v>
      </c>
      <c r="E642" s="5">
        <v>11.2</v>
      </c>
      <c r="F642" s="5">
        <v>4.3</v>
      </c>
      <c r="G642" s="5">
        <v>8.3000000000000007</v>
      </c>
      <c r="H642" s="5">
        <v>1027.5</v>
      </c>
      <c r="I642" s="5">
        <v>5240</v>
      </c>
      <c r="J642" s="5">
        <v>0</v>
      </c>
      <c r="K642" s="5">
        <v>0</v>
      </c>
      <c r="L642" s="5">
        <v>2.9</v>
      </c>
      <c r="M642" s="5">
        <v>3.4</v>
      </c>
      <c r="N642">
        <v>232</v>
      </c>
      <c r="O642">
        <v>1088</v>
      </c>
      <c r="P642">
        <v>12.4</v>
      </c>
      <c r="Q642">
        <v>12.2</v>
      </c>
      <c r="R642" s="54"/>
      <c r="S642"/>
      <c r="T642" s="91">
        <f t="shared" si="27"/>
        <v>12.4</v>
      </c>
      <c r="U642" s="94">
        <f t="shared" si="26"/>
        <v>-2.7999999999999989</v>
      </c>
      <c r="V642" s="90" t="str">
        <f t="shared" si="25"/>
        <v/>
      </c>
      <c r="W642" s="94" t="str">
        <f t="shared" si="28"/>
        <v/>
      </c>
      <c r="X642" s="423"/>
      <c r="Y642"/>
      <c r="Z642" s="5"/>
      <c r="AA642"/>
      <c r="AC642" s="373"/>
      <c r="AD642" s="54">
        <v>0.43958333333338701</v>
      </c>
      <c r="AK642" s="700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0.43958333333338701</v>
      </c>
    </row>
    <row r="643" spans="2:54" s="6" customFormat="1" x14ac:dyDescent="0.25">
      <c r="B643" s="5">
        <v>11.2</v>
      </c>
      <c r="C643" s="5">
        <v>91</v>
      </c>
      <c r="D643" s="5">
        <v>9.8000000000000007</v>
      </c>
      <c r="E643" s="5">
        <v>11.2</v>
      </c>
      <c r="F643" s="5">
        <v>0</v>
      </c>
      <c r="G643" s="5">
        <v>5.4</v>
      </c>
      <c r="H643" s="5">
        <v>1027.8</v>
      </c>
      <c r="I643" s="5">
        <v>4740</v>
      </c>
      <c r="J643" s="5">
        <v>0</v>
      </c>
      <c r="K643" s="5">
        <v>0</v>
      </c>
      <c r="L643" s="5">
        <v>2.9</v>
      </c>
      <c r="M643" s="5">
        <v>3.4</v>
      </c>
      <c r="N643">
        <v>232</v>
      </c>
      <c r="O643">
        <v>1088</v>
      </c>
      <c r="P643">
        <v>12.4</v>
      </c>
      <c r="Q643">
        <v>12.3</v>
      </c>
      <c r="R643" s="54"/>
      <c r="S643"/>
      <c r="T643" s="91">
        <f t="shared" si="27"/>
        <v>12.4</v>
      </c>
      <c r="U643" s="94">
        <f t="shared" si="26"/>
        <v>-2.7999999999999989</v>
      </c>
      <c r="V643" s="90" t="str">
        <f t="shared" si="25"/>
        <v/>
      </c>
      <c r="W643" s="94" t="str">
        <f t="shared" si="28"/>
        <v/>
      </c>
      <c r="X643" s="423"/>
      <c r="Y643"/>
      <c r="Z643" s="5"/>
      <c r="AA643"/>
      <c r="AC643" s="373"/>
      <c r="AD643" s="54">
        <v>0.440277777777832</v>
      </c>
      <c r="AK643" s="700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0.440277777777832</v>
      </c>
    </row>
    <row r="644" spans="2:54" s="6" customFormat="1" x14ac:dyDescent="0.25">
      <c r="B644" s="5">
        <v>11.2</v>
      </c>
      <c r="C644" s="5">
        <v>91</v>
      </c>
      <c r="D644" s="5">
        <v>9.8000000000000007</v>
      </c>
      <c r="E644" s="5">
        <v>11.2</v>
      </c>
      <c r="F644" s="5">
        <v>5.8</v>
      </c>
      <c r="G644" s="5">
        <v>9</v>
      </c>
      <c r="H644" s="5">
        <v>1027.5999999999999</v>
      </c>
      <c r="I644" s="5">
        <v>5410</v>
      </c>
      <c r="J644" s="5">
        <v>0</v>
      </c>
      <c r="K644" s="5">
        <v>0</v>
      </c>
      <c r="L644" s="5">
        <v>2.9</v>
      </c>
      <c r="M644" s="5">
        <v>3.4</v>
      </c>
      <c r="N644">
        <v>232</v>
      </c>
      <c r="O644">
        <v>1088</v>
      </c>
      <c r="P644">
        <v>12.5</v>
      </c>
      <c r="Q644">
        <v>12.3</v>
      </c>
      <c r="R644" s="54"/>
      <c r="S644"/>
      <c r="T644" s="91">
        <f t="shared" si="27"/>
        <v>12.5</v>
      </c>
      <c r="U644" s="94">
        <f t="shared" si="26"/>
        <v>-2.6999999999999993</v>
      </c>
      <c r="V644" s="90" t="str">
        <f t="shared" si="25"/>
        <v/>
      </c>
      <c r="W644" s="94" t="str">
        <f t="shared" si="28"/>
        <v/>
      </c>
      <c r="X644" s="423"/>
      <c r="Y644"/>
      <c r="Z644" s="5"/>
      <c r="AA644"/>
      <c r="AC644" s="373"/>
      <c r="AD644" s="54">
        <v>0.440972222222277</v>
      </c>
      <c r="AK644" s="700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0.440972222222277</v>
      </c>
    </row>
    <row r="645" spans="2:54" s="6" customFormat="1" x14ac:dyDescent="0.25">
      <c r="B645" s="5">
        <v>11.2</v>
      </c>
      <c r="C645" s="5">
        <v>91</v>
      </c>
      <c r="D645" s="5">
        <v>9.8000000000000007</v>
      </c>
      <c r="E645" s="5">
        <v>11.2</v>
      </c>
      <c r="F645" s="5">
        <v>0</v>
      </c>
      <c r="G645" s="5">
        <v>4</v>
      </c>
      <c r="H645" s="5">
        <v>1027.8</v>
      </c>
      <c r="I645" s="5">
        <v>5600</v>
      </c>
      <c r="J645" s="5">
        <v>0</v>
      </c>
      <c r="K645" s="5">
        <v>0</v>
      </c>
      <c r="L645" s="5">
        <v>2.9</v>
      </c>
      <c r="M645" s="5">
        <v>3.4</v>
      </c>
      <c r="N645">
        <v>232</v>
      </c>
      <c r="O645">
        <v>1088</v>
      </c>
      <c r="P645">
        <v>12.5</v>
      </c>
      <c r="Q645">
        <v>12.3</v>
      </c>
      <c r="R645" s="54"/>
      <c r="S645"/>
      <c r="T645" s="91">
        <f t="shared" si="27"/>
        <v>12.5</v>
      </c>
      <c r="U645" s="94">
        <f t="shared" si="26"/>
        <v>-2.6999999999999993</v>
      </c>
      <c r="V645" s="90" t="str">
        <f t="shared" si="25"/>
        <v/>
      </c>
      <c r="W645" s="94" t="str">
        <f t="shared" si="28"/>
        <v/>
      </c>
      <c r="X645" s="423"/>
      <c r="Y645"/>
      <c r="Z645" s="5"/>
      <c r="AA645"/>
      <c r="AC645" s="373"/>
      <c r="AD645" s="54">
        <v>0.441666666666722</v>
      </c>
      <c r="AK645" s="700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0.441666666666722</v>
      </c>
    </row>
    <row r="646" spans="2:54" s="6" customFormat="1" x14ac:dyDescent="0.25">
      <c r="B646" s="5">
        <v>11.3</v>
      </c>
      <c r="C646" s="5">
        <v>91</v>
      </c>
      <c r="D646" s="5">
        <v>9.9</v>
      </c>
      <c r="E646" s="5">
        <v>11.3</v>
      </c>
      <c r="F646" s="5">
        <v>2.5</v>
      </c>
      <c r="G646" s="5">
        <v>4</v>
      </c>
      <c r="H646" s="5">
        <v>1027.5</v>
      </c>
      <c r="I646" s="5">
        <v>5720</v>
      </c>
      <c r="J646" s="5">
        <v>0</v>
      </c>
      <c r="K646" s="5">
        <v>0</v>
      </c>
      <c r="L646" s="5">
        <v>2.9</v>
      </c>
      <c r="M646" s="5">
        <v>3.4</v>
      </c>
      <c r="N646">
        <v>232</v>
      </c>
      <c r="O646">
        <v>1088</v>
      </c>
      <c r="P646">
        <v>12.5</v>
      </c>
      <c r="Q646">
        <v>12.4</v>
      </c>
      <c r="R646" s="54"/>
      <c r="S646"/>
      <c r="T646" s="91">
        <f t="shared" si="27"/>
        <v>12.5</v>
      </c>
      <c r="U646" s="94">
        <f t="shared" si="26"/>
        <v>-2.8000000000000007</v>
      </c>
      <c r="V646" s="90" t="str">
        <f t="shared" si="25"/>
        <v/>
      </c>
      <c r="W646" s="94" t="str">
        <f t="shared" si="28"/>
        <v/>
      </c>
      <c r="X646" s="423"/>
      <c r="Y646"/>
      <c r="Z646" s="5"/>
      <c r="AA646"/>
      <c r="AC646" s="373"/>
      <c r="AD646" s="54">
        <v>0.44236111111116699</v>
      </c>
      <c r="AK646" s="700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0.44236111111116699</v>
      </c>
    </row>
    <row r="647" spans="2:54" s="6" customFormat="1" x14ac:dyDescent="0.25">
      <c r="B647" s="5">
        <v>11.3</v>
      </c>
      <c r="C647" s="5">
        <v>91</v>
      </c>
      <c r="D647" s="5">
        <v>9.9</v>
      </c>
      <c r="E647" s="5">
        <v>11.3</v>
      </c>
      <c r="F647" s="5">
        <v>4.3</v>
      </c>
      <c r="G647" s="5">
        <v>6.1</v>
      </c>
      <c r="H647" s="5">
        <v>1027.7</v>
      </c>
      <c r="I647" s="5">
        <v>5470</v>
      </c>
      <c r="J647" s="5">
        <v>0</v>
      </c>
      <c r="K647" s="5">
        <v>0</v>
      </c>
      <c r="L647" s="5">
        <v>2.9</v>
      </c>
      <c r="M647" s="5">
        <v>3.4</v>
      </c>
      <c r="N647">
        <v>232</v>
      </c>
      <c r="O647">
        <v>1088</v>
      </c>
      <c r="P647">
        <v>12.5</v>
      </c>
      <c r="Q647">
        <v>12.4</v>
      </c>
      <c r="R647" s="54"/>
      <c r="S647"/>
      <c r="T647" s="91">
        <f t="shared" si="27"/>
        <v>12.5</v>
      </c>
      <c r="U647" s="94">
        <f t="shared" si="26"/>
        <v>-2.8000000000000007</v>
      </c>
      <c r="V647" s="90" t="str">
        <f t="shared" si="25"/>
        <v/>
      </c>
      <c r="W647" s="94" t="str">
        <f t="shared" si="28"/>
        <v/>
      </c>
      <c r="X647" s="423"/>
      <c r="Y647"/>
      <c r="Z647" s="5"/>
      <c r="AA647"/>
      <c r="AC647" s="373"/>
      <c r="AD647" s="54">
        <v>0.44305555555561199</v>
      </c>
      <c r="AK647" s="700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0.44305555555561199</v>
      </c>
    </row>
    <row r="648" spans="2:54" s="6" customFormat="1" x14ac:dyDescent="0.25">
      <c r="B648" s="5">
        <v>11.3</v>
      </c>
      <c r="C648" s="5">
        <v>91</v>
      </c>
      <c r="D648" s="5">
        <v>9.9</v>
      </c>
      <c r="E648" s="5">
        <v>11.3</v>
      </c>
      <c r="F648" s="5">
        <v>2.9</v>
      </c>
      <c r="G648" s="5">
        <v>4.3</v>
      </c>
      <c r="H648" s="5">
        <v>1027.5</v>
      </c>
      <c r="I648" s="5">
        <v>5440</v>
      </c>
      <c r="J648" s="5">
        <v>0</v>
      </c>
      <c r="K648" s="5">
        <v>0</v>
      </c>
      <c r="L648" s="5">
        <v>2.9</v>
      </c>
      <c r="M648" s="5">
        <v>3.4</v>
      </c>
      <c r="N648">
        <v>232</v>
      </c>
      <c r="O648">
        <v>1088</v>
      </c>
      <c r="P648">
        <v>12.6</v>
      </c>
      <c r="Q648">
        <v>12.4</v>
      </c>
      <c r="R648" s="54"/>
      <c r="S648"/>
      <c r="T648" s="91">
        <f t="shared" si="27"/>
        <v>12.6</v>
      </c>
      <c r="U648" s="94">
        <f t="shared" si="26"/>
        <v>-2.7000000000000011</v>
      </c>
      <c r="V648" s="90" t="str">
        <f t="shared" si="25"/>
        <v/>
      </c>
      <c r="W648" s="94" t="str">
        <f t="shared" si="28"/>
        <v/>
      </c>
      <c r="X648" s="423"/>
      <c r="Y648"/>
      <c r="Z648" s="5"/>
      <c r="AA648"/>
      <c r="AC648" s="373"/>
      <c r="AD648" s="54">
        <v>0.44375000000005699</v>
      </c>
      <c r="AK648" s="700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0.44375000000005699</v>
      </c>
    </row>
    <row r="649" spans="2:54" s="6" customFormat="1" x14ac:dyDescent="0.25">
      <c r="B649" s="5">
        <v>11.3</v>
      </c>
      <c r="C649" s="5">
        <v>91</v>
      </c>
      <c r="D649" s="5">
        <v>9.9</v>
      </c>
      <c r="E649" s="5">
        <v>11.3</v>
      </c>
      <c r="F649" s="5">
        <v>2.2000000000000002</v>
      </c>
      <c r="G649" s="5">
        <v>5.8</v>
      </c>
      <c r="H649" s="5">
        <v>1027.8</v>
      </c>
      <c r="I649" s="5">
        <v>5900</v>
      </c>
      <c r="J649" s="5">
        <v>0</v>
      </c>
      <c r="K649" s="5">
        <v>0</v>
      </c>
      <c r="L649" s="5">
        <v>2.9</v>
      </c>
      <c r="M649" s="5">
        <v>3.4</v>
      </c>
      <c r="N649">
        <v>232</v>
      </c>
      <c r="O649">
        <v>1088</v>
      </c>
      <c r="P649">
        <v>12.6</v>
      </c>
      <c r="Q649">
        <v>12.5</v>
      </c>
      <c r="R649" s="54"/>
      <c r="S649"/>
      <c r="T649" s="91">
        <f t="shared" si="27"/>
        <v>12.6</v>
      </c>
      <c r="U649" s="94">
        <f t="shared" si="26"/>
        <v>-2.7000000000000011</v>
      </c>
      <c r="V649" s="90" t="str">
        <f t="shared" si="25"/>
        <v/>
      </c>
      <c r="W649" s="94" t="str">
        <f t="shared" si="28"/>
        <v/>
      </c>
      <c r="X649" s="423"/>
      <c r="Y649"/>
      <c r="Z649" s="5"/>
      <c r="AA649"/>
      <c r="AC649" s="373"/>
      <c r="AD649" s="54">
        <v>0.44444444444450198</v>
      </c>
      <c r="AK649" s="700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0.44444444444450198</v>
      </c>
    </row>
    <row r="650" spans="2:54" s="6" customFormat="1" x14ac:dyDescent="0.25">
      <c r="B650" s="5">
        <v>11.3</v>
      </c>
      <c r="C650" s="5">
        <v>91</v>
      </c>
      <c r="D650" s="5">
        <v>9.9</v>
      </c>
      <c r="E650" s="5">
        <v>11.3</v>
      </c>
      <c r="F650" s="5">
        <v>1.8</v>
      </c>
      <c r="G650" s="5">
        <v>4</v>
      </c>
      <c r="H650" s="5">
        <v>1027.7</v>
      </c>
      <c r="I650" s="5">
        <v>5980</v>
      </c>
      <c r="J650" s="5">
        <v>0</v>
      </c>
      <c r="K650" s="5">
        <v>0</v>
      </c>
      <c r="L650" s="5">
        <v>2.9</v>
      </c>
      <c r="M650" s="5">
        <v>3.4</v>
      </c>
      <c r="N650">
        <v>232</v>
      </c>
      <c r="O650">
        <v>1088</v>
      </c>
      <c r="P650">
        <v>12.6</v>
      </c>
      <c r="Q650">
        <v>12.5</v>
      </c>
      <c r="R650" s="54"/>
      <c r="S650"/>
      <c r="T650" s="91">
        <f t="shared" si="27"/>
        <v>12.6</v>
      </c>
      <c r="U650" s="94">
        <f t="shared" si="26"/>
        <v>-2.7000000000000011</v>
      </c>
      <c r="V650" s="90" t="str">
        <f t="shared" si="25"/>
        <v/>
      </c>
      <c r="W650" s="94" t="str">
        <f t="shared" si="28"/>
        <v/>
      </c>
      <c r="X650" s="423"/>
      <c r="Y650"/>
      <c r="Z650" s="5"/>
      <c r="AA650"/>
      <c r="AC650" s="373"/>
      <c r="AD650" s="54">
        <v>0.44513888888894698</v>
      </c>
      <c r="AK650" s="700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0.44513888888894698</v>
      </c>
    </row>
    <row r="651" spans="2:54" s="6" customFormat="1" x14ac:dyDescent="0.25">
      <c r="B651" s="5">
        <v>11.4</v>
      </c>
      <c r="C651" s="5">
        <v>91</v>
      </c>
      <c r="D651" s="5">
        <v>10</v>
      </c>
      <c r="E651" s="5">
        <v>11.4</v>
      </c>
      <c r="F651" s="5">
        <v>2.9</v>
      </c>
      <c r="G651" s="5">
        <v>4.3</v>
      </c>
      <c r="H651" s="5">
        <v>1027.5999999999999</v>
      </c>
      <c r="I651" s="5">
        <v>6550</v>
      </c>
      <c r="J651" s="5">
        <v>0</v>
      </c>
      <c r="K651" s="5">
        <v>0</v>
      </c>
      <c r="L651" s="5">
        <v>2.9</v>
      </c>
      <c r="M651" s="5">
        <v>3.4</v>
      </c>
      <c r="N651">
        <v>232</v>
      </c>
      <c r="O651">
        <v>1088</v>
      </c>
      <c r="P651">
        <v>12.7</v>
      </c>
      <c r="Q651">
        <v>12.5</v>
      </c>
      <c r="R651" s="54"/>
      <c r="S651"/>
      <c r="T651" s="91">
        <f t="shared" si="27"/>
        <v>12.7</v>
      </c>
      <c r="U651" s="94">
        <f t="shared" si="26"/>
        <v>-2.7000000000000011</v>
      </c>
      <c r="V651" s="90" t="str">
        <f t="shared" ref="V651:V714" si="29">IF($K651&gt;0,1,"")</f>
        <v/>
      </c>
      <c r="W651" s="94" t="str">
        <f t="shared" si="28"/>
        <v/>
      </c>
      <c r="X651" s="423"/>
      <c r="Y651"/>
      <c r="Z651" s="5"/>
      <c r="AA651"/>
      <c r="AC651" s="373"/>
      <c r="AD651" s="54">
        <v>0.44583333333339198</v>
      </c>
      <c r="AK651" s="700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0.44583333333339198</v>
      </c>
    </row>
    <row r="652" spans="2:54" s="6" customFormat="1" x14ac:dyDescent="0.25">
      <c r="B652" s="5">
        <v>11.3</v>
      </c>
      <c r="C652" s="5">
        <v>91</v>
      </c>
      <c r="D652" s="5">
        <v>9.9</v>
      </c>
      <c r="E652" s="5">
        <v>11.3</v>
      </c>
      <c r="F652" s="5">
        <v>2.9</v>
      </c>
      <c r="G652" s="5">
        <v>7.9</v>
      </c>
      <c r="H652" s="5">
        <v>1027.7</v>
      </c>
      <c r="I652" s="5">
        <v>6410</v>
      </c>
      <c r="J652" s="5">
        <v>0</v>
      </c>
      <c r="K652" s="5">
        <v>0</v>
      </c>
      <c r="L652" s="5">
        <v>2.9</v>
      </c>
      <c r="M652" s="5">
        <v>3.4</v>
      </c>
      <c r="N652">
        <v>232</v>
      </c>
      <c r="O652">
        <v>1088</v>
      </c>
      <c r="P652">
        <v>12.7</v>
      </c>
      <c r="Q652">
        <v>12.5</v>
      </c>
      <c r="R652" s="54"/>
      <c r="S652"/>
      <c r="T652" s="91">
        <f t="shared" si="27"/>
        <v>12.7</v>
      </c>
      <c r="U652" s="94">
        <f t="shared" si="26"/>
        <v>-2.6000000000000014</v>
      </c>
      <c r="V652" s="90" t="str">
        <f t="shared" si="29"/>
        <v/>
      </c>
      <c r="W652" s="94" t="str">
        <f t="shared" si="28"/>
        <v/>
      </c>
      <c r="X652" s="423"/>
      <c r="Y652"/>
      <c r="Z652" s="5"/>
      <c r="AA652"/>
      <c r="AC652" s="373"/>
      <c r="AD652" s="54">
        <v>0.44652777777783698</v>
      </c>
      <c r="AK652" s="700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0.44652777777783698</v>
      </c>
    </row>
    <row r="653" spans="2:54" s="6" customFormat="1" x14ac:dyDescent="0.25">
      <c r="B653" s="5">
        <v>11.3</v>
      </c>
      <c r="C653" s="5">
        <v>91</v>
      </c>
      <c r="D653" s="5">
        <v>9.9</v>
      </c>
      <c r="E653" s="5">
        <v>11.3</v>
      </c>
      <c r="F653" s="5">
        <v>4.3</v>
      </c>
      <c r="G653" s="5">
        <v>4.3</v>
      </c>
      <c r="H653" s="5">
        <v>1027.7</v>
      </c>
      <c r="I653" s="5">
        <v>6860</v>
      </c>
      <c r="J653" s="5">
        <v>0</v>
      </c>
      <c r="K653" s="5">
        <v>0</v>
      </c>
      <c r="L653" s="5">
        <v>2.9</v>
      </c>
      <c r="M653" s="5">
        <v>3.4</v>
      </c>
      <c r="N653">
        <v>232</v>
      </c>
      <c r="O653">
        <v>1088</v>
      </c>
      <c r="P653">
        <v>12.7</v>
      </c>
      <c r="Q653">
        <v>12.6</v>
      </c>
      <c r="R653" s="54"/>
      <c r="S653"/>
      <c r="T653" s="91">
        <f t="shared" si="27"/>
        <v>12.7</v>
      </c>
      <c r="U653" s="94">
        <f t="shared" si="26"/>
        <v>-2.6000000000000014</v>
      </c>
      <c r="V653" s="90" t="str">
        <f t="shared" si="29"/>
        <v/>
      </c>
      <c r="W653" s="94" t="str">
        <f t="shared" si="28"/>
        <v/>
      </c>
      <c r="X653" s="423"/>
      <c r="Y653"/>
      <c r="Z653" s="5"/>
      <c r="AA653"/>
      <c r="AC653" s="373"/>
      <c r="AD653" s="54">
        <v>0.44722222222228197</v>
      </c>
      <c r="AK653" s="700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0.44722222222228197</v>
      </c>
    </row>
    <row r="654" spans="2:54" s="6" customFormat="1" x14ac:dyDescent="0.25">
      <c r="B654" s="5">
        <v>11.3</v>
      </c>
      <c r="C654" s="5">
        <v>91</v>
      </c>
      <c r="D654" s="5">
        <v>9.9</v>
      </c>
      <c r="E654" s="5">
        <v>11.3</v>
      </c>
      <c r="F654" s="5">
        <v>0</v>
      </c>
      <c r="G654" s="5">
        <v>4.3</v>
      </c>
      <c r="H654" s="5">
        <v>1028</v>
      </c>
      <c r="I654" s="5">
        <v>7510</v>
      </c>
      <c r="J654" s="5">
        <v>0</v>
      </c>
      <c r="K654" s="5">
        <v>0</v>
      </c>
      <c r="L654" s="5">
        <v>2.9</v>
      </c>
      <c r="M654" s="5">
        <v>3.4</v>
      </c>
      <c r="N654">
        <v>232</v>
      </c>
      <c r="O654">
        <v>1088</v>
      </c>
      <c r="P654">
        <v>12.8</v>
      </c>
      <c r="Q654">
        <v>12.6</v>
      </c>
      <c r="R654" s="54"/>
      <c r="S654"/>
      <c r="T654" s="91">
        <f t="shared" si="27"/>
        <v>12.8</v>
      </c>
      <c r="U654" s="94">
        <f t="shared" si="26"/>
        <v>-2.5</v>
      </c>
      <c r="V654" s="90" t="str">
        <f t="shared" si="29"/>
        <v/>
      </c>
      <c r="W654" s="94" t="str">
        <f t="shared" si="28"/>
        <v/>
      </c>
      <c r="X654" s="423"/>
      <c r="Y654"/>
      <c r="Z654" s="5"/>
      <c r="AA654"/>
      <c r="AC654" s="373"/>
      <c r="AD654" s="54">
        <v>0.44791666666672703</v>
      </c>
      <c r="AK654" s="700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0.44791666666672703</v>
      </c>
    </row>
    <row r="655" spans="2:54" s="6" customFormat="1" x14ac:dyDescent="0.25">
      <c r="B655" s="5">
        <v>11.4</v>
      </c>
      <c r="C655" s="5">
        <v>91</v>
      </c>
      <c r="D655" s="5">
        <v>10</v>
      </c>
      <c r="E655" s="5">
        <v>11.4</v>
      </c>
      <c r="F655" s="5">
        <v>0</v>
      </c>
      <c r="G655" s="5">
        <v>3.2</v>
      </c>
      <c r="H655" s="5">
        <v>1027.9000000000001</v>
      </c>
      <c r="I655" s="5">
        <v>7160</v>
      </c>
      <c r="J655" s="5">
        <v>0</v>
      </c>
      <c r="K655" s="5">
        <v>0</v>
      </c>
      <c r="L655" s="5">
        <v>2.9</v>
      </c>
      <c r="M655" s="5">
        <v>3.4</v>
      </c>
      <c r="N655">
        <v>232</v>
      </c>
      <c r="O655">
        <v>1088</v>
      </c>
      <c r="P655">
        <v>12.8</v>
      </c>
      <c r="Q655">
        <v>12.6</v>
      </c>
      <c r="R655" s="54"/>
      <c r="S655"/>
      <c r="T655" s="91">
        <f t="shared" si="27"/>
        <v>12.8</v>
      </c>
      <c r="U655" s="94">
        <f t="shared" si="26"/>
        <v>-2.5999999999999996</v>
      </c>
      <c r="V655" s="90" t="str">
        <f t="shared" si="29"/>
        <v/>
      </c>
      <c r="W655" s="94" t="str">
        <f t="shared" si="28"/>
        <v/>
      </c>
      <c r="X655" s="423"/>
      <c r="Y655"/>
      <c r="Z655" s="5"/>
      <c r="AA655"/>
      <c r="AC655" s="373"/>
      <c r="AD655" s="54">
        <v>0.44861111111117202</v>
      </c>
      <c r="AK655" s="700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0.44861111111117202</v>
      </c>
    </row>
    <row r="656" spans="2:54" s="6" customFormat="1" x14ac:dyDescent="0.25">
      <c r="B656" s="5">
        <v>11.4</v>
      </c>
      <c r="C656" s="5">
        <v>91</v>
      </c>
      <c r="D656" s="5">
        <v>10</v>
      </c>
      <c r="E656" s="5">
        <v>11.4</v>
      </c>
      <c r="F656" s="5">
        <v>2.5</v>
      </c>
      <c r="G656" s="5">
        <v>5.4</v>
      </c>
      <c r="H656" s="5">
        <v>1028</v>
      </c>
      <c r="I656" s="5">
        <v>6550</v>
      </c>
      <c r="J656" s="5">
        <v>0</v>
      </c>
      <c r="K656" s="5">
        <v>0</v>
      </c>
      <c r="L656" s="5">
        <v>2.9</v>
      </c>
      <c r="M656" s="5">
        <v>3.4</v>
      </c>
      <c r="N656">
        <v>232</v>
      </c>
      <c r="O656">
        <v>1088</v>
      </c>
      <c r="P656">
        <v>12.8</v>
      </c>
      <c r="Q656">
        <v>12.7</v>
      </c>
      <c r="R656" s="54"/>
      <c r="S656"/>
      <c r="T656" s="91">
        <f t="shared" si="27"/>
        <v>12.8</v>
      </c>
      <c r="U656" s="94">
        <f t="shared" ref="U656:U719" si="30">(T656-B656)-3</f>
        <v>-1.5999999999999996</v>
      </c>
      <c r="V656" s="90" t="str">
        <f t="shared" si="29"/>
        <v/>
      </c>
      <c r="W656" s="94" t="str">
        <f t="shared" si="28"/>
        <v/>
      </c>
      <c r="X656" s="423"/>
      <c r="Y656"/>
      <c r="Z656" s="5"/>
      <c r="AA656"/>
      <c r="AC656" s="373"/>
      <c r="AD656" s="54">
        <v>0.44930555555561702</v>
      </c>
      <c r="AK656" s="700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0.44930555555561702</v>
      </c>
    </row>
    <row r="657" spans="2:54" s="6" customFormat="1" x14ac:dyDescent="0.25">
      <c r="B657" s="5">
        <v>11.4</v>
      </c>
      <c r="C657" s="5">
        <v>91</v>
      </c>
      <c r="D657" s="5">
        <v>10</v>
      </c>
      <c r="E657" s="5">
        <v>11.4</v>
      </c>
      <c r="F657" s="5">
        <v>2.9</v>
      </c>
      <c r="G657" s="5">
        <v>3.6</v>
      </c>
      <c r="H657" s="5">
        <v>1027.8</v>
      </c>
      <c r="I657" s="5">
        <v>7080</v>
      </c>
      <c r="J657" s="5">
        <v>0</v>
      </c>
      <c r="K657" s="5">
        <v>0</v>
      </c>
      <c r="L657" s="5">
        <v>2.9</v>
      </c>
      <c r="M657" s="5">
        <v>3.4</v>
      </c>
      <c r="N657">
        <v>232</v>
      </c>
      <c r="O657">
        <v>1088</v>
      </c>
      <c r="P657">
        <v>12.9</v>
      </c>
      <c r="Q657">
        <v>12.7</v>
      </c>
      <c r="R657" s="54"/>
      <c r="S657"/>
      <c r="T657" s="91">
        <f t="shared" si="27"/>
        <v>12.9</v>
      </c>
      <c r="U657" s="94">
        <f t="shared" si="30"/>
        <v>-1.5</v>
      </c>
      <c r="V657" s="90" t="str">
        <f t="shared" si="29"/>
        <v/>
      </c>
      <c r="W657" s="94" t="str">
        <f t="shared" si="28"/>
        <v/>
      </c>
      <c r="X657" s="423"/>
      <c r="Y657"/>
      <c r="Z657" s="5"/>
      <c r="AA657"/>
      <c r="AC657" s="373"/>
      <c r="AD657" s="54">
        <v>0.45000000000006202</v>
      </c>
      <c r="AK657" s="700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0.45000000000006202</v>
      </c>
    </row>
    <row r="658" spans="2:54" s="6" customFormat="1" x14ac:dyDescent="0.25">
      <c r="B658" s="5">
        <v>11.4</v>
      </c>
      <c r="C658" s="5">
        <v>91</v>
      </c>
      <c r="D658" s="5">
        <v>10</v>
      </c>
      <c r="E658" s="5">
        <v>11.4</v>
      </c>
      <c r="F658" s="5">
        <v>3.2</v>
      </c>
      <c r="G658" s="5">
        <v>4.3</v>
      </c>
      <c r="H658" s="5">
        <v>1027.8</v>
      </c>
      <c r="I658" s="5">
        <v>7500</v>
      </c>
      <c r="J658" s="5">
        <v>0</v>
      </c>
      <c r="K658" s="5">
        <v>0</v>
      </c>
      <c r="L658" s="5">
        <v>2.9</v>
      </c>
      <c r="M658" s="5">
        <v>3.4</v>
      </c>
      <c r="N658">
        <v>232</v>
      </c>
      <c r="O658">
        <v>1088</v>
      </c>
      <c r="P658">
        <v>13</v>
      </c>
      <c r="Q658">
        <v>12.8</v>
      </c>
      <c r="R658" s="54"/>
      <c r="S658"/>
      <c r="T658" s="91">
        <f t="shared" si="27"/>
        <v>13</v>
      </c>
      <c r="U658" s="94">
        <f t="shared" si="30"/>
        <v>-1.4000000000000004</v>
      </c>
      <c r="V658" s="90" t="str">
        <f t="shared" si="29"/>
        <v/>
      </c>
      <c r="W658" s="94" t="str">
        <f t="shared" si="28"/>
        <v/>
      </c>
      <c r="X658" s="423"/>
      <c r="Y658"/>
      <c r="Z658" s="5"/>
      <c r="AA658"/>
      <c r="AC658" s="373"/>
      <c r="AD658" s="54">
        <v>0.45069444444450701</v>
      </c>
      <c r="AK658" s="700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0.45069444444450701</v>
      </c>
    </row>
    <row r="659" spans="2:54" x14ac:dyDescent="0.25">
      <c r="B659" s="5">
        <v>11.4</v>
      </c>
      <c r="C659" s="5">
        <v>91</v>
      </c>
      <c r="D659" s="5">
        <v>10</v>
      </c>
      <c r="E659" s="5">
        <v>11.4</v>
      </c>
      <c r="F659" s="5">
        <v>2.9</v>
      </c>
      <c r="G659" s="5">
        <v>5.8</v>
      </c>
      <c r="H659" s="5">
        <v>1027.8</v>
      </c>
      <c r="I659" s="5">
        <v>8830</v>
      </c>
      <c r="J659" s="5">
        <v>0</v>
      </c>
      <c r="K659" s="5">
        <v>0</v>
      </c>
      <c r="L659" s="5">
        <v>2.9</v>
      </c>
      <c r="M659" s="5">
        <v>3.4</v>
      </c>
      <c r="N659">
        <v>232</v>
      </c>
      <c r="O659">
        <v>1088</v>
      </c>
      <c r="P659">
        <v>13</v>
      </c>
      <c r="Q659">
        <v>12.8</v>
      </c>
      <c r="R659" s="54"/>
      <c r="T659" s="91">
        <f t="shared" si="27"/>
        <v>13</v>
      </c>
      <c r="U659" s="94">
        <f t="shared" si="30"/>
        <v>-1.4000000000000004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3"/>
      <c r="AD659" s="54">
        <v>0.45138888888895201</v>
      </c>
      <c r="AF659" s="6"/>
      <c r="AK659" s="307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0.45138888888895201</v>
      </c>
    </row>
    <row r="660" spans="2:54" x14ac:dyDescent="0.25">
      <c r="B660" s="5">
        <v>11.4</v>
      </c>
      <c r="C660" s="5">
        <v>91</v>
      </c>
      <c r="D660" s="5">
        <v>10</v>
      </c>
      <c r="E660" s="5">
        <v>11.4</v>
      </c>
      <c r="F660" s="5">
        <v>0</v>
      </c>
      <c r="G660" s="5">
        <v>3.2</v>
      </c>
      <c r="H660" s="5">
        <v>1027.9000000000001</v>
      </c>
      <c r="I660" s="5">
        <v>8160</v>
      </c>
      <c r="J660" s="5">
        <v>0</v>
      </c>
      <c r="K660" s="5">
        <v>0</v>
      </c>
      <c r="L660" s="5">
        <v>2.9</v>
      </c>
      <c r="M660" s="5">
        <v>3.4</v>
      </c>
      <c r="N660">
        <v>232</v>
      </c>
      <c r="O660">
        <v>1088</v>
      </c>
      <c r="P660">
        <v>13.1</v>
      </c>
      <c r="Q660">
        <v>12.9</v>
      </c>
      <c r="R660" s="54"/>
      <c r="T660" s="91">
        <f t="shared" si="27"/>
        <v>13.1</v>
      </c>
      <c r="U660" s="94">
        <f t="shared" si="30"/>
        <v>-1.3000000000000007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3"/>
      <c r="AD660" s="54">
        <v>0.45208333333339701</v>
      </c>
      <c r="AK660" s="307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0.45208333333339701</v>
      </c>
    </row>
    <row r="661" spans="2:54" x14ac:dyDescent="0.25">
      <c r="B661" s="5">
        <v>11.4</v>
      </c>
      <c r="C661" s="5">
        <v>91</v>
      </c>
      <c r="D661" s="5">
        <v>10</v>
      </c>
      <c r="E661" s="5">
        <v>11.4</v>
      </c>
      <c r="F661" s="5">
        <v>1.8</v>
      </c>
      <c r="G661" s="5">
        <v>4.3</v>
      </c>
      <c r="H661" s="5">
        <v>1028</v>
      </c>
      <c r="I661" s="5">
        <v>7920</v>
      </c>
      <c r="J661" s="5">
        <v>0</v>
      </c>
      <c r="K661" s="5">
        <v>0</v>
      </c>
      <c r="L661" s="5">
        <v>2.9</v>
      </c>
      <c r="M661" s="5">
        <v>3.4</v>
      </c>
      <c r="N661">
        <v>232</v>
      </c>
      <c r="O661">
        <v>1088</v>
      </c>
      <c r="P661">
        <v>13.1</v>
      </c>
      <c r="Q661">
        <v>12.9</v>
      </c>
      <c r="R661" s="54"/>
      <c r="T661" s="91">
        <f t="shared" si="27"/>
        <v>13.1</v>
      </c>
      <c r="U661" s="94">
        <f t="shared" si="30"/>
        <v>-1.3000000000000007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3"/>
      <c r="AD661" s="54">
        <v>0.45277777777784201</v>
      </c>
      <c r="AK661" s="307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0.45277777777784201</v>
      </c>
    </row>
    <row r="662" spans="2:54" x14ac:dyDescent="0.25">
      <c r="B662" s="5">
        <v>11.5</v>
      </c>
      <c r="C662" s="5">
        <v>91</v>
      </c>
      <c r="D662" s="5">
        <v>10.1</v>
      </c>
      <c r="E662" s="5">
        <v>11.5</v>
      </c>
      <c r="F662" s="5">
        <v>3.2</v>
      </c>
      <c r="G662" s="5">
        <v>3.2</v>
      </c>
      <c r="H662" s="5">
        <v>1028.0999999999999</v>
      </c>
      <c r="I662" s="5">
        <v>7390</v>
      </c>
      <c r="J662" s="5">
        <v>0</v>
      </c>
      <c r="K662" s="5">
        <v>0</v>
      </c>
      <c r="L662" s="5">
        <v>2.9</v>
      </c>
      <c r="M662" s="5">
        <v>3.4</v>
      </c>
      <c r="N662">
        <v>232</v>
      </c>
      <c r="O662">
        <v>1088</v>
      </c>
      <c r="P662">
        <v>13.1</v>
      </c>
      <c r="Q662">
        <v>13</v>
      </c>
      <c r="R662" s="54"/>
      <c r="T662" s="91">
        <f t="shared" si="27"/>
        <v>13.1</v>
      </c>
      <c r="U662" s="94">
        <f t="shared" si="30"/>
        <v>-1.4000000000000004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3"/>
      <c r="AD662" s="54">
        <v>0.453472222222287</v>
      </c>
      <c r="AK662" s="307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0.453472222222287</v>
      </c>
    </row>
    <row r="663" spans="2:54" x14ac:dyDescent="0.25">
      <c r="B663" s="5">
        <v>11.5</v>
      </c>
      <c r="C663" s="5">
        <v>91</v>
      </c>
      <c r="D663" s="5">
        <v>10.1</v>
      </c>
      <c r="E663" s="5">
        <v>11.5</v>
      </c>
      <c r="F663" s="5">
        <v>2.2000000000000002</v>
      </c>
      <c r="G663" s="5">
        <v>3.2</v>
      </c>
      <c r="H663" s="5">
        <v>1027.9000000000001</v>
      </c>
      <c r="I663" s="5">
        <v>7560</v>
      </c>
      <c r="J663" s="5">
        <v>0</v>
      </c>
      <c r="K663" s="5">
        <v>0</v>
      </c>
      <c r="L663" s="5">
        <v>2.9</v>
      </c>
      <c r="M663" s="5">
        <v>3.4</v>
      </c>
      <c r="N663">
        <v>232</v>
      </c>
      <c r="O663">
        <v>1088</v>
      </c>
      <c r="P663">
        <v>13.2</v>
      </c>
      <c r="Q663">
        <v>13</v>
      </c>
      <c r="R663" s="54"/>
      <c r="T663" s="91">
        <f t="shared" si="27"/>
        <v>13.2</v>
      </c>
      <c r="U663" s="94">
        <f t="shared" si="30"/>
        <v>-1.3000000000000007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3"/>
      <c r="AD663" s="54">
        <v>0.454166666666732</v>
      </c>
      <c r="AK663" s="307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0.454166666666732</v>
      </c>
    </row>
    <row r="664" spans="2:54" x14ac:dyDescent="0.25">
      <c r="B664" s="5">
        <v>11.5</v>
      </c>
      <c r="C664" s="5">
        <v>91</v>
      </c>
      <c r="D664" s="5">
        <v>10.1</v>
      </c>
      <c r="E664" s="5">
        <v>11.5</v>
      </c>
      <c r="F664" s="5">
        <v>4.3</v>
      </c>
      <c r="G664" s="5">
        <v>4.3</v>
      </c>
      <c r="H664" s="5">
        <v>1027.8</v>
      </c>
      <c r="I664" s="5">
        <v>8530</v>
      </c>
      <c r="J664" s="5">
        <v>0</v>
      </c>
      <c r="K664" s="5">
        <v>0</v>
      </c>
      <c r="L664" s="5">
        <v>2.9</v>
      </c>
      <c r="M664" s="5">
        <v>3.4</v>
      </c>
      <c r="N664">
        <v>232</v>
      </c>
      <c r="O664">
        <v>1088</v>
      </c>
      <c r="P664">
        <v>13.3</v>
      </c>
      <c r="Q664">
        <v>13.1</v>
      </c>
      <c r="R664" s="54"/>
      <c r="T664" s="91">
        <f t="shared" si="27"/>
        <v>13.3</v>
      </c>
      <c r="U664" s="94">
        <f t="shared" si="30"/>
        <v>-1.1999999999999993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3"/>
      <c r="AD664" s="54">
        <v>0.454861111111177</v>
      </c>
      <c r="AK664" s="307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0.454861111111177</v>
      </c>
    </row>
    <row r="665" spans="2:54" x14ac:dyDescent="0.25">
      <c r="B665" s="5">
        <v>11.5</v>
      </c>
      <c r="C665" s="5">
        <v>91</v>
      </c>
      <c r="D665" s="5">
        <v>10.1</v>
      </c>
      <c r="E665" s="5">
        <v>11.5</v>
      </c>
      <c r="F665" s="5">
        <v>0</v>
      </c>
      <c r="G665" s="5">
        <v>1.8</v>
      </c>
      <c r="H665" s="5">
        <v>1027.8</v>
      </c>
      <c r="I665" s="5">
        <v>8780</v>
      </c>
      <c r="J665" s="5">
        <v>0</v>
      </c>
      <c r="K665" s="5">
        <v>0</v>
      </c>
      <c r="L665" s="5">
        <v>2.9</v>
      </c>
      <c r="M665" s="5">
        <v>3.4</v>
      </c>
      <c r="N665">
        <v>232</v>
      </c>
      <c r="O665">
        <v>1088</v>
      </c>
      <c r="P665">
        <v>13.4</v>
      </c>
      <c r="Q665">
        <v>13.1</v>
      </c>
      <c r="R665" s="54"/>
      <c r="T665" s="91">
        <f t="shared" si="27"/>
        <v>13.4</v>
      </c>
      <c r="U665" s="94">
        <f t="shared" si="30"/>
        <v>-1.0999999999999996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3"/>
      <c r="AD665" s="54">
        <v>0.45555555555562199</v>
      </c>
      <c r="AK665" s="307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0.45555555555562199</v>
      </c>
    </row>
    <row r="666" spans="2:54" x14ac:dyDescent="0.25">
      <c r="B666" s="5">
        <v>11.5</v>
      </c>
      <c r="C666" s="5">
        <v>91</v>
      </c>
      <c r="D666" s="5">
        <v>10.1</v>
      </c>
      <c r="E666" s="5">
        <v>11.5</v>
      </c>
      <c r="F666" s="5">
        <v>3.2</v>
      </c>
      <c r="G666" s="5">
        <v>3.2</v>
      </c>
      <c r="H666" s="5">
        <v>1028</v>
      </c>
      <c r="I666" s="5">
        <v>8590</v>
      </c>
      <c r="J666" s="5">
        <v>0</v>
      </c>
      <c r="K666" s="5">
        <v>0</v>
      </c>
      <c r="L666" s="5">
        <v>2.9</v>
      </c>
      <c r="M666" s="5">
        <v>3.4</v>
      </c>
      <c r="N666">
        <v>232</v>
      </c>
      <c r="O666">
        <v>1088</v>
      </c>
      <c r="P666">
        <v>13.5</v>
      </c>
      <c r="Q666">
        <v>13.1</v>
      </c>
      <c r="R666" s="54"/>
      <c r="T666" s="91">
        <f t="shared" si="27"/>
        <v>13.5</v>
      </c>
      <c r="U666" s="94">
        <f t="shared" si="30"/>
        <v>-1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3"/>
      <c r="AD666" s="54">
        <v>0.45625000000006699</v>
      </c>
      <c r="AK666" s="307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0.45625000000006699</v>
      </c>
    </row>
    <row r="667" spans="2:54" x14ac:dyDescent="0.25">
      <c r="B667" s="5">
        <v>11.5</v>
      </c>
      <c r="C667" s="5">
        <v>90</v>
      </c>
      <c r="D667" s="5">
        <v>9.9</v>
      </c>
      <c r="E667" s="5">
        <v>11.5</v>
      </c>
      <c r="F667" s="5">
        <v>0</v>
      </c>
      <c r="G667" s="5">
        <v>2.9</v>
      </c>
      <c r="H667" s="5">
        <v>1027.9000000000001</v>
      </c>
      <c r="I667" s="5">
        <v>8410</v>
      </c>
      <c r="J667" s="5">
        <v>0</v>
      </c>
      <c r="K667" s="5">
        <v>0</v>
      </c>
      <c r="L667" s="5">
        <v>2.9</v>
      </c>
      <c r="M667" s="5">
        <v>3.4</v>
      </c>
      <c r="N667">
        <v>232</v>
      </c>
      <c r="O667">
        <v>1088</v>
      </c>
      <c r="P667">
        <v>13.5</v>
      </c>
      <c r="Q667">
        <v>13.2</v>
      </c>
      <c r="R667" s="54"/>
      <c r="T667" s="91">
        <f t="shared" si="27"/>
        <v>13.5</v>
      </c>
      <c r="U667" s="94">
        <f t="shared" si="30"/>
        <v>-1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3"/>
      <c r="AD667" s="54">
        <v>0.45694444444451199</v>
      </c>
      <c r="AK667" s="307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0.45694444444451199</v>
      </c>
    </row>
    <row r="668" spans="2:54" x14ac:dyDescent="0.25">
      <c r="B668" s="5">
        <v>11.5</v>
      </c>
      <c r="C668" s="5">
        <v>90</v>
      </c>
      <c r="D668" s="5">
        <v>9.9</v>
      </c>
      <c r="E668" s="5">
        <v>11.5</v>
      </c>
      <c r="F668" s="5">
        <v>5</v>
      </c>
      <c r="G668" s="5">
        <v>5.8</v>
      </c>
      <c r="H668" s="5">
        <v>1027.7</v>
      </c>
      <c r="I668" s="5">
        <v>8300</v>
      </c>
      <c r="J668" s="5">
        <v>0</v>
      </c>
      <c r="K668" s="5">
        <v>0</v>
      </c>
      <c r="L668" s="5">
        <v>2.9</v>
      </c>
      <c r="M668" s="5">
        <v>3.4</v>
      </c>
      <c r="N668">
        <v>232</v>
      </c>
      <c r="O668">
        <v>1088</v>
      </c>
      <c r="P668">
        <v>13.5</v>
      </c>
      <c r="Q668">
        <v>13.2</v>
      </c>
      <c r="R668" s="54"/>
      <c r="T668" s="91">
        <f t="shared" si="27"/>
        <v>13.5</v>
      </c>
      <c r="U668" s="94">
        <f t="shared" si="30"/>
        <v>-1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3"/>
      <c r="AD668" s="54">
        <v>0.45763888888895699</v>
      </c>
      <c r="AK668" s="307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0.45763888888895699</v>
      </c>
    </row>
    <row r="669" spans="2:54" x14ac:dyDescent="0.25">
      <c r="B669" s="5">
        <v>11.5</v>
      </c>
      <c r="C669" s="5">
        <v>91</v>
      </c>
      <c r="D669" s="5">
        <v>10.1</v>
      </c>
      <c r="E669" s="5">
        <v>11.5</v>
      </c>
      <c r="F669" s="5">
        <v>2.9</v>
      </c>
      <c r="G669" s="5">
        <v>3.6</v>
      </c>
      <c r="H669" s="5">
        <v>1027.8</v>
      </c>
      <c r="I669" s="5">
        <v>7880</v>
      </c>
      <c r="J669" s="5">
        <v>0</v>
      </c>
      <c r="K669" s="5">
        <v>0</v>
      </c>
      <c r="L669" s="5">
        <v>2.9</v>
      </c>
      <c r="M669" s="5">
        <v>3.4</v>
      </c>
      <c r="N669">
        <v>232</v>
      </c>
      <c r="O669">
        <v>1088</v>
      </c>
      <c r="P669">
        <v>13.6</v>
      </c>
      <c r="Q669">
        <v>13.3</v>
      </c>
      <c r="R669" s="54"/>
      <c r="T669" s="91">
        <f t="shared" si="27"/>
        <v>13.6</v>
      </c>
      <c r="U669" s="94">
        <f t="shared" si="30"/>
        <v>-0.90000000000000036</v>
      </c>
      <c r="V669" s="90" t="str">
        <f t="shared" si="29"/>
        <v/>
      </c>
      <c r="W669" s="94">
        <f t="shared" si="28"/>
        <v>1</v>
      </c>
      <c r="X669" s="91"/>
      <c r="Z669" s="5"/>
      <c r="AA669"/>
      <c r="AC669" s="373"/>
      <c r="AD669" s="54">
        <v>0.45833333333340198</v>
      </c>
      <c r="AK669" s="307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0.45833333333340198</v>
      </c>
    </row>
    <row r="670" spans="2:54" x14ac:dyDescent="0.25">
      <c r="B670" s="5">
        <v>11.5</v>
      </c>
      <c r="C670" s="5">
        <v>91</v>
      </c>
      <c r="D670" s="5">
        <v>10.1</v>
      </c>
      <c r="E670" s="5">
        <v>11.5</v>
      </c>
      <c r="F670" s="5">
        <v>0</v>
      </c>
      <c r="G670" s="5">
        <v>2.5</v>
      </c>
      <c r="H670" s="5">
        <v>1027.9000000000001</v>
      </c>
      <c r="I670" s="5">
        <v>7450</v>
      </c>
      <c r="J670" s="5">
        <v>0</v>
      </c>
      <c r="K670" s="5">
        <v>0</v>
      </c>
      <c r="L670" s="5">
        <v>2.9</v>
      </c>
      <c r="M670" s="5">
        <v>3.4</v>
      </c>
      <c r="N670">
        <v>232</v>
      </c>
      <c r="O670">
        <v>1088</v>
      </c>
      <c r="P670">
        <v>13.7</v>
      </c>
      <c r="Q670">
        <v>13.4</v>
      </c>
      <c r="R670" s="54"/>
      <c r="T670" s="91">
        <f t="shared" si="27"/>
        <v>13.7</v>
      </c>
      <c r="U670" s="94">
        <f t="shared" si="30"/>
        <v>-0.80000000000000071</v>
      </c>
      <c r="V670" s="90" t="str">
        <f t="shared" si="29"/>
        <v/>
      </c>
      <c r="W670" s="94">
        <f t="shared" si="28"/>
        <v>1</v>
      </c>
      <c r="X670" s="91"/>
      <c r="Z670" s="5"/>
      <c r="AA670"/>
      <c r="AC670" s="373"/>
      <c r="AD670" s="54">
        <v>0.45902777777784698</v>
      </c>
      <c r="AK670" s="307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0.45902777777784698</v>
      </c>
    </row>
    <row r="671" spans="2:54" x14ac:dyDescent="0.25">
      <c r="B671" s="5">
        <v>11.6</v>
      </c>
      <c r="C671" s="5">
        <v>91</v>
      </c>
      <c r="D671" s="5">
        <v>10.199999999999999</v>
      </c>
      <c r="E671" s="5">
        <v>11.6</v>
      </c>
      <c r="F671" s="5">
        <v>1.8</v>
      </c>
      <c r="G671" s="5">
        <v>1.8</v>
      </c>
      <c r="H671" s="5">
        <v>1027.9000000000001</v>
      </c>
      <c r="I671" s="5">
        <v>7790</v>
      </c>
      <c r="J671" s="5">
        <v>0</v>
      </c>
      <c r="K671" s="5">
        <v>0</v>
      </c>
      <c r="L671" s="5">
        <v>2.9</v>
      </c>
      <c r="M671" s="5">
        <v>3.4</v>
      </c>
      <c r="N671">
        <v>232</v>
      </c>
      <c r="O671">
        <v>1088</v>
      </c>
      <c r="P671">
        <v>13.7</v>
      </c>
      <c r="Q671">
        <v>13.4</v>
      </c>
      <c r="R671" s="54"/>
      <c r="T671" s="91">
        <f t="shared" si="27"/>
        <v>13.7</v>
      </c>
      <c r="U671" s="94">
        <f t="shared" si="30"/>
        <v>-0.90000000000000036</v>
      </c>
      <c r="V671" s="90" t="str">
        <f t="shared" si="29"/>
        <v/>
      </c>
      <c r="W671" s="94">
        <f t="shared" si="28"/>
        <v>1</v>
      </c>
      <c r="X671" s="91"/>
      <c r="Z671" s="5"/>
      <c r="AA671"/>
      <c r="AC671" s="373"/>
      <c r="AD671" s="54">
        <v>0.45972222222229198</v>
      </c>
      <c r="AK671" s="307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0.45972222222229198</v>
      </c>
    </row>
    <row r="672" spans="2:54" x14ac:dyDescent="0.25">
      <c r="B672" s="5">
        <v>11.6</v>
      </c>
      <c r="C672" s="5">
        <v>91</v>
      </c>
      <c r="D672" s="5">
        <v>10.199999999999999</v>
      </c>
      <c r="E672" s="5">
        <v>11.6</v>
      </c>
      <c r="F672" s="5">
        <v>0</v>
      </c>
      <c r="G672" s="5">
        <v>0</v>
      </c>
      <c r="H672" s="5">
        <v>1027.9000000000001</v>
      </c>
      <c r="I672" s="5">
        <v>8180</v>
      </c>
      <c r="J672" s="5">
        <v>0</v>
      </c>
      <c r="K672" s="5">
        <v>0</v>
      </c>
      <c r="L672" s="5">
        <v>2.9</v>
      </c>
      <c r="M672" s="5">
        <v>3.4</v>
      </c>
      <c r="N672">
        <v>232</v>
      </c>
      <c r="O672">
        <v>1088</v>
      </c>
      <c r="P672">
        <v>13.7</v>
      </c>
      <c r="Q672">
        <v>13.5</v>
      </c>
      <c r="R672" s="54"/>
      <c r="T672" s="91">
        <f t="shared" si="27"/>
        <v>13.7</v>
      </c>
      <c r="U672" s="94">
        <f t="shared" si="30"/>
        <v>-0.90000000000000036</v>
      </c>
      <c r="V672" s="90" t="str">
        <f t="shared" si="29"/>
        <v/>
      </c>
      <c r="W672" s="94">
        <f t="shared" si="28"/>
        <v>1</v>
      </c>
      <c r="X672" s="91"/>
      <c r="Z672" s="5"/>
      <c r="AA672"/>
      <c r="AC672" s="373"/>
      <c r="AD672" s="54">
        <v>0.46041666666673697</v>
      </c>
      <c r="AK672" s="307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0.46041666666673697</v>
      </c>
    </row>
    <row r="673" spans="2:54" x14ac:dyDescent="0.25">
      <c r="B673" s="5">
        <v>11.6</v>
      </c>
      <c r="C673" s="5">
        <v>90</v>
      </c>
      <c r="D673" s="5">
        <v>10</v>
      </c>
      <c r="E673" s="5">
        <v>11.6</v>
      </c>
      <c r="F673" s="5">
        <v>0</v>
      </c>
      <c r="G673" s="5">
        <v>0</v>
      </c>
      <c r="H673" s="5">
        <v>1027.8</v>
      </c>
      <c r="I673" s="5">
        <v>8490</v>
      </c>
      <c r="J673" s="5">
        <v>0</v>
      </c>
      <c r="K673" s="5">
        <v>0</v>
      </c>
      <c r="L673" s="5">
        <v>2.9</v>
      </c>
      <c r="M673" s="5">
        <v>3.4</v>
      </c>
      <c r="N673">
        <v>232</v>
      </c>
      <c r="O673">
        <v>1088</v>
      </c>
      <c r="P673">
        <v>13.8</v>
      </c>
      <c r="Q673">
        <v>13.5</v>
      </c>
      <c r="R673" s="54"/>
      <c r="T673" s="91">
        <f t="shared" si="27"/>
        <v>13.8</v>
      </c>
      <c r="U673" s="94">
        <f t="shared" si="30"/>
        <v>-0.79999999999999893</v>
      </c>
      <c r="V673" s="90" t="str">
        <f t="shared" si="29"/>
        <v/>
      </c>
      <c r="W673" s="94">
        <f t="shared" si="28"/>
        <v>1</v>
      </c>
      <c r="X673" s="91"/>
      <c r="Z673" s="5"/>
      <c r="AA673"/>
      <c r="AC673" s="373"/>
      <c r="AD673" s="54">
        <v>0.46111111111118203</v>
      </c>
      <c r="AK673" s="307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0.46111111111118203</v>
      </c>
    </row>
    <row r="674" spans="2:54" x14ac:dyDescent="0.25">
      <c r="B674" s="5">
        <v>11.6</v>
      </c>
      <c r="C674" s="5">
        <v>91</v>
      </c>
      <c r="D674" s="5">
        <v>10.199999999999999</v>
      </c>
      <c r="E674" s="5">
        <v>11.6</v>
      </c>
      <c r="F674" s="5">
        <v>2.9</v>
      </c>
      <c r="G674" s="5">
        <v>3.6</v>
      </c>
      <c r="H674" s="5">
        <v>1027.9000000000001</v>
      </c>
      <c r="I674" s="5">
        <v>8510</v>
      </c>
      <c r="J674" s="5">
        <v>0</v>
      </c>
      <c r="K674" s="5">
        <v>0</v>
      </c>
      <c r="L674" s="5">
        <v>2.9</v>
      </c>
      <c r="M674" s="5">
        <v>3.4</v>
      </c>
      <c r="N674">
        <v>232</v>
      </c>
      <c r="O674">
        <v>1088</v>
      </c>
      <c r="P674">
        <v>13.8</v>
      </c>
      <c r="Q674">
        <v>13.5</v>
      </c>
      <c r="R674" s="54"/>
      <c r="T674" s="91">
        <f t="shared" si="27"/>
        <v>13.8</v>
      </c>
      <c r="U674" s="94">
        <f t="shared" si="30"/>
        <v>-0.79999999999999893</v>
      </c>
      <c r="V674" s="90" t="str">
        <f t="shared" si="29"/>
        <v/>
      </c>
      <c r="W674" s="94">
        <f t="shared" si="28"/>
        <v>1</v>
      </c>
      <c r="X674" s="91"/>
      <c r="Z674" s="5"/>
      <c r="AA674"/>
      <c r="AC674" s="373"/>
      <c r="AD674" s="54">
        <v>0.46180555555562702</v>
      </c>
      <c r="AK674" s="307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0.46180555555562702</v>
      </c>
    </row>
    <row r="675" spans="2:54" x14ac:dyDescent="0.25">
      <c r="B675" s="5">
        <v>11.7</v>
      </c>
      <c r="C675" s="5">
        <v>90</v>
      </c>
      <c r="D675" s="5">
        <v>10.1</v>
      </c>
      <c r="E675" s="5">
        <v>11.7</v>
      </c>
      <c r="F675" s="5">
        <v>2.9</v>
      </c>
      <c r="G675" s="5">
        <v>2.9</v>
      </c>
      <c r="H675" s="5">
        <v>1028.0999999999999</v>
      </c>
      <c r="I675" s="5">
        <v>7770</v>
      </c>
      <c r="J675" s="5">
        <v>0</v>
      </c>
      <c r="K675" s="5">
        <v>0</v>
      </c>
      <c r="L675" s="5">
        <v>2.9</v>
      </c>
      <c r="M675" s="5">
        <v>3.4</v>
      </c>
      <c r="N675">
        <v>232</v>
      </c>
      <c r="O675">
        <v>1088</v>
      </c>
      <c r="P675">
        <v>13.9</v>
      </c>
      <c r="Q675">
        <v>13.6</v>
      </c>
      <c r="R675" s="54"/>
      <c r="T675" s="91">
        <f t="shared" si="27"/>
        <v>13.9</v>
      </c>
      <c r="U675" s="94">
        <f t="shared" si="30"/>
        <v>-0.79999999999999893</v>
      </c>
      <c r="V675" s="90" t="str">
        <f t="shared" si="29"/>
        <v/>
      </c>
      <c r="W675" s="94">
        <f t="shared" si="28"/>
        <v>1</v>
      </c>
      <c r="X675" s="91"/>
      <c r="Z675" s="5"/>
      <c r="AA675"/>
      <c r="AC675" s="373"/>
      <c r="AD675" s="54">
        <v>0.46250000000007202</v>
      </c>
      <c r="AK675" s="307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0.46250000000007202</v>
      </c>
    </row>
    <row r="676" spans="2:54" x14ac:dyDescent="0.25">
      <c r="B676" s="5">
        <v>11.6</v>
      </c>
      <c r="C676" s="5">
        <v>90</v>
      </c>
      <c r="D676" s="5">
        <v>10</v>
      </c>
      <c r="E676" s="5">
        <v>11.6</v>
      </c>
      <c r="F676" s="5">
        <v>0</v>
      </c>
      <c r="G676" s="5">
        <v>3.6</v>
      </c>
      <c r="H676" s="5">
        <v>1028</v>
      </c>
      <c r="I676" s="5">
        <v>7930</v>
      </c>
      <c r="J676" s="5">
        <v>0</v>
      </c>
      <c r="K676" s="5">
        <v>0</v>
      </c>
      <c r="L676" s="5">
        <v>2.9</v>
      </c>
      <c r="M676" s="5">
        <v>3.4</v>
      </c>
      <c r="N676">
        <v>232</v>
      </c>
      <c r="O676">
        <v>1088</v>
      </c>
      <c r="P676">
        <v>14</v>
      </c>
      <c r="Q676">
        <v>13.6</v>
      </c>
      <c r="R676" s="54"/>
      <c r="T676" s="91">
        <f t="shared" si="27"/>
        <v>14</v>
      </c>
      <c r="U676" s="94">
        <f t="shared" si="30"/>
        <v>-0.59999999999999964</v>
      </c>
      <c r="V676" s="90" t="str">
        <f t="shared" si="29"/>
        <v/>
      </c>
      <c r="W676" s="94">
        <f t="shared" si="28"/>
        <v>1</v>
      </c>
      <c r="X676" s="91"/>
      <c r="Z676" s="5"/>
      <c r="AA676"/>
      <c r="AC676" s="373"/>
      <c r="AD676" s="54">
        <v>0.46319444444451702</v>
      </c>
      <c r="AK676" s="307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0.46319444444451702</v>
      </c>
    </row>
    <row r="677" spans="2:54" x14ac:dyDescent="0.25">
      <c r="B677" s="5">
        <v>11.6</v>
      </c>
      <c r="C677" s="5">
        <v>90</v>
      </c>
      <c r="D677" s="5">
        <v>10</v>
      </c>
      <c r="E677" s="5">
        <v>11.6</v>
      </c>
      <c r="F677" s="5">
        <v>3.6</v>
      </c>
      <c r="G677" s="5">
        <v>4.7</v>
      </c>
      <c r="H677" s="5">
        <v>1027.8</v>
      </c>
      <c r="I677" s="5">
        <v>7920</v>
      </c>
      <c r="J677" s="5">
        <v>0</v>
      </c>
      <c r="K677" s="5">
        <v>0</v>
      </c>
      <c r="L677" s="5">
        <v>2.9</v>
      </c>
      <c r="M677" s="5">
        <v>3.4</v>
      </c>
      <c r="N677">
        <v>232</v>
      </c>
      <c r="O677">
        <v>1088</v>
      </c>
      <c r="P677">
        <v>14</v>
      </c>
      <c r="Q677">
        <v>13.7</v>
      </c>
      <c r="R677" s="54"/>
      <c r="T677" s="91">
        <f t="shared" si="27"/>
        <v>14</v>
      </c>
      <c r="U677" s="94">
        <f t="shared" si="30"/>
        <v>-0.59999999999999964</v>
      </c>
      <c r="V677" s="90" t="str">
        <f t="shared" si="29"/>
        <v/>
      </c>
      <c r="W677" s="94">
        <f t="shared" si="28"/>
        <v>1</v>
      </c>
      <c r="X677" s="91"/>
      <c r="Z677" s="5"/>
      <c r="AA677"/>
      <c r="AC677" s="373"/>
      <c r="AD677" s="54">
        <v>0.46388888888896201</v>
      </c>
      <c r="AK677" s="307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0.46388888888896201</v>
      </c>
    </row>
    <row r="678" spans="2:54" x14ac:dyDescent="0.25">
      <c r="B678" s="5">
        <v>11.6</v>
      </c>
      <c r="C678" s="5">
        <v>90</v>
      </c>
      <c r="D678" s="5">
        <v>10</v>
      </c>
      <c r="E678" s="5">
        <v>11.6</v>
      </c>
      <c r="F678" s="5">
        <v>2.2000000000000002</v>
      </c>
      <c r="G678" s="5">
        <v>4.3</v>
      </c>
      <c r="H678" s="5">
        <v>1028</v>
      </c>
      <c r="I678" s="5">
        <v>7690</v>
      </c>
      <c r="J678" s="5">
        <v>0</v>
      </c>
      <c r="K678" s="5">
        <v>0</v>
      </c>
      <c r="L678" s="5">
        <v>2.9</v>
      </c>
      <c r="M678" s="5">
        <v>3.4</v>
      </c>
      <c r="N678">
        <v>232</v>
      </c>
      <c r="O678">
        <v>1088</v>
      </c>
      <c r="P678">
        <v>14</v>
      </c>
      <c r="Q678">
        <v>13.7</v>
      </c>
      <c r="R678" s="54"/>
      <c r="T678" s="91">
        <f t="shared" si="27"/>
        <v>14</v>
      </c>
      <c r="U678" s="94">
        <f t="shared" si="30"/>
        <v>-0.59999999999999964</v>
      </c>
      <c r="V678" s="90" t="str">
        <f t="shared" si="29"/>
        <v/>
      </c>
      <c r="W678" s="94">
        <f t="shared" si="28"/>
        <v>1</v>
      </c>
      <c r="X678" s="91"/>
      <c r="Z678" s="5"/>
      <c r="AA678"/>
      <c r="AC678" s="373"/>
      <c r="AD678" s="54">
        <v>0.46458333333340701</v>
      </c>
      <c r="AK678" s="307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0.46458333333340701</v>
      </c>
    </row>
    <row r="679" spans="2:54" x14ac:dyDescent="0.25">
      <c r="B679" s="5">
        <v>11.6</v>
      </c>
      <c r="C679" s="5">
        <v>90</v>
      </c>
      <c r="D679" s="5">
        <v>10</v>
      </c>
      <c r="E679" s="5">
        <v>11.6</v>
      </c>
      <c r="F679" s="5">
        <v>1.8</v>
      </c>
      <c r="G679" s="5">
        <v>2.9</v>
      </c>
      <c r="H679" s="5">
        <v>1028.0999999999999</v>
      </c>
      <c r="I679" s="5">
        <v>7030</v>
      </c>
      <c r="J679" s="5">
        <v>0</v>
      </c>
      <c r="K679" s="5">
        <v>0</v>
      </c>
      <c r="L679" s="5">
        <v>2.9</v>
      </c>
      <c r="M679" s="5">
        <v>3.4</v>
      </c>
      <c r="N679">
        <v>232</v>
      </c>
      <c r="O679">
        <v>1088</v>
      </c>
      <c r="P679">
        <v>14</v>
      </c>
      <c r="Q679">
        <v>13.7</v>
      </c>
      <c r="R679" s="54"/>
      <c r="T679" s="91">
        <f t="shared" si="27"/>
        <v>14</v>
      </c>
      <c r="U679" s="94">
        <f t="shared" si="30"/>
        <v>-0.59999999999999964</v>
      </c>
      <c r="V679" s="90" t="str">
        <f t="shared" si="29"/>
        <v/>
      </c>
      <c r="W679" s="94">
        <f t="shared" si="28"/>
        <v>1</v>
      </c>
      <c r="X679" s="91"/>
      <c r="Z679" s="5"/>
      <c r="AA679"/>
      <c r="AC679" s="373"/>
      <c r="AD679" s="54">
        <v>0.46527777777785201</v>
      </c>
      <c r="AK679" s="307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0.46527777777785201</v>
      </c>
    </row>
    <row r="680" spans="2:54" x14ac:dyDescent="0.25">
      <c r="B680" s="5">
        <v>11.6</v>
      </c>
      <c r="C680" s="5">
        <v>90</v>
      </c>
      <c r="D680" s="5">
        <v>10</v>
      </c>
      <c r="E680" s="5">
        <v>11.6</v>
      </c>
      <c r="F680" s="5">
        <v>3.2</v>
      </c>
      <c r="G680" s="5">
        <v>4.7</v>
      </c>
      <c r="H680" s="5">
        <v>1028.0999999999999</v>
      </c>
      <c r="I680" s="5">
        <v>7250</v>
      </c>
      <c r="J680" s="5">
        <v>0</v>
      </c>
      <c r="K680" s="5">
        <v>0</v>
      </c>
      <c r="L680" s="5">
        <v>2.9</v>
      </c>
      <c r="M680" s="5">
        <v>3.4</v>
      </c>
      <c r="N680">
        <v>232</v>
      </c>
      <c r="O680">
        <v>1088</v>
      </c>
      <c r="P680">
        <v>14</v>
      </c>
      <c r="Q680">
        <v>13.7</v>
      </c>
      <c r="R680" s="54"/>
      <c r="T680" s="91">
        <f t="shared" si="27"/>
        <v>14</v>
      </c>
      <c r="U680" s="94">
        <f t="shared" si="30"/>
        <v>-0.59999999999999964</v>
      </c>
      <c r="V680" s="90" t="str">
        <f t="shared" si="29"/>
        <v/>
      </c>
      <c r="W680" s="94">
        <f t="shared" si="28"/>
        <v>1</v>
      </c>
      <c r="X680" s="91"/>
      <c r="Z680" s="5"/>
      <c r="AA680"/>
      <c r="AC680" s="373"/>
      <c r="AD680" s="54">
        <v>0.46597222222229701</v>
      </c>
      <c r="AK680" s="307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0.46597222222229701</v>
      </c>
    </row>
    <row r="681" spans="2:54" x14ac:dyDescent="0.25">
      <c r="B681" s="5">
        <v>11.6</v>
      </c>
      <c r="C681" s="5">
        <v>90</v>
      </c>
      <c r="D681" s="5">
        <v>10</v>
      </c>
      <c r="E681" s="5">
        <v>11.6</v>
      </c>
      <c r="F681" s="5">
        <v>0</v>
      </c>
      <c r="G681" s="5">
        <v>0</v>
      </c>
      <c r="H681" s="5">
        <v>1028</v>
      </c>
      <c r="I681" s="5">
        <v>7420</v>
      </c>
      <c r="J681" s="5">
        <v>0</v>
      </c>
      <c r="K681" s="5">
        <v>0</v>
      </c>
      <c r="L681" s="5">
        <v>2.9</v>
      </c>
      <c r="M681" s="5">
        <v>3.4</v>
      </c>
      <c r="N681">
        <v>232</v>
      </c>
      <c r="O681">
        <v>1088</v>
      </c>
      <c r="P681">
        <v>14</v>
      </c>
      <c r="Q681">
        <v>13.7</v>
      </c>
      <c r="R681" s="54"/>
      <c r="T681" s="91">
        <f t="shared" si="27"/>
        <v>14</v>
      </c>
      <c r="U681" s="94">
        <f t="shared" si="30"/>
        <v>-0.59999999999999964</v>
      </c>
      <c r="V681" s="90" t="str">
        <f t="shared" si="29"/>
        <v/>
      </c>
      <c r="W681" s="94">
        <f t="shared" si="28"/>
        <v>1</v>
      </c>
      <c r="X681" s="91"/>
      <c r="Z681" s="5"/>
      <c r="AA681"/>
      <c r="AC681" s="373"/>
      <c r="AD681" s="54">
        <v>0.466666666666742</v>
      </c>
      <c r="AK681" s="307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0.466666666666742</v>
      </c>
    </row>
    <row r="682" spans="2:54" x14ac:dyDescent="0.25">
      <c r="B682" s="5">
        <v>11.6</v>
      </c>
      <c r="C682" s="5">
        <v>90</v>
      </c>
      <c r="D682" s="5">
        <v>10</v>
      </c>
      <c r="E682" s="5">
        <v>11.6</v>
      </c>
      <c r="F682" s="5">
        <v>0</v>
      </c>
      <c r="G682" s="5">
        <v>2.2000000000000002</v>
      </c>
      <c r="H682" s="5">
        <v>1028</v>
      </c>
      <c r="I682" s="5">
        <v>7670</v>
      </c>
      <c r="J682" s="5">
        <v>0</v>
      </c>
      <c r="K682" s="5">
        <v>0</v>
      </c>
      <c r="L682" s="5">
        <v>2.9</v>
      </c>
      <c r="M682" s="5">
        <v>3.4</v>
      </c>
      <c r="N682">
        <v>232</v>
      </c>
      <c r="O682">
        <v>1088</v>
      </c>
      <c r="P682">
        <v>14.1</v>
      </c>
      <c r="Q682">
        <v>13.7</v>
      </c>
      <c r="R682" s="54"/>
      <c r="T682" s="91">
        <f t="shared" si="27"/>
        <v>14.1</v>
      </c>
      <c r="U682" s="94">
        <f t="shared" si="30"/>
        <v>-0.5</v>
      </c>
      <c r="V682" s="90" t="str">
        <f t="shared" si="29"/>
        <v/>
      </c>
      <c r="W682" s="94">
        <f t="shared" si="28"/>
        <v>1</v>
      </c>
      <c r="X682" s="91"/>
      <c r="Z682" s="5"/>
      <c r="AA682"/>
      <c r="AC682" s="373"/>
      <c r="AD682" s="54">
        <v>0.467361111111187</v>
      </c>
      <c r="AK682" s="307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0.467361111111187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1">
        <f t="shared" si="27"/>
        <v>0</v>
      </c>
      <c r="U683" s="94">
        <f t="shared" si="30"/>
        <v>-3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3"/>
      <c r="AD683" s="54">
        <v>0.468055555555632</v>
      </c>
      <c r="AK683" s="307"/>
      <c r="BB683" s="55">
        <v>0.468055555555632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1">
        <f t="shared" si="27"/>
        <v>0</v>
      </c>
      <c r="U684" s="94">
        <f t="shared" si="30"/>
        <v>-3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3"/>
      <c r="AD684" s="54">
        <v>0.46875000000007699</v>
      </c>
      <c r="AK684" s="307"/>
      <c r="BB684" s="55">
        <v>0.46875000000007699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1">
        <f t="shared" si="27"/>
        <v>0</v>
      </c>
      <c r="U685" s="94">
        <f t="shared" si="30"/>
        <v>-3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3"/>
      <c r="AD685" s="54">
        <v>0.46944444444452199</v>
      </c>
      <c r="AK685" s="307"/>
      <c r="BB685" s="55">
        <v>0.46944444444452199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1">
        <f t="shared" si="27"/>
        <v>0</v>
      </c>
      <c r="U686" s="94">
        <f t="shared" si="30"/>
        <v>-3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3"/>
      <c r="AD686" s="54">
        <v>0.47013888888896699</v>
      </c>
      <c r="AK686" s="307"/>
      <c r="BB686" s="55">
        <v>0.47013888888896699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1">
        <f t="shared" si="27"/>
        <v>0</v>
      </c>
      <c r="U687" s="94">
        <f t="shared" si="30"/>
        <v>-3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3"/>
      <c r="AD687" s="54">
        <v>0.47083333333341199</v>
      </c>
      <c r="AK687" s="307"/>
      <c r="BB687" s="55">
        <v>0.47083333333341199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1">
        <f t="shared" si="27"/>
        <v>0</v>
      </c>
      <c r="U688" s="94">
        <f t="shared" si="30"/>
        <v>-3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3"/>
      <c r="AD688" s="54">
        <v>0.47152777777785698</v>
      </c>
      <c r="AK688" s="307"/>
      <c r="BB688" s="55">
        <v>0.47152777777785698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1">
        <f t="shared" si="27"/>
        <v>0</v>
      </c>
      <c r="U689" s="94">
        <f t="shared" si="30"/>
        <v>-3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3"/>
      <c r="AD689" s="54">
        <v>0.47222222222230198</v>
      </c>
      <c r="AK689" s="307"/>
      <c r="BB689" s="55">
        <v>0.47222222222230198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1">
        <f t="shared" ref="T690:T753" si="31">MAX($P690,$Q690)</f>
        <v>0</v>
      </c>
      <c r="U690" s="94">
        <f t="shared" si="30"/>
        <v>-3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3"/>
      <c r="AD690" s="54">
        <v>0.47291666666674698</v>
      </c>
      <c r="AK690" s="307"/>
      <c r="BB690" s="55">
        <v>0.47291666666674698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1">
        <f t="shared" si="31"/>
        <v>0</v>
      </c>
      <c r="U691" s="94">
        <f t="shared" si="30"/>
        <v>-3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3"/>
      <c r="AD691" s="54">
        <v>0.47361111111119197</v>
      </c>
      <c r="AK691" s="307"/>
      <c r="BB691" s="55">
        <v>0.47361111111119197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1">
        <f t="shared" si="31"/>
        <v>0</v>
      </c>
      <c r="U692" s="94">
        <f t="shared" si="30"/>
        <v>-3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3"/>
      <c r="AD692" s="54">
        <v>0.47430555555563703</v>
      </c>
      <c r="AK692" s="307"/>
      <c r="BB692" s="55">
        <v>0.47430555555563703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1">
        <f t="shared" si="31"/>
        <v>0</v>
      </c>
      <c r="U693" s="94">
        <f t="shared" si="30"/>
        <v>-3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3"/>
      <c r="AD693" s="54">
        <v>0.47500000000008202</v>
      </c>
      <c r="AK693" s="307"/>
      <c r="BB693" s="55">
        <v>0.47500000000008202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1">
        <f t="shared" si="31"/>
        <v>0</v>
      </c>
      <c r="U694" s="94">
        <f t="shared" si="30"/>
        <v>-3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3"/>
      <c r="AD694" s="54">
        <v>0.47569444444452702</v>
      </c>
      <c r="AK694" s="307"/>
      <c r="BB694" s="55">
        <v>0.47569444444452702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1">
        <f t="shared" si="31"/>
        <v>0</v>
      </c>
      <c r="U695" s="94">
        <f t="shared" si="30"/>
        <v>-3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3"/>
      <c r="AD695" s="54">
        <v>0.47638888888897202</v>
      </c>
      <c r="AK695" s="307"/>
      <c r="BB695" s="55">
        <v>0.47638888888897202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1">
        <f t="shared" si="31"/>
        <v>0</v>
      </c>
      <c r="U696" s="94">
        <f t="shared" si="30"/>
        <v>-3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3"/>
      <c r="AD696" s="54">
        <v>0.47708333333341701</v>
      </c>
      <c r="AK696" s="307"/>
      <c r="BB696" s="55">
        <v>0.47708333333341701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1">
        <f t="shared" si="31"/>
        <v>0</v>
      </c>
      <c r="U697" s="94">
        <f t="shared" si="30"/>
        <v>-3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3"/>
      <c r="AD697" s="54">
        <v>0.47777777777786201</v>
      </c>
      <c r="AK697" s="307"/>
      <c r="BB697" s="55">
        <v>0.47777777777786201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1">
        <f t="shared" si="31"/>
        <v>0</v>
      </c>
      <c r="U698" s="94">
        <f t="shared" si="30"/>
        <v>-3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3"/>
      <c r="AD698" s="54">
        <v>0.47847222222230701</v>
      </c>
      <c r="AK698" s="307"/>
      <c r="BB698" s="55">
        <v>0.47847222222230701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1">
        <f t="shared" si="31"/>
        <v>0</v>
      </c>
      <c r="U699" s="94">
        <f t="shared" si="30"/>
        <v>-3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3"/>
      <c r="AD699" s="54">
        <v>0.47916666666675201</v>
      </c>
      <c r="AK699" s="307"/>
      <c r="BB699" s="55">
        <v>0.47916666666675201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1">
        <f t="shared" si="31"/>
        <v>0</v>
      </c>
      <c r="U700" s="94">
        <f t="shared" si="30"/>
        <v>-3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3"/>
      <c r="AD700" s="54">
        <v>0.479861111111197</v>
      </c>
      <c r="AK700" s="307"/>
      <c r="BB700" s="55">
        <v>0.479861111111197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1">
        <f t="shared" si="31"/>
        <v>0</v>
      </c>
      <c r="U701" s="94">
        <f t="shared" si="30"/>
        <v>-3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3"/>
      <c r="AD701" s="54">
        <v>0.480555555555642</v>
      </c>
      <c r="AK701" s="307"/>
      <c r="BB701" s="55">
        <v>0.480555555555642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1">
        <f t="shared" si="31"/>
        <v>0</v>
      </c>
      <c r="U702" s="94">
        <f t="shared" si="30"/>
        <v>-3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3"/>
      <c r="AD702" s="54">
        <v>0.481250000000087</v>
      </c>
      <c r="AK702" s="307"/>
      <c r="BB702" s="55">
        <v>0.481250000000087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1">
        <f t="shared" si="31"/>
        <v>0</v>
      </c>
      <c r="U703" s="94">
        <f t="shared" si="30"/>
        <v>-3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3"/>
      <c r="AD703" s="54">
        <v>0.48194444444453199</v>
      </c>
      <c r="AK703" s="307"/>
      <c r="BB703" s="55">
        <v>0.48194444444453199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1">
        <f t="shared" si="31"/>
        <v>0</v>
      </c>
      <c r="U704" s="94">
        <f t="shared" si="30"/>
        <v>-3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3"/>
      <c r="AD704" s="54">
        <v>0.48263888888897699</v>
      </c>
      <c r="AK704" s="307"/>
      <c r="BB704" s="55">
        <v>0.48263888888897699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1">
        <f t="shared" si="31"/>
        <v>0</v>
      </c>
      <c r="U705" s="94">
        <f t="shared" si="30"/>
        <v>-3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3"/>
      <c r="AD705" s="54">
        <v>0.48333333333342199</v>
      </c>
      <c r="AK705" s="307"/>
      <c r="BB705" s="55">
        <v>0.48333333333342199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1">
        <f t="shared" si="31"/>
        <v>0</v>
      </c>
      <c r="U706" s="94">
        <f t="shared" si="30"/>
        <v>-3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3"/>
      <c r="AD706" s="54">
        <v>0.48402777777786699</v>
      </c>
      <c r="AK706" s="307"/>
      <c r="BB706" s="55">
        <v>0.48402777777786699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1">
        <f t="shared" si="31"/>
        <v>0</v>
      </c>
      <c r="U707" s="94">
        <f t="shared" si="30"/>
        <v>-3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3"/>
      <c r="AD707" s="54">
        <v>0.48472222222231198</v>
      </c>
      <c r="AK707" s="307"/>
      <c r="BB707" s="55">
        <v>0.48472222222231198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1">
        <f t="shared" si="31"/>
        <v>0</v>
      </c>
      <c r="U708" s="94">
        <f t="shared" si="30"/>
        <v>-3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3"/>
      <c r="AD708" s="54">
        <v>0.48541666666675698</v>
      </c>
      <c r="AK708" s="307"/>
      <c r="BB708" s="55">
        <v>0.48541666666675698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1">
        <f t="shared" si="31"/>
        <v>0</v>
      </c>
      <c r="U709" s="94">
        <f t="shared" si="30"/>
        <v>-3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3"/>
      <c r="AD709" s="54">
        <v>0.48611111111120198</v>
      </c>
      <c r="AK709" s="307"/>
      <c r="BB709" s="55">
        <v>0.48611111111120198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1">
        <f t="shared" si="31"/>
        <v>0</v>
      </c>
      <c r="U710" s="94">
        <f t="shared" si="30"/>
        <v>-3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3"/>
      <c r="AD710" s="54">
        <v>0.48680555555564697</v>
      </c>
      <c r="AK710" s="307"/>
      <c r="BB710" s="55">
        <v>0.48680555555564697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1">
        <f t="shared" si="31"/>
        <v>0</v>
      </c>
      <c r="U711" s="94">
        <f t="shared" si="30"/>
        <v>-3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3"/>
      <c r="AD711" s="54">
        <v>0.48750000000009203</v>
      </c>
      <c r="AK711" s="307"/>
      <c r="BB711" s="55">
        <v>0.48750000000009203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1">
        <f t="shared" si="31"/>
        <v>0</v>
      </c>
      <c r="U712" s="94">
        <f t="shared" si="30"/>
        <v>-3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3"/>
      <c r="AD712" s="54">
        <v>0.48819444444453702</v>
      </c>
      <c r="AK712" s="307"/>
      <c r="BB712" s="55">
        <v>0.48819444444453702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1">
        <f t="shared" si="31"/>
        <v>0</v>
      </c>
      <c r="U713" s="94">
        <f t="shared" si="30"/>
        <v>-3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3"/>
      <c r="AD713" s="54">
        <v>0.48888888888898202</v>
      </c>
      <c r="AK713" s="307"/>
      <c r="BB713" s="55">
        <v>0.48888888888898202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1">
        <f t="shared" si="31"/>
        <v>0</v>
      </c>
      <c r="U714" s="94">
        <f t="shared" si="30"/>
        <v>-3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3"/>
      <c r="AD714" s="54">
        <v>0.48958333333342702</v>
      </c>
      <c r="AK714" s="307"/>
      <c r="BB714" s="55">
        <v>0.48958333333342702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1">
        <f t="shared" si="31"/>
        <v>0</v>
      </c>
      <c r="U715" s="94">
        <f t="shared" si="30"/>
        <v>-3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3"/>
      <c r="AD715" s="54">
        <v>0.49027777777787201</v>
      </c>
      <c r="AK715" s="307"/>
      <c r="BB715" s="55">
        <v>0.49027777777787201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1">
        <f t="shared" si="31"/>
        <v>0</v>
      </c>
      <c r="U716" s="94">
        <f t="shared" si="30"/>
        <v>-3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3"/>
      <c r="AD716" s="54">
        <v>0.49097222222231701</v>
      </c>
      <c r="AK716" s="307"/>
      <c r="BB716" s="55">
        <v>0.49097222222231701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1">
        <f t="shared" si="31"/>
        <v>0</v>
      </c>
      <c r="U717" s="94">
        <f t="shared" si="30"/>
        <v>-3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3"/>
      <c r="AD717" s="54">
        <v>0.49166666666676101</v>
      </c>
      <c r="AK717" s="307"/>
      <c r="BB717" s="55">
        <v>0.49166666666676101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1">
        <f t="shared" si="31"/>
        <v>0</v>
      </c>
      <c r="U718" s="94">
        <f t="shared" si="30"/>
        <v>-3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3"/>
      <c r="AD718" s="54">
        <v>0.49236111111120601</v>
      </c>
      <c r="AK718" s="307"/>
      <c r="BB718" s="55">
        <v>0.49236111111120601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1">
        <f t="shared" si="31"/>
        <v>0</v>
      </c>
      <c r="U719" s="94">
        <f t="shared" si="30"/>
        <v>-3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3"/>
      <c r="AD719" s="54">
        <v>0.493055555555651</v>
      </c>
      <c r="AK719" s="307"/>
      <c r="BB719" s="55">
        <v>0.493055555555651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1">
        <f t="shared" si="31"/>
        <v>0</v>
      </c>
      <c r="U720" s="94">
        <f t="shared" ref="U720:U783" si="34">(T720-B720)-3</f>
        <v>-3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3"/>
      <c r="AD720" s="54">
        <v>0.493750000000096</v>
      </c>
      <c r="AK720" s="307"/>
      <c r="BB720" s="55">
        <v>0.493750000000096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1">
        <f t="shared" si="31"/>
        <v>0</v>
      </c>
      <c r="U721" s="94">
        <f t="shared" si="34"/>
        <v>-3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3"/>
      <c r="AD721" s="54">
        <v>0.494444444444541</v>
      </c>
      <c r="AK721" s="307"/>
      <c r="BB721" s="55">
        <v>0.494444444444541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1">
        <f t="shared" si="31"/>
        <v>0</v>
      </c>
      <c r="U722" s="94">
        <f t="shared" si="34"/>
        <v>-3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3"/>
      <c r="AD722" s="54">
        <v>0.495138888888986</v>
      </c>
      <c r="AK722" s="307"/>
      <c r="BB722" s="55">
        <v>0.495138888888986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1">
        <f t="shared" si="31"/>
        <v>0</v>
      </c>
      <c r="U723" s="94">
        <f t="shared" si="34"/>
        <v>-3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3"/>
      <c r="AD723" s="54">
        <v>0.49583333333343099</v>
      </c>
      <c r="AK723" s="307"/>
      <c r="BB723" s="55">
        <v>0.49583333333343099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1">
        <f t="shared" si="31"/>
        <v>0</v>
      </c>
      <c r="U724" s="94">
        <f t="shared" si="34"/>
        <v>-3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3"/>
      <c r="AD724" s="54">
        <v>0.49652777777787599</v>
      </c>
      <c r="AK724" s="307"/>
      <c r="BB724" s="55">
        <v>0.49652777777787599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1">
        <f t="shared" si="31"/>
        <v>0</v>
      </c>
      <c r="U725" s="94">
        <f t="shared" si="34"/>
        <v>-3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3"/>
      <c r="AD725" s="54">
        <v>0.49722222222232099</v>
      </c>
      <c r="AK725" s="307"/>
      <c r="BB725" s="55">
        <v>0.49722222222232099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1">
        <f t="shared" si="31"/>
        <v>0</v>
      </c>
      <c r="U726" s="94">
        <f t="shared" si="34"/>
        <v>-3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3"/>
      <c r="AD726" s="54">
        <v>0.49791666666676598</v>
      </c>
      <c r="AK726" s="307"/>
      <c r="BB726" s="55">
        <v>0.49791666666676598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1">
        <f t="shared" si="31"/>
        <v>0</v>
      </c>
      <c r="U727" s="94">
        <f t="shared" si="34"/>
        <v>-3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3"/>
      <c r="AD727" s="54">
        <v>0.49861111111121098</v>
      </c>
      <c r="AK727" s="307"/>
      <c r="BB727" s="55">
        <v>0.49861111111121098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1">
        <f t="shared" si="31"/>
        <v>0</v>
      </c>
      <c r="U728" s="94">
        <f t="shared" si="34"/>
        <v>-3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3"/>
      <c r="AD728" s="54">
        <v>0.49930555555565598</v>
      </c>
      <c r="AK728" s="307"/>
      <c r="BB728" s="55">
        <v>0.49930555555565598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1">
        <f t="shared" si="31"/>
        <v>0</v>
      </c>
      <c r="U729" s="94">
        <f t="shared" si="34"/>
        <v>-3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3"/>
      <c r="AD729" s="54">
        <v>0.50000000000010103</v>
      </c>
      <c r="AK729" s="307"/>
      <c r="BB729" s="55">
        <v>0.50000000000010103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1">
        <f t="shared" si="31"/>
        <v>0</v>
      </c>
      <c r="U730" s="94">
        <f t="shared" si="34"/>
        <v>-3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3"/>
      <c r="AD730" s="54">
        <v>0.50069444444454603</v>
      </c>
      <c r="AK730" s="307"/>
      <c r="BB730" s="55">
        <v>0.50069444444454603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1">
        <f t="shared" si="31"/>
        <v>0</v>
      </c>
      <c r="U731" s="94">
        <f t="shared" si="34"/>
        <v>-3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3"/>
      <c r="AD731" s="54">
        <v>0.50138888888899102</v>
      </c>
      <c r="AK731" s="307"/>
      <c r="BB731" s="55">
        <v>0.50138888888899102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1">
        <f t="shared" si="31"/>
        <v>0</v>
      </c>
      <c r="U732" s="94">
        <f t="shared" si="34"/>
        <v>-3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3"/>
      <c r="AD732" s="54">
        <v>0.50208333333343602</v>
      </c>
      <c r="AK732" s="307"/>
      <c r="BB732" s="55">
        <v>0.50208333333343602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1">
        <f t="shared" si="31"/>
        <v>0</v>
      </c>
      <c r="U733" s="94">
        <f t="shared" si="34"/>
        <v>-3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3"/>
      <c r="AD733" s="54">
        <v>0.50277777777788102</v>
      </c>
      <c r="AK733" s="307"/>
      <c r="BB733" s="55">
        <v>0.50277777777788102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1">
        <f t="shared" si="31"/>
        <v>0</v>
      </c>
      <c r="U734" s="94">
        <f t="shared" si="34"/>
        <v>-3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3"/>
      <c r="AD734" s="54">
        <v>0.50347222222232602</v>
      </c>
      <c r="AK734" s="307"/>
      <c r="BB734" s="55">
        <v>0.50347222222232602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1">
        <f t="shared" si="31"/>
        <v>0</v>
      </c>
      <c r="U735" s="94">
        <f t="shared" si="34"/>
        <v>-3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3"/>
      <c r="AD735" s="54">
        <v>0.50416666666677101</v>
      </c>
      <c r="AK735" s="307"/>
      <c r="BB735" s="55">
        <v>0.50416666666677101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1">
        <f t="shared" si="31"/>
        <v>0</v>
      </c>
      <c r="U736" s="94">
        <f t="shared" si="34"/>
        <v>-3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3"/>
      <c r="AD736" s="54">
        <v>0.50486111111121601</v>
      </c>
      <c r="AK736" s="307"/>
      <c r="BB736" s="55">
        <v>0.50486111111121601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1">
        <f t="shared" si="31"/>
        <v>0</v>
      </c>
      <c r="U737" s="94">
        <f t="shared" si="34"/>
        <v>-3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3"/>
      <c r="AD737" s="54">
        <v>0.50555555555566101</v>
      </c>
      <c r="AK737" s="307"/>
      <c r="BB737" s="55">
        <v>0.50555555555566101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1">
        <f t="shared" si="31"/>
        <v>0</v>
      </c>
      <c r="U738" s="94">
        <f t="shared" si="34"/>
        <v>-3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3"/>
      <c r="AD738" s="54">
        <v>0.506250000000106</v>
      </c>
      <c r="AK738" s="307"/>
      <c r="BB738" s="55">
        <v>0.506250000000106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1">
        <f t="shared" si="31"/>
        <v>0</v>
      </c>
      <c r="U739" s="94">
        <f t="shared" si="34"/>
        <v>-3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3"/>
      <c r="AD739" s="54">
        <v>0.506944444444551</v>
      </c>
      <c r="AK739" s="307"/>
      <c r="BB739" s="55">
        <v>0.506944444444551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1">
        <f t="shared" si="31"/>
        <v>0</v>
      </c>
      <c r="U740" s="94">
        <f t="shared" si="34"/>
        <v>-3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3"/>
      <c r="AD740" s="54">
        <v>0.507638888888996</v>
      </c>
      <c r="AK740" s="307"/>
      <c r="BB740" s="55">
        <v>0.507638888888996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1">
        <f t="shared" si="31"/>
        <v>0</v>
      </c>
      <c r="U741" s="94">
        <f t="shared" si="34"/>
        <v>-3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3"/>
      <c r="AD741" s="54">
        <v>0.508333333333441</v>
      </c>
      <c r="AK741" s="307"/>
      <c r="BB741" s="55">
        <v>0.508333333333441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1">
        <f t="shared" si="31"/>
        <v>0</v>
      </c>
      <c r="U742" s="94">
        <f t="shared" si="34"/>
        <v>-3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3"/>
      <c r="AD742" s="54">
        <v>0.50902777777788599</v>
      </c>
      <c r="AK742" s="307"/>
      <c r="BB742" s="55">
        <v>0.50902777777788599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1">
        <f t="shared" si="31"/>
        <v>0</v>
      </c>
      <c r="U743" s="94">
        <f t="shared" si="34"/>
        <v>-3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3"/>
      <c r="AD743" s="54">
        <v>0.50972222222233099</v>
      </c>
      <c r="AK743" s="307"/>
      <c r="BB743" s="55">
        <v>0.50972222222233099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1">
        <f t="shared" si="31"/>
        <v>0</v>
      </c>
      <c r="U744" s="94">
        <f t="shared" si="34"/>
        <v>-3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3"/>
      <c r="AD744" s="54">
        <v>0.51041666666677599</v>
      </c>
      <c r="AK744" s="307"/>
      <c r="BB744" s="55">
        <v>0.51041666666677599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1">
        <f t="shared" si="31"/>
        <v>0</v>
      </c>
      <c r="U745" s="94">
        <f t="shared" si="34"/>
        <v>-3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3"/>
      <c r="AD745" s="54">
        <v>0.51111111111122098</v>
      </c>
      <c r="AK745" s="307"/>
      <c r="BB745" s="55">
        <v>0.51111111111122098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1">
        <f t="shared" si="31"/>
        <v>0</v>
      </c>
      <c r="U746" s="94">
        <f t="shared" si="34"/>
        <v>-3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3"/>
      <c r="AD746" s="54">
        <v>0.51180555555566598</v>
      </c>
      <c r="AK746" s="307"/>
      <c r="BB746" s="55">
        <v>0.51180555555566598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1">
        <f t="shared" si="31"/>
        <v>0</v>
      </c>
      <c r="U747" s="94">
        <f t="shared" si="34"/>
        <v>-3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3"/>
      <c r="AD747" s="54">
        <v>0.51250000000011098</v>
      </c>
      <c r="AK747" s="307"/>
      <c r="BB747" s="55">
        <v>0.51250000000011098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1">
        <f t="shared" si="31"/>
        <v>0</v>
      </c>
      <c r="U748" s="94">
        <f t="shared" si="34"/>
        <v>-3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3"/>
      <c r="AD748" s="54">
        <v>0.51319444444455597</v>
      </c>
      <c r="AK748" s="307"/>
      <c r="BB748" s="55">
        <v>0.51319444444455597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1">
        <f t="shared" si="31"/>
        <v>0</v>
      </c>
      <c r="U749" s="94">
        <f t="shared" si="34"/>
        <v>-3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3"/>
      <c r="AD749" s="54">
        <v>0.51388888888900097</v>
      </c>
      <c r="AK749" s="307"/>
      <c r="BB749" s="55">
        <v>0.51388888888900097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1">
        <f t="shared" si="31"/>
        <v>0</v>
      </c>
      <c r="U750" s="94">
        <f t="shared" si="34"/>
        <v>-3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3"/>
      <c r="AD750" s="54">
        <v>0.51458333333344597</v>
      </c>
      <c r="AK750" s="307"/>
      <c r="BB750" s="55">
        <v>0.51458333333344597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1">
        <f t="shared" si="31"/>
        <v>0</v>
      </c>
      <c r="U751" s="94">
        <f t="shared" si="34"/>
        <v>-3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3"/>
      <c r="AD751" s="54">
        <v>0.51527777777789097</v>
      </c>
      <c r="AK751" s="307"/>
      <c r="BB751" s="55">
        <v>0.51527777777789097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1">
        <f t="shared" si="31"/>
        <v>0</v>
      </c>
      <c r="U752" s="94">
        <f t="shared" si="34"/>
        <v>-3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3"/>
      <c r="AD752" s="54">
        <v>0.51597222222233596</v>
      </c>
      <c r="AK752" s="307"/>
      <c r="BB752" s="55">
        <v>0.51597222222233596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1">
        <f t="shared" si="31"/>
        <v>0</v>
      </c>
      <c r="U753" s="94">
        <f t="shared" si="34"/>
        <v>-3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3"/>
      <c r="AD753" s="54">
        <v>0.51666666666678096</v>
      </c>
      <c r="AK753" s="307"/>
      <c r="BB753" s="55">
        <v>0.51666666666678096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1">
        <f t="shared" ref="T754:T817" si="35">MAX($P754,$Q754)</f>
        <v>0</v>
      </c>
      <c r="U754" s="94">
        <f t="shared" si="34"/>
        <v>-3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3"/>
      <c r="AD754" s="54">
        <v>0.51736111111122596</v>
      </c>
      <c r="AK754" s="307"/>
      <c r="BB754" s="55">
        <v>0.51736111111122596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1">
        <f t="shared" si="35"/>
        <v>0</v>
      </c>
      <c r="U755" s="94">
        <f t="shared" si="34"/>
        <v>-3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3"/>
      <c r="AD755" s="54">
        <v>0.51805555555567095</v>
      </c>
      <c r="AK755" s="307"/>
      <c r="BB755" s="55">
        <v>0.51805555555567095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1">
        <f t="shared" si="35"/>
        <v>0</v>
      </c>
      <c r="U756" s="94">
        <f t="shared" si="34"/>
        <v>-3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3"/>
      <c r="AD756" s="54">
        <v>0.51875000000011595</v>
      </c>
      <c r="AK756" s="307"/>
      <c r="BB756" s="55">
        <v>0.51875000000011595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1">
        <f t="shared" si="35"/>
        <v>0</v>
      </c>
      <c r="U757" s="94">
        <f t="shared" si="34"/>
        <v>-3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3"/>
      <c r="AD757" s="54">
        <v>0.51944444444456095</v>
      </c>
      <c r="AK757" s="307"/>
      <c r="BB757" s="55">
        <v>0.51944444444456095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1">
        <f t="shared" si="35"/>
        <v>0</v>
      </c>
      <c r="U758" s="94">
        <f t="shared" si="34"/>
        <v>-3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3"/>
      <c r="AD758" s="54">
        <v>0.52013888888900595</v>
      </c>
      <c r="AK758" s="307"/>
      <c r="BB758" s="55">
        <v>0.52013888888900595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1">
        <f t="shared" si="35"/>
        <v>0</v>
      </c>
      <c r="U759" s="94">
        <f t="shared" si="34"/>
        <v>-3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3"/>
      <c r="AD759" s="54">
        <v>0.52083333333345105</v>
      </c>
      <c r="AK759" s="307"/>
      <c r="BB759" s="55">
        <v>0.52083333333345105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1">
        <f t="shared" si="35"/>
        <v>0</v>
      </c>
      <c r="U760" s="94">
        <f t="shared" si="34"/>
        <v>-3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3"/>
      <c r="AD760" s="54">
        <v>0.52152777777789605</v>
      </c>
      <c r="AK760" s="307"/>
      <c r="BB760" s="55">
        <v>0.52152777777789605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1">
        <f t="shared" si="35"/>
        <v>0</v>
      </c>
      <c r="U761" s="94">
        <f t="shared" si="34"/>
        <v>-3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3"/>
      <c r="AD761" s="54">
        <v>0.52222222222234105</v>
      </c>
      <c r="AK761" s="307"/>
      <c r="BB761" s="55">
        <v>0.52222222222234105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1">
        <f t="shared" si="35"/>
        <v>0</v>
      </c>
      <c r="U762" s="94">
        <f t="shared" si="34"/>
        <v>-3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3"/>
      <c r="AD762" s="54">
        <v>0.52291666666678605</v>
      </c>
      <c r="AK762" s="307"/>
      <c r="BB762" s="55">
        <v>0.52291666666678605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1">
        <f t="shared" si="35"/>
        <v>0</v>
      </c>
      <c r="U763" s="94">
        <f t="shared" si="34"/>
        <v>-3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3"/>
      <c r="AD763" s="54">
        <v>0.52361111111123104</v>
      </c>
      <c r="AK763" s="307"/>
      <c r="BB763" s="55">
        <v>0.52361111111123104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1">
        <f t="shared" si="35"/>
        <v>0</v>
      </c>
      <c r="U764" s="94">
        <f t="shared" si="34"/>
        <v>-3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3"/>
      <c r="AD764" s="54">
        <v>0.52430555555567604</v>
      </c>
      <c r="AK764" s="307"/>
      <c r="BB764" s="55">
        <v>0.52430555555567604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1">
        <f t="shared" si="35"/>
        <v>0</v>
      </c>
      <c r="U765" s="94">
        <f t="shared" si="34"/>
        <v>-3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3"/>
      <c r="AD765" s="54">
        <v>0.52500000000012104</v>
      </c>
      <c r="AK765" s="307"/>
      <c r="BB765" s="55">
        <v>0.52500000000012104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1">
        <f t="shared" si="35"/>
        <v>0</v>
      </c>
      <c r="U766" s="94">
        <f t="shared" si="34"/>
        <v>-3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3"/>
      <c r="AD766" s="54">
        <v>0.52569444444456603</v>
      </c>
      <c r="AK766" s="307"/>
      <c r="BB766" s="55">
        <v>0.52569444444456603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1">
        <f t="shared" si="35"/>
        <v>0</v>
      </c>
      <c r="U767" s="94">
        <f t="shared" si="34"/>
        <v>-3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3"/>
      <c r="AD767" s="54">
        <v>0.52638888888901103</v>
      </c>
      <c r="AK767" s="307"/>
      <c r="BB767" s="55">
        <v>0.52638888888901103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1">
        <f t="shared" si="35"/>
        <v>0</v>
      </c>
      <c r="U768" s="94">
        <f t="shared" si="34"/>
        <v>-3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3"/>
      <c r="AD768" s="54">
        <v>0.52708333333345603</v>
      </c>
      <c r="AK768" s="307"/>
      <c r="BB768" s="55">
        <v>0.52708333333345603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1">
        <f t="shared" si="35"/>
        <v>0</v>
      </c>
      <c r="U769" s="94">
        <f t="shared" si="34"/>
        <v>-3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3"/>
      <c r="AD769" s="54">
        <v>0.52777777777790102</v>
      </c>
      <c r="AK769" s="307"/>
      <c r="BB769" s="55">
        <v>0.52777777777790102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1">
        <f t="shared" si="35"/>
        <v>0</v>
      </c>
      <c r="U770" s="94">
        <f t="shared" si="34"/>
        <v>-3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3"/>
      <c r="AD770" s="54">
        <v>0.52847222222234602</v>
      </c>
      <c r="AK770" s="307"/>
      <c r="BB770" s="55">
        <v>0.52847222222234602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1">
        <f t="shared" si="35"/>
        <v>0</v>
      </c>
      <c r="U771" s="94">
        <f t="shared" si="34"/>
        <v>-3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3"/>
      <c r="AD771" s="54">
        <v>0.52916666666679102</v>
      </c>
      <c r="AK771" s="307"/>
      <c r="BB771" s="55">
        <v>0.52916666666679102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1">
        <f t="shared" si="35"/>
        <v>0</v>
      </c>
      <c r="U772" s="94">
        <f t="shared" si="34"/>
        <v>-3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3"/>
      <c r="AD772" s="54">
        <v>0.52986111111123602</v>
      </c>
      <c r="AK772" s="307"/>
      <c r="BB772" s="55">
        <v>0.52986111111123602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1">
        <f t="shared" si="35"/>
        <v>0</v>
      </c>
      <c r="U773" s="94">
        <f t="shared" si="34"/>
        <v>-3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3"/>
      <c r="AD773" s="54">
        <v>0.53055555555568101</v>
      </c>
      <c r="AK773" s="307"/>
      <c r="BB773" s="55">
        <v>0.53055555555568101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1">
        <f t="shared" si="35"/>
        <v>0</v>
      </c>
      <c r="U774" s="94">
        <f t="shared" si="34"/>
        <v>-3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3"/>
      <c r="AD774" s="54">
        <v>0.53125000000012601</v>
      </c>
      <c r="AK774" s="307"/>
      <c r="BB774" s="55">
        <v>0.53125000000012601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1">
        <f t="shared" si="35"/>
        <v>0</v>
      </c>
      <c r="U775" s="94">
        <f t="shared" si="34"/>
        <v>-3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3"/>
      <c r="AD775" s="54">
        <v>0.53194444444457101</v>
      </c>
      <c r="AK775" s="307"/>
      <c r="BB775" s="55">
        <v>0.53194444444457101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1">
        <f t="shared" si="35"/>
        <v>0</v>
      </c>
      <c r="U776" s="94">
        <f t="shared" si="34"/>
        <v>-3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3"/>
      <c r="AD776" s="54">
        <v>0.532638888889016</v>
      </c>
      <c r="AK776" s="307"/>
      <c r="BB776" s="55">
        <v>0.532638888889016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1">
        <f t="shared" si="35"/>
        <v>0</v>
      </c>
      <c r="U777" s="94">
        <f t="shared" si="34"/>
        <v>-3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3"/>
      <c r="AD777" s="54">
        <v>0.533333333333461</v>
      </c>
      <c r="AK777" s="307"/>
      <c r="BB777" s="55">
        <v>0.533333333333461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1">
        <f t="shared" si="35"/>
        <v>0</v>
      </c>
      <c r="U778" s="94">
        <f t="shared" si="34"/>
        <v>-3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3"/>
      <c r="AD778" s="54">
        <v>0.534027777777906</v>
      </c>
      <c r="AK778" s="307"/>
      <c r="BB778" s="55">
        <v>0.534027777777906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1">
        <f t="shared" si="35"/>
        <v>0</v>
      </c>
      <c r="U779" s="94">
        <f t="shared" si="34"/>
        <v>-3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3"/>
      <c r="AD779" s="54">
        <v>0.534722222222351</v>
      </c>
      <c r="AK779" s="307"/>
      <c r="BB779" s="55">
        <v>0.534722222222351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1">
        <f t="shared" si="35"/>
        <v>0</v>
      </c>
      <c r="U780" s="94">
        <f t="shared" si="34"/>
        <v>-3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3"/>
      <c r="AD780" s="54">
        <v>0.53541666666679599</v>
      </c>
      <c r="AK780" s="307"/>
      <c r="BB780" s="55">
        <v>0.53541666666679599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1">
        <f t="shared" si="35"/>
        <v>0</v>
      </c>
      <c r="U781" s="94">
        <f t="shared" si="34"/>
        <v>-3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3"/>
      <c r="AD781" s="54">
        <v>0.53611111111124099</v>
      </c>
      <c r="AK781" s="307"/>
      <c r="BB781" s="55">
        <v>0.53611111111124099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1">
        <f t="shared" si="35"/>
        <v>0</v>
      </c>
      <c r="U782" s="94">
        <f t="shared" si="34"/>
        <v>-3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3"/>
      <c r="AD782" s="54">
        <v>0.53680555555568599</v>
      </c>
      <c r="AK782" s="307"/>
      <c r="BB782" s="55">
        <v>0.53680555555568599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1">
        <f t="shared" si="35"/>
        <v>0</v>
      </c>
      <c r="U783" s="94">
        <f t="shared" si="34"/>
        <v>-3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3"/>
      <c r="AD783" s="54">
        <v>0.53750000000013098</v>
      </c>
      <c r="AK783" s="307"/>
      <c r="BB783" s="55">
        <v>0.53750000000013098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1">
        <f t="shared" si="35"/>
        <v>0</v>
      </c>
      <c r="U784" s="94">
        <f t="shared" ref="U784:U847" si="38">(T784-B784)-3</f>
        <v>-3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3"/>
      <c r="AD784" s="54">
        <v>0.53819444444457598</v>
      </c>
      <c r="AK784" s="307"/>
      <c r="BB784" s="55">
        <v>0.53819444444457598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1">
        <f t="shared" si="35"/>
        <v>0</v>
      </c>
      <c r="U785" s="94">
        <f t="shared" si="38"/>
        <v>-3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3"/>
      <c r="AD785" s="54">
        <v>0.53888888888902098</v>
      </c>
      <c r="AK785" s="307"/>
      <c r="BB785" s="55">
        <v>0.53888888888902098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1">
        <f t="shared" si="35"/>
        <v>0</v>
      </c>
      <c r="U786" s="94">
        <f t="shared" si="38"/>
        <v>-3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3"/>
      <c r="AD786" s="54">
        <v>0.53958333333346598</v>
      </c>
      <c r="AK786" s="307"/>
      <c r="BB786" s="55">
        <v>0.53958333333346598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1">
        <f t="shared" si="35"/>
        <v>0</v>
      </c>
      <c r="U787" s="94">
        <f t="shared" si="38"/>
        <v>-3</v>
      </c>
      <c r="V787" s="90"/>
      <c r="W787" s="94" t="str">
        <f t="shared" si="36"/>
        <v/>
      </c>
      <c r="X787" s="91"/>
      <c r="Z787" s="5"/>
      <c r="AA787"/>
      <c r="AC787" s="373"/>
      <c r="AD787" s="54">
        <v>0.54027777777791097</v>
      </c>
      <c r="AK787" s="307"/>
      <c r="BB787" s="55">
        <v>0.54027777777791097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1">
        <f t="shared" si="35"/>
        <v>0</v>
      </c>
      <c r="U788" s="94">
        <f t="shared" si="38"/>
        <v>-3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3"/>
      <c r="AD788" s="54">
        <v>0.54097222222235597</v>
      </c>
      <c r="AK788" s="307"/>
      <c r="BB788" s="55">
        <v>0.54097222222235597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1">
        <f t="shared" si="35"/>
        <v>0</v>
      </c>
      <c r="U789" s="94">
        <f t="shared" si="38"/>
        <v>-3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3"/>
      <c r="AD789" s="54">
        <v>0.54166666666680097</v>
      </c>
      <c r="AK789" s="307"/>
      <c r="BB789" s="55">
        <v>0.54166666666680097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1">
        <f t="shared" si="35"/>
        <v>0</v>
      </c>
      <c r="U790" s="94">
        <f t="shared" si="38"/>
        <v>-3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3"/>
      <c r="AD790" s="54">
        <v>0.54236111111124596</v>
      </c>
      <c r="AK790" s="307"/>
      <c r="BB790" s="55">
        <v>0.54236111111124596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1">
        <f t="shared" si="35"/>
        <v>0</v>
      </c>
      <c r="U791" s="94">
        <f t="shared" si="38"/>
        <v>-3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3"/>
      <c r="AD791" s="54">
        <v>0.54305555555569096</v>
      </c>
      <c r="AK791" s="307"/>
      <c r="BB791" s="55">
        <v>0.54305555555569096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1">
        <f t="shared" si="35"/>
        <v>0</v>
      </c>
      <c r="U792" s="94">
        <f t="shared" si="38"/>
        <v>-3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3"/>
      <c r="AD792" s="54">
        <v>0.54375000000013596</v>
      </c>
      <c r="AK792" s="307"/>
      <c r="BB792" s="55">
        <v>0.54375000000013596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1">
        <f t="shared" si="35"/>
        <v>0</v>
      </c>
      <c r="U793" s="94">
        <f t="shared" si="38"/>
        <v>-3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3"/>
      <c r="AD793" s="54">
        <v>0.54444444444458096</v>
      </c>
      <c r="AK793" s="307"/>
      <c r="BB793" s="55">
        <v>0.54444444444458096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1">
        <f t="shared" si="35"/>
        <v>0</v>
      </c>
      <c r="U794" s="94">
        <f t="shared" si="38"/>
        <v>-3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3"/>
      <c r="AD794" s="54">
        <v>0.54513888888902595</v>
      </c>
      <c r="AK794" s="307"/>
      <c r="BB794" s="55">
        <v>0.54513888888902595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1">
        <f t="shared" si="35"/>
        <v>0</v>
      </c>
      <c r="U795" s="94">
        <f t="shared" si="38"/>
        <v>-3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3"/>
      <c r="AD795" s="54">
        <v>0.54583333333347095</v>
      </c>
      <c r="AK795" s="307"/>
      <c r="BB795" s="55">
        <v>0.54583333333347095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1">
        <f t="shared" si="35"/>
        <v>0</v>
      </c>
      <c r="U796" s="94">
        <f t="shared" si="38"/>
        <v>-3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3"/>
      <c r="AD796" s="54">
        <v>0.54652777777791595</v>
      </c>
      <c r="AK796" s="307"/>
      <c r="BB796" s="55">
        <v>0.54652777777791595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1">
        <f t="shared" si="35"/>
        <v>0</v>
      </c>
      <c r="U797" s="94">
        <f t="shared" si="38"/>
        <v>-3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3"/>
      <c r="AD797" s="54">
        <v>0.54722222222236105</v>
      </c>
      <c r="AK797" s="307"/>
      <c r="BB797" s="55">
        <v>0.54722222222236105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1">
        <f t="shared" si="35"/>
        <v>0</v>
      </c>
      <c r="U798" s="94">
        <f t="shared" si="38"/>
        <v>-3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3"/>
      <c r="AD798" s="54">
        <v>0.54791666666680605</v>
      </c>
      <c r="AK798" s="307"/>
      <c r="BB798" s="55">
        <v>0.54791666666680605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1">
        <f t="shared" si="35"/>
        <v>0</v>
      </c>
      <c r="U799" s="94">
        <f t="shared" si="38"/>
        <v>-3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3"/>
      <c r="AD799" s="54">
        <v>0.54861111111125105</v>
      </c>
      <c r="AK799" s="307"/>
      <c r="BB799" s="55">
        <v>0.54861111111125105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1">
        <f t="shared" si="35"/>
        <v>0</v>
      </c>
      <c r="U800" s="94">
        <f t="shared" si="38"/>
        <v>-3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3"/>
      <c r="AD800" s="54">
        <v>0.54930555555569605</v>
      </c>
      <c r="AK800" s="307"/>
      <c r="BB800" s="55">
        <v>0.54930555555569605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1">
        <f t="shared" si="35"/>
        <v>0</v>
      </c>
      <c r="U801" s="94">
        <f t="shared" si="38"/>
        <v>-3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3"/>
      <c r="AD801" s="54">
        <v>0.55000000000014104</v>
      </c>
      <c r="AK801" s="307"/>
      <c r="BB801" s="55">
        <v>0.55000000000014104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1">
        <f t="shared" si="35"/>
        <v>0</v>
      </c>
      <c r="U802" s="94">
        <f t="shared" si="38"/>
        <v>-3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3"/>
      <c r="AD802" s="54">
        <v>0.55069444444458604</v>
      </c>
      <c r="AK802" s="307"/>
      <c r="BB802" s="55">
        <v>0.55069444444458604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1">
        <f t="shared" si="35"/>
        <v>0</v>
      </c>
      <c r="U803" s="94">
        <f t="shared" si="38"/>
        <v>-3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3"/>
      <c r="AD803" s="54">
        <v>0.55138888888903104</v>
      </c>
      <c r="AK803" s="307"/>
      <c r="BB803" s="55">
        <v>0.55138888888903104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3"/>
      <c r="AD804" s="54">
        <v>0.55208333333347603</v>
      </c>
      <c r="AK804" s="307"/>
      <c r="BB804" s="55">
        <v>0.55208333333347603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3"/>
      <c r="AD805" s="54">
        <v>0.55277777777792103</v>
      </c>
      <c r="AK805" s="307"/>
      <c r="BB805" s="55">
        <v>0.55277777777792103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3"/>
      <c r="AD806" s="54">
        <v>0.55347222222236603</v>
      </c>
      <c r="AK806" s="307"/>
      <c r="BB806" s="55">
        <v>0.55347222222236603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3"/>
      <c r="AD807" s="54">
        <v>0.55416666666681103</v>
      </c>
      <c r="AK807" s="307"/>
      <c r="BB807" s="55">
        <v>0.55416666666681103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3"/>
      <c r="AD808" s="54">
        <v>0.55486111111125602</v>
      </c>
      <c r="AK808" s="307"/>
      <c r="BB808" s="55">
        <v>0.55486111111125602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3"/>
      <c r="AD809" s="54">
        <v>0.55555555555570102</v>
      </c>
      <c r="AK809" s="307"/>
      <c r="BB809" s="55">
        <v>0.55555555555570102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3"/>
      <c r="AD810" s="54">
        <v>0.55625000000014602</v>
      </c>
      <c r="AK810" s="307"/>
      <c r="BB810" s="55">
        <v>0.55625000000014602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3"/>
      <c r="AD811" s="54">
        <v>0.55694444444459101</v>
      </c>
      <c r="AK811" s="307"/>
      <c r="BB811" s="55">
        <v>0.55694444444459101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3"/>
      <c r="AD812" s="54">
        <v>0.55763888888903601</v>
      </c>
      <c r="AK812" s="307"/>
      <c r="BB812" s="55">
        <v>0.55763888888903601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3"/>
      <c r="AD813" s="54">
        <v>0.55833333333348101</v>
      </c>
      <c r="AK813" s="307"/>
      <c r="BB813" s="55">
        <v>0.55833333333348101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3"/>
      <c r="AD814" s="54">
        <v>0.559027777777926</v>
      </c>
      <c r="AK814" s="307"/>
      <c r="BB814" s="55">
        <v>0.559027777777926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3"/>
      <c r="AD815" s="54">
        <v>0.559722222222371</v>
      </c>
      <c r="AK815" s="307"/>
      <c r="BB815" s="55">
        <v>0.559722222222371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3"/>
      <c r="AD816" s="54">
        <v>0.560416666666816</v>
      </c>
      <c r="AK816" s="307"/>
      <c r="BB816" s="55">
        <v>0.560416666666816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3"/>
      <c r="AD817" s="54">
        <v>0.561111111111261</v>
      </c>
      <c r="AK817" s="307"/>
      <c r="BB817" s="55">
        <v>0.561111111111261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3"/>
      <c r="AD818" s="54">
        <v>0.56180555555570599</v>
      </c>
      <c r="AK818" s="307"/>
      <c r="BB818" s="55">
        <v>0.56180555555570599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3"/>
      <c r="AD819" s="54">
        <v>0.56250000000015099</v>
      </c>
      <c r="AK819" s="307"/>
      <c r="BB819" s="55">
        <v>0.56250000000015099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3"/>
      <c r="AD820" s="54">
        <v>0.56319444444459599</v>
      </c>
      <c r="AK820" s="307"/>
      <c r="BB820" s="55">
        <v>0.56319444444459599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3"/>
      <c r="AD821" s="54">
        <v>0.56388888888904098</v>
      </c>
      <c r="AK821" s="307"/>
      <c r="BB821" s="55">
        <v>0.56388888888904098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3"/>
      <c r="AD822" s="54">
        <v>0.56458333333348598</v>
      </c>
      <c r="AK822" s="307"/>
      <c r="BB822" s="55">
        <v>0.56458333333348598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3"/>
      <c r="AD823" s="54">
        <v>0.56527777777793098</v>
      </c>
      <c r="AK823" s="307"/>
      <c r="BB823" s="55">
        <v>0.56527777777793098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3"/>
      <c r="AD824" s="54">
        <v>0.56597222222237598</v>
      </c>
      <c r="AK824" s="307"/>
      <c r="BB824" s="55">
        <v>0.56597222222237598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3"/>
      <c r="AD825" s="54">
        <v>0.56666666666682097</v>
      </c>
      <c r="AK825" s="307"/>
      <c r="BB825" s="55">
        <v>0.56666666666682097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3"/>
      <c r="AD826" s="54">
        <v>0.56736111111126597</v>
      </c>
      <c r="AK826" s="307"/>
      <c r="BB826" s="55">
        <v>0.56736111111126597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3"/>
      <c r="AD827" s="54">
        <v>0.56805555555571097</v>
      </c>
      <c r="AK827" s="307"/>
      <c r="BB827" s="55">
        <v>0.56805555555571097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3"/>
      <c r="AD828" s="54">
        <v>0.56875000000015596</v>
      </c>
      <c r="AK828" s="307"/>
      <c r="BB828" s="55">
        <v>0.56875000000015596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3"/>
      <c r="AD829" s="54">
        <v>0.56944444444460096</v>
      </c>
      <c r="AK829" s="307"/>
      <c r="BB829" s="55">
        <v>0.56944444444460096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3"/>
      <c r="AD830" s="54">
        <v>0.57013888888904596</v>
      </c>
      <c r="AK830" s="307"/>
      <c r="BB830" s="55">
        <v>0.57013888888904596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3"/>
      <c r="AD831" s="54">
        <v>0.57083333333349096</v>
      </c>
      <c r="AK831" s="307"/>
      <c r="BB831" s="55">
        <v>0.57083333333349096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3"/>
      <c r="AD832" s="54">
        <v>0.57152777777793595</v>
      </c>
      <c r="AK832" s="307"/>
      <c r="BB832" s="55">
        <v>0.57152777777793595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3"/>
      <c r="AD833" s="54">
        <v>0.57222222222238095</v>
      </c>
      <c r="AK833" s="307"/>
      <c r="BB833" s="55">
        <v>0.57222222222238095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3"/>
      <c r="AD834" s="54">
        <v>0.57291666666682595</v>
      </c>
      <c r="AK834" s="307"/>
      <c r="BB834" s="55">
        <v>0.57291666666682595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3"/>
      <c r="AD835" s="54">
        <v>0.57361111111127105</v>
      </c>
      <c r="AK835" s="307"/>
      <c r="BB835" s="55">
        <v>0.57361111111127105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3"/>
      <c r="AD836" s="54">
        <v>0.57430555555571605</v>
      </c>
      <c r="AK836" s="307"/>
      <c r="BB836" s="55">
        <v>0.57430555555571605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3"/>
      <c r="AD837" s="54">
        <v>0.57500000000016105</v>
      </c>
      <c r="AK837" s="307"/>
      <c r="BB837" s="55">
        <v>0.57500000000016105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3"/>
      <c r="AD838" s="54">
        <v>0.57569444444460605</v>
      </c>
      <c r="AK838" s="307"/>
      <c r="BB838" s="55">
        <v>0.57569444444460605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3"/>
      <c r="AD839" s="54">
        <v>0.57638888888905104</v>
      </c>
      <c r="AK839" s="307"/>
      <c r="BB839" s="55">
        <v>0.57638888888905104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3"/>
      <c r="AD840" s="54">
        <v>0.57708333333349604</v>
      </c>
      <c r="AK840" s="307"/>
      <c r="BB840" s="55">
        <v>0.57708333333349604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3"/>
      <c r="AD841" s="54">
        <v>0.57777777777794104</v>
      </c>
      <c r="AK841" s="307"/>
      <c r="BB841" s="55">
        <v>0.57777777777794104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3"/>
      <c r="AD842" s="54">
        <v>0.57847222222238603</v>
      </c>
      <c r="AK842" s="307"/>
      <c r="BB842" s="55">
        <v>0.57847222222238603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3"/>
      <c r="AD843" s="54">
        <v>0.57916666666683103</v>
      </c>
      <c r="AK843" s="307"/>
      <c r="BB843" s="55">
        <v>0.57916666666683103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3"/>
      <c r="AD844" s="54">
        <v>0.57986111111127603</v>
      </c>
      <c r="AK844" s="307"/>
      <c r="BB844" s="55">
        <v>0.57986111111127603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3"/>
      <c r="AD845" s="54">
        <v>0.58055555555572103</v>
      </c>
      <c r="AK845" s="307"/>
      <c r="BB845" s="55">
        <v>0.58055555555572103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3"/>
      <c r="AD846" s="54">
        <v>0.58125000000016602</v>
      </c>
      <c r="AK846" s="307"/>
      <c r="BB846" s="55">
        <v>0.58125000000016602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3"/>
      <c r="AD847" s="54">
        <v>0.58194444444461102</v>
      </c>
      <c r="AK847" s="307"/>
      <c r="BB847" s="55">
        <v>0.58194444444461102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3"/>
      <c r="AD848" s="54">
        <v>0.58263888888905602</v>
      </c>
      <c r="AK848" s="307"/>
      <c r="BB848" s="55">
        <v>0.58263888888905602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3"/>
      <c r="AD849" s="54">
        <v>0.58333333333350101</v>
      </c>
      <c r="AK849" s="307"/>
      <c r="BB849" s="55">
        <v>0.58333333333350101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3"/>
      <c r="AD850" s="54">
        <v>0.58402777777794601</v>
      </c>
      <c r="AK850" s="307"/>
      <c r="BB850" s="55">
        <v>0.58402777777794601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3"/>
      <c r="AD851" s="54">
        <v>0.58472222222239101</v>
      </c>
      <c r="AK851" s="307"/>
      <c r="BB851" s="55">
        <v>0.58472222222239101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3"/>
      <c r="AD852" s="54">
        <v>0.58541666666683601</v>
      </c>
      <c r="AK852" s="307"/>
      <c r="BB852" s="55">
        <v>0.58541666666683601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3"/>
      <c r="AD853" s="54">
        <v>0.586111111111281</v>
      </c>
      <c r="AK853" s="307"/>
      <c r="BB853" s="55">
        <v>0.586111111111281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3"/>
      <c r="AD854" s="54">
        <v>0.586805555555726</v>
      </c>
      <c r="AK854" s="307"/>
      <c r="BB854" s="55">
        <v>0.586805555555726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3"/>
      <c r="AD855" s="54">
        <v>0.587500000000171</v>
      </c>
      <c r="AK855" s="307"/>
      <c r="BB855" s="55">
        <v>0.587500000000171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3"/>
      <c r="AD856" s="54">
        <v>0.58819444444461599</v>
      </c>
      <c r="AK856" s="307"/>
      <c r="BB856" s="55">
        <v>0.58819444444461599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3"/>
      <c r="AD857" s="54">
        <v>0.58888888888906099</v>
      </c>
      <c r="AK857" s="307"/>
      <c r="BB857" s="55">
        <v>0.58888888888906099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3"/>
      <c r="AD858" s="54">
        <v>0.58958333333350599</v>
      </c>
      <c r="AK858" s="307"/>
      <c r="BB858" s="55">
        <v>0.58958333333350599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3"/>
      <c r="AD859" s="54">
        <v>0.59027777777795098</v>
      </c>
      <c r="AK859" s="307"/>
      <c r="BB859" s="55">
        <v>0.59027777777795098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3"/>
      <c r="AD860" s="54">
        <v>0.59097222222239598</v>
      </c>
      <c r="AK860" s="307"/>
      <c r="BB860" s="55">
        <v>0.59097222222239598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3"/>
      <c r="AD861" s="54">
        <v>0.59166666666684098</v>
      </c>
      <c r="AK861" s="307"/>
      <c r="BB861" s="55">
        <v>0.59166666666684098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3"/>
      <c r="AD862" s="54">
        <v>0.59236111111128598</v>
      </c>
      <c r="AK862" s="307"/>
      <c r="BB862" s="55">
        <v>0.59236111111128598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3"/>
      <c r="AD863" s="54">
        <v>0.59305555555573097</v>
      </c>
      <c r="AK863" s="307"/>
      <c r="BB863" s="55">
        <v>0.59305555555573097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3"/>
      <c r="AD864" s="54">
        <v>0.59375000000017597</v>
      </c>
      <c r="AK864" s="307"/>
      <c r="BB864" s="55">
        <v>0.59375000000017597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3"/>
      <c r="AD865" s="54">
        <v>0.59444444444462097</v>
      </c>
      <c r="AK865" s="307"/>
      <c r="BB865" s="55">
        <v>0.59444444444462097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3"/>
      <c r="AD866" s="54">
        <v>0.59513888888906596</v>
      </c>
      <c r="AK866" s="307"/>
      <c r="BB866" s="55">
        <v>0.59513888888906596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3"/>
      <c r="AD867" s="54">
        <v>0.59583333333351096</v>
      </c>
      <c r="AK867" s="307"/>
      <c r="BB867" s="55">
        <v>0.59583333333351096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3"/>
      <c r="AD868" s="54">
        <v>0.59652777777795596</v>
      </c>
      <c r="AK868" s="307"/>
      <c r="BB868" s="55">
        <v>0.59652777777795596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3"/>
      <c r="AD869" s="54">
        <v>0.59722222222240096</v>
      </c>
      <c r="AK869" s="307"/>
      <c r="BB869" s="55">
        <v>0.59722222222240096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3"/>
      <c r="AD870" s="54">
        <v>0.59791666666684595</v>
      </c>
      <c r="AK870" s="307"/>
      <c r="BB870" s="55">
        <v>0.59791666666684595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3"/>
      <c r="AD871" s="54">
        <v>0.59861111111129095</v>
      </c>
      <c r="AK871" s="307"/>
      <c r="BB871" s="55">
        <v>0.59861111111129095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3"/>
      <c r="AD872" s="54">
        <v>0.59930555555573595</v>
      </c>
      <c r="AK872" s="307"/>
      <c r="BB872" s="55">
        <v>0.59930555555573595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3"/>
      <c r="AD873" s="54">
        <v>0.60000000000018106</v>
      </c>
      <c r="AK873" s="307"/>
      <c r="BB873" s="55">
        <v>0.60000000000018106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3"/>
      <c r="AD874" s="54">
        <v>0.60069444444462605</v>
      </c>
      <c r="AK874" s="307"/>
      <c r="BB874" s="55">
        <v>0.60069444444462605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3"/>
      <c r="AD875" s="54">
        <v>0.60138888888907105</v>
      </c>
      <c r="AK875" s="307"/>
      <c r="BB875" s="55">
        <v>0.60138888888907105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3"/>
      <c r="AD876" s="54">
        <v>0.60208333333351605</v>
      </c>
      <c r="AK876" s="307"/>
      <c r="BB876" s="55">
        <v>0.60208333333351605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3"/>
      <c r="AD877" s="54">
        <v>0.60277777777796104</v>
      </c>
      <c r="AK877" s="307"/>
      <c r="BB877" s="55">
        <v>0.60277777777796104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3"/>
      <c r="AD878" s="54">
        <v>0.60347222222240604</v>
      </c>
      <c r="AK878" s="307"/>
      <c r="BB878" s="55">
        <v>0.60347222222240604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3"/>
      <c r="AD879" s="54">
        <v>0.60416666666685104</v>
      </c>
      <c r="AK879" s="307"/>
      <c r="BB879" s="55">
        <v>0.60416666666685104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3"/>
      <c r="AD880" s="54">
        <v>0.60486111111129603</v>
      </c>
      <c r="AK880" s="307"/>
      <c r="BB880" s="55">
        <v>0.60486111111129603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3"/>
      <c r="AD881" s="54">
        <v>0.60555555555574103</v>
      </c>
      <c r="AK881" s="307"/>
      <c r="BB881" s="55">
        <v>0.60555555555574103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3"/>
      <c r="AD882" s="54">
        <v>0.60625000000018603</v>
      </c>
      <c r="AK882" s="307"/>
      <c r="BB882" s="55">
        <v>0.60625000000018603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3"/>
      <c r="AD883" s="54">
        <v>0.60694444444463103</v>
      </c>
      <c r="AK883" s="307"/>
      <c r="BB883" s="55">
        <v>0.60694444444463103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3"/>
      <c r="AD884" s="54">
        <v>0.60763888888907602</v>
      </c>
      <c r="AK884" s="307"/>
      <c r="BB884" s="55">
        <v>0.60763888888907602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3"/>
      <c r="AD885" s="54">
        <v>0.60833333333352102</v>
      </c>
      <c r="AK885" s="307"/>
      <c r="BB885" s="55">
        <v>0.60833333333352102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3"/>
      <c r="AD886" s="54">
        <v>0.60902777777796602</v>
      </c>
      <c r="AK886" s="307"/>
      <c r="BB886" s="55">
        <v>0.60902777777796602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3"/>
      <c r="AD887" s="54">
        <v>0.60972222222241101</v>
      </c>
      <c r="AK887" s="307"/>
      <c r="BB887" s="55">
        <v>0.60972222222241101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3"/>
      <c r="AD888" s="54">
        <v>0.61041666666685601</v>
      </c>
      <c r="AK888" s="307"/>
      <c r="BB888" s="55">
        <v>0.61041666666685601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3"/>
      <c r="AD889" s="54">
        <v>0.61111111111130101</v>
      </c>
      <c r="AK889" s="307"/>
      <c r="BB889" s="55">
        <v>0.61111111111130101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3"/>
      <c r="AD890" s="54">
        <v>0.61180555555574601</v>
      </c>
      <c r="AK890" s="307"/>
      <c r="BB890" s="55">
        <v>0.61180555555574601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3"/>
      <c r="AD891" s="54">
        <v>0.612500000000191</v>
      </c>
      <c r="AK891" s="307"/>
      <c r="BB891" s="55">
        <v>0.612500000000191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3"/>
      <c r="AD892" s="54">
        <v>0.613194444444636</v>
      </c>
      <c r="AK892" s="307"/>
      <c r="BB892" s="55">
        <v>0.613194444444636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3"/>
      <c r="AD893" s="54">
        <v>0.613888888889081</v>
      </c>
      <c r="AK893" s="307"/>
      <c r="BB893" s="55">
        <v>0.613888888889081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3"/>
      <c r="AD894" s="54">
        <v>0.61458333333352599</v>
      </c>
      <c r="AK894" s="307"/>
      <c r="BB894" s="55">
        <v>0.61458333333352599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3"/>
      <c r="AD895" s="54">
        <v>0.61527777777797099</v>
      </c>
      <c r="AK895" s="307"/>
      <c r="BB895" s="55">
        <v>0.61527777777797099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3"/>
      <c r="AD896" s="54">
        <v>0.61597222222241599</v>
      </c>
      <c r="AK896" s="307"/>
      <c r="BB896" s="55">
        <v>0.61597222222241599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3"/>
      <c r="AD897" s="54">
        <v>0.61666666666686099</v>
      </c>
      <c r="AK897" s="307"/>
      <c r="BB897" s="55">
        <v>0.61666666666686099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3"/>
      <c r="AD898" s="54">
        <v>0.61736111111130598</v>
      </c>
      <c r="AK898" s="307"/>
      <c r="BB898" s="55">
        <v>0.61736111111130598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3"/>
      <c r="AD899" s="54">
        <v>0.61805555555575098</v>
      </c>
      <c r="AK899" s="307"/>
      <c r="BB899" s="55">
        <v>0.61805555555575098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3"/>
      <c r="AD900" s="54">
        <v>0.61875000000019598</v>
      </c>
      <c r="AK900" s="307"/>
      <c r="BB900" s="55">
        <v>0.61875000000019598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3"/>
      <c r="AD901" s="54">
        <v>0.61944444444464097</v>
      </c>
      <c r="AK901" s="307"/>
      <c r="BB901" s="55">
        <v>0.61944444444464097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3"/>
      <c r="AD902" s="54">
        <v>0.62013888888908597</v>
      </c>
      <c r="AK902" s="307"/>
      <c r="BB902" s="55">
        <v>0.62013888888908597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3"/>
      <c r="AD903" s="54">
        <v>0.62083333333353097</v>
      </c>
      <c r="AK903" s="307"/>
      <c r="BB903" s="55">
        <v>0.62083333333353097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3"/>
      <c r="AD904" s="54">
        <v>0.62152777777797596</v>
      </c>
      <c r="AK904" s="307"/>
      <c r="BB904" s="55">
        <v>0.62152777777797596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3"/>
      <c r="AD905" s="54">
        <v>0.62222222222242096</v>
      </c>
      <c r="AK905" s="307"/>
      <c r="BB905" s="55">
        <v>0.62222222222242096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3"/>
      <c r="AD906" s="54">
        <v>0.62291666666686596</v>
      </c>
      <c r="AK906" s="307"/>
      <c r="BB906" s="55">
        <v>0.62291666666686596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3"/>
      <c r="AD907" s="54">
        <v>0.62361111111131096</v>
      </c>
      <c r="AK907" s="307"/>
      <c r="BB907" s="55">
        <v>0.62361111111131096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3"/>
      <c r="AD908" s="54">
        <v>0.62430555555575595</v>
      </c>
      <c r="AK908" s="307"/>
      <c r="BB908" s="55">
        <v>0.62430555555575595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3"/>
      <c r="AD909" s="54">
        <v>0.62500000000020095</v>
      </c>
      <c r="AK909" s="307"/>
      <c r="BB909" s="55">
        <v>0.62500000000020095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3"/>
      <c r="AD910" s="54">
        <v>0.62569444444464595</v>
      </c>
      <c r="AK910" s="307"/>
      <c r="BB910" s="55">
        <v>0.62569444444464595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3"/>
      <c r="AD911" s="54">
        <v>0.62638888888909094</v>
      </c>
      <c r="AK911" s="307"/>
      <c r="BB911" s="55">
        <v>0.62638888888909094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3"/>
      <c r="AD912" s="54">
        <v>0.62708333333353605</v>
      </c>
      <c r="AK912" s="307"/>
      <c r="BB912" s="55">
        <v>0.62708333333353605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3"/>
      <c r="AD913" s="54">
        <v>0.62777777777798105</v>
      </c>
      <c r="AK913" s="307"/>
      <c r="BB913" s="55">
        <v>0.62777777777798105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3"/>
      <c r="AD914" s="54">
        <v>0.62847222222242605</v>
      </c>
      <c r="AK914" s="307"/>
      <c r="BB914" s="55">
        <v>0.62847222222242605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3"/>
      <c r="AD915" s="54">
        <v>0.62916666666687104</v>
      </c>
      <c r="AK915" s="307"/>
      <c r="BB915" s="55">
        <v>0.62916666666687104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3"/>
      <c r="AD916" s="54">
        <v>0.62986111111131504</v>
      </c>
      <c r="AK916" s="307"/>
      <c r="BB916" s="55">
        <v>0.62986111111131504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3"/>
      <c r="AD917" s="54">
        <v>0.63055555555576004</v>
      </c>
      <c r="AK917" s="307"/>
      <c r="BB917" s="55">
        <v>0.63055555555576004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3"/>
      <c r="AD918" s="54">
        <v>0.63125000000020504</v>
      </c>
      <c r="AK918" s="307"/>
      <c r="BB918" s="55">
        <v>0.63125000000020504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3"/>
      <c r="AD919" s="54">
        <v>0.63194444444465003</v>
      </c>
      <c r="AK919" s="307"/>
      <c r="BB919" s="55">
        <v>0.63194444444465003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3"/>
      <c r="AD920" s="54">
        <v>0.63263888888909503</v>
      </c>
      <c r="AK920" s="307"/>
      <c r="BB920" s="55">
        <v>0.63263888888909503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3"/>
      <c r="AD921" s="54">
        <v>0.63333333333354003</v>
      </c>
      <c r="AK921" s="307"/>
      <c r="BB921" s="55">
        <v>0.63333333333354003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3"/>
      <c r="AD922" s="54">
        <v>0.63402777777798502</v>
      </c>
      <c r="AK922" s="307"/>
      <c r="BB922" s="55">
        <v>0.63402777777798502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3"/>
      <c r="AD923" s="54">
        <v>0.63472222222243002</v>
      </c>
      <c r="AK923" s="307"/>
      <c r="BB923" s="55">
        <v>0.63472222222243002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3"/>
      <c r="AD924" s="54">
        <v>0.63541666666687502</v>
      </c>
      <c r="AK924" s="307"/>
      <c r="BB924" s="55">
        <v>0.63541666666687502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3"/>
      <c r="AD925" s="54">
        <v>0.63611111111132002</v>
      </c>
      <c r="AK925" s="307"/>
      <c r="BB925" s="55">
        <v>0.63611111111132002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3"/>
      <c r="AD926" s="54">
        <v>0.63680555555576501</v>
      </c>
      <c r="AK926" s="307"/>
      <c r="BB926" s="55">
        <v>0.63680555555576501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3"/>
      <c r="AD927" s="54">
        <v>0.63750000000021001</v>
      </c>
      <c r="AK927" s="307"/>
      <c r="BB927" s="55">
        <v>0.63750000000021001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3"/>
      <c r="AD928" s="54">
        <v>0.63819444444465501</v>
      </c>
      <c r="AK928" s="307"/>
      <c r="BB928" s="55">
        <v>0.63819444444465501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3"/>
      <c r="AD929" s="54">
        <v>0.6388888888891</v>
      </c>
      <c r="AK929" s="307"/>
      <c r="BB929" s="55">
        <v>0.6388888888891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3"/>
      <c r="AD930" s="54">
        <v>0.639583333333545</v>
      </c>
      <c r="AK930" s="307"/>
      <c r="BB930" s="55">
        <v>0.639583333333545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3"/>
      <c r="AD931" s="54">
        <v>0.64027777777799</v>
      </c>
      <c r="AK931" s="307"/>
      <c r="BB931" s="55">
        <v>0.64027777777799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3"/>
      <c r="AD932" s="54">
        <v>0.640972222222435</v>
      </c>
      <c r="AK932" s="307"/>
      <c r="BB932" s="55">
        <v>0.640972222222435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3"/>
      <c r="AD933" s="54">
        <v>0.64166666666687999</v>
      </c>
      <c r="AK933" s="307"/>
      <c r="BB933" s="55">
        <v>0.64166666666687999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3"/>
      <c r="AD934" s="54">
        <v>0.64236111111132499</v>
      </c>
      <c r="AK934" s="307"/>
      <c r="BB934" s="55">
        <v>0.64236111111132499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3"/>
      <c r="AD935" s="54">
        <v>0.64305555555576999</v>
      </c>
      <c r="AK935" s="307"/>
      <c r="BB935" s="55">
        <v>0.64305555555576999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3"/>
      <c r="AD936" s="54">
        <v>0.64375000000021498</v>
      </c>
      <c r="AK936" s="307"/>
      <c r="BB936" s="55">
        <v>0.64375000000021498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3"/>
      <c r="AD937" s="54">
        <v>0.64444444444465998</v>
      </c>
      <c r="AK937" s="307"/>
      <c r="BB937" s="55">
        <v>0.64444444444465998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3"/>
      <c r="AD938" s="54">
        <v>0.64513888888910498</v>
      </c>
      <c r="AK938" s="307"/>
      <c r="BB938" s="55">
        <v>0.64513888888910498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3"/>
      <c r="AD939" s="54">
        <v>0.64583333333354997</v>
      </c>
      <c r="AK939" s="307"/>
      <c r="BB939" s="55">
        <v>0.64583333333354997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3"/>
      <c r="AD940" s="54">
        <v>0.64652777777799497</v>
      </c>
      <c r="AK940" s="307"/>
      <c r="BB940" s="55">
        <v>0.64652777777799497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3"/>
      <c r="AD941" s="54">
        <v>0.64722222222243997</v>
      </c>
      <c r="AK941" s="307"/>
      <c r="BB941" s="55">
        <v>0.64722222222243997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3"/>
      <c r="AD942" s="54">
        <v>0.64791666666688497</v>
      </c>
      <c r="AK942" s="307"/>
      <c r="BB942" s="55">
        <v>0.64791666666688497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3"/>
      <c r="AD943" s="54">
        <v>0.64861111111132996</v>
      </c>
      <c r="AK943" s="307"/>
      <c r="BB943" s="55">
        <v>0.64861111111132996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3"/>
      <c r="AD944" s="54">
        <v>0.64930555555577496</v>
      </c>
      <c r="AK944" s="307"/>
      <c r="BB944" s="55">
        <v>0.64930555555577496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3"/>
      <c r="AD945" s="54">
        <v>0.65000000000021996</v>
      </c>
      <c r="AK945" s="307"/>
      <c r="BB945" s="55">
        <v>0.65000000000021996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3"/>
      <c r="AD946" s="54">
        <v>0.65069444444466495</v>
      </c>
      <c r="AK946" s="307"/>
      <c r="BB946" s="55">
        <v>0.65069444444466495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3"/>
      <c r="AD947" s="54">
        <v>0.65138888888910995</v>
      </c>
      <c r="AK947" s="307"/>
      <c r="BB947" s="55">
        <v>0.65138888888910995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3"/>
      <c r="AD948" s="54">
        <v>0.65208333333355495</v>
      </c>
      <c r="AK948" s="307"/>
      <c r="BB948" s="55">
        <v>0.65208333333355495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3"/>
      <c r="AD949" s="54">
        <v>0.65277777777799995</v>
      </c>
      <c r="AK949" s="307"/>
      <c r="BB949" s="55">
        <v>0.65277777777799995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3"/>
      <c r="AD950" s="54">
        <v>0.65347222222244505</v>
      </c>
      <c r="AK950" s="307"/>
      <c r="BB950" s="55">
        <v>0.65347222222244505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3"/>
      <c r="AD951" s="54">
        <v>0.65416666666689005</v>
      </c>
      <c r="AK951" s="307"/>
      <c r="BB951" s="55">
        <v>0.65416666666689005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3"/>
      <c r="AD952" s="54">
        <v>0.65486111111133505</v>
      </c>
      <c r="AK952" s="307"/>
      <c r="BB952" s="55">
        <v>0.65486111111133505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3"/>
      <c r="AD953" s="54">
        <v>0.65555555555578005</v>
      </c>
      <c r="AK953" s="307"/>
      <c r="BB953" s="55">
        <v>0.65555555555578005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3"/>
      <c r="AD954" s="54">
        <v>0.65625000000022504</v>
      </c>
      <c r="AK954" s="307"/>
      <c r="BB954" s="55">
        <v>0.65625000000022504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3"/>
      <c r="AD955" s="54">
        <v>0.65694444444467004</v>
      </c>
      <c r="AK955" s="307"/>
      <c r="BB955" s="55">
        <v>0.65694444444467004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3"/>
      <c r="AD956" s="54">
        <v>0.65763888888911504</v>
      </c>
      <c r="AK956" s="307"/>
      <c r="BB956" s="55">
        <v>0.65763888888911504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3"/>
      <c r="AD957" s="54">
        <v>0.65833333333356003</v>
      </c>
      <c r="AK957" s="307"/>
      <c r="BB957" s="55">
        <v>0.65833333333356003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3"/>
      <c r="AD958" s="54">
        <v>0.65902777777800503</v>
      </c>
      <c r="AK958" s="307"/>
      <c r="BB958" s="55">
        <v>0.65902777777800503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3"/>
      <c r="AD959" s="54">
        <v>0.65972222222245003</v>
      </c>
      <c r="AK959" s="307"/>
      <c r="BB959" s="55">
        <v>0.65972222222245003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3"/>
      <c r="AD960" s="54">
        <v>0.66041666666689502</v>
      </c>
      <c r="AK960" s="307"/>
      <c r="BB960" s="55">
        <v>0.66041666666689502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3"/>
      <c r="AD961" s="54">
        <v>0.66111111111134002</v>
      </c>
      <c r="AK961" s="307"/>
      <c r="BB961" s="55">
        <v>0.66111111111134002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3"/>
      <c r="AD962" s="54">
        <v>0.66180555555578502</v>
      </c>
      <c r="AK962" s="307"/>
      <c r="BB962" s="55">
        <v>0.66180555555578502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3"/>
      <c r="AD963" s="54">
        <v>0.66250000000023002</v>
      </c>
      <c r="AK963" s="307"/>
      <c r="BB963" s="55">
        <v>0.66250000000023002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3"/>
      <c r="AD964" s="54">
        <v>0.66319444444467501</v>
      </c>
      <c r="AK964" s="307"/>
      <c r="BB964" s="55">
        <v>0.66319444444467501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3"/>
      <c r="AD965" s="54">
        <v>0.66388888888912001</v>
      </c>
      <c r="AK965" s="307"/>
      <c r="BB965" s="55">
        <v>0.66388888888912001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3"/>
      <c r="AD966" s="54">
        <v>0.66458333333356501</v>
      </c>
      <c r="AK966" s="307"/>
      <c r="BB966" s="55">
        <v>0.66458333333356501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3"/>
      <c r="AD967" s="54">
        <v>0.66527777777801</v>
      </c>
      <c r="AK967" s="307"/>
      <c r="BB967" s="55">
        <v>0.66527777777801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3"/>
      <c r="AD968" s="54">
        <v>0.665972222222455</v>
      </c>
      <c r="AK968" s="307"/>
      <c r="BB968" s="55">
        <v>0.665972222222455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3"/>
      <c r="AD969" s="54">
        <v>0.6666666666669</v>
      </c>
      <c r="AK969" s="307"/>
      <c r="BB969" s="55">
        <v>0.6666666666669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3"/>
      <c r="AD970" s="54">
        <v>0.667361111111345</v>
      </c>
      <c r="AK970" s="307"/>
      <c r="BB970" s="55">
        <v>0.667361111111345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3"/>
      <c r="AD971" s="54">
        <v>0.66805555555578999</v>
      </c>
      <c r="AK971" s="307"/>
      <c r="BB971" s="55">
        <v>0.66805555555578999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3"/>
      <c r="AD972" s="54">
        <v>0.66875000000023499</v>
      </c>
      <c r="AK972" s="307"/>
      <c r="BB972" s="55">
        <v>0.66875000000023499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3"/>
      <c r="AD973" s="54">
        <v>0.66944444444467999</v>
      </c>
      <c r="AK973" s="307"/>
      <c r="BB973" s="55">
        <v>0.66944444444467999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3"/>
      <c r="AD974" s="54">
        <v>0.67013888888912498</v>
      </c>
      <c r="AK974" s="307"/>
      <c r="BB974" s="55">
        <v>0.67013888888912498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3"/>
      <c r="AD975" s="54">
        <v>0.67083333333356998</v>
      </c>
      <c r="AK975" s="307"/>
      <c r="BB975" s="55">
        <v>0.67083333333356998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3"/>
      <c r="AD976" s="54">
        <v>0.67152777777801498</v>
      </c>
      <c r="AK976" s="307"/>
      <c r="BB976" s="55">
        <v>0.67152777777801498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3"/>
      <c r="AD977" s="54">
        <v>0.67222222222245998</v>
      </c>
      <c r="AK977" s="307"/>
      <c r="BB977" s="55">
        <v>0.67222222222245998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3"/>
      <c r="AD978" s="54">
        <v>0.67291666666690497</v>
      </c>
      <c r="AK978" s="307"/>
      <c r="BB978" s="55">
        <v>0.67291666666690497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3"/>
      <c r="AD979" s="54">
        <v>0.67361111111134997</v>
      </c>
      <c r="AK979" s="307"/>
      <c r="BB979" s="55">
        <v>0.67361111111134997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3"/>
      <c r="AD980" s="54">
        <v>0.67430555555579497</v>
      </c>
      <c r="AK980" s="307"/>
      <c r="BB980" s="55">
        <v>0.67430555555579497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3"/>
      <c r="AD981" s="54">
        <v>0.67500000000023996</v>
      </c>
      <c r="AK981" s="307"/>
      <c r="BB981" s="55">
        <v>0.67500000000023996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3"/>
      <c r="AD982" s="54">
        <v>0.67569444444468496</v>
      </c>
      <c r="AK982" s="307"/>
      <c r="BB982" s="55">
        <v>0.67569444444468496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3"/>
      <c r="AD983" s="54">
        <v>0.67638888888912996</v>
      </c>
      <c r="AK983" s="307"/>
      <c r="BB983" s="55">
        <v>0.67638888888912996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3"/>
      <c r="AD984" s="54">
        <v>0.67708333333357495</v>
      </c>
      <c r="AK984" s="307"/>
      <c r="BB984" s="55">
        <v>0.67708333333357495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3"/>
      <c r="AD985" s="54">
        <v>0.67777777777801995</v>
      </c>
      <c r="AK985" s="307"/>
      <c r="BB985" s="55">
        <v>0.67777777777801995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3"/>
      <c r="AD986" s="54">
        <v>0.67847222222246495</v>
      </c>
      <c r="AK986" s="307"/>
      <c r="BB986" s="55">
        <v>0.67847222222246495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3"/>
      <c r="AD987" s="54">
        <v>0.67916666666690995</v>
      </c>
      <c r="AK987" s="307"/>
      <c r="BB987" s="55">
        <v>0.67916666666690995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3"/>
      <c r="AD988" s="54">
        <v>0.67986111111135505</v>
      </c>
      <c r="AK988" s="307"/>
      <c r="BB988" s="55">
        <v>0.67986111111135505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3"/>
      <c r="AD989" s="54">
        <v>0.68055555555580005</v>
      </c>
      <c r="AK989" s="307"/>
      <c r="BB989" s="55">
        <v>0.68055555555580005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3"/>
      <c r="AD990" s="54">
        <v>0.68125000000024505</v>
      </c>
      <c r="AK990" s="307"/>
      <c r="BB990" s="55">
        <v>0.68125000000024505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3"/>
      <c r="AD991" s="54">
        <v>0.68194444444469005</v>
      </c>
      <c r="AK991" s="307"/>
      <c r="BB991" s="55">
        <v>0.68194444444469005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3"/>
      <c r="AD992" s="54">
        <v>0.68263888888913504</v>
      </c>
      <c r="AK992" s="307"/>
      <c r="BB992" s="55">
        <v>0.68263888888913504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3"/>
      <c r="AD993" s="54">
        <v>0.68333333333358004</v>
      </c>
      <c r="AK993" s="307"/>
      <c r="BB993" s="55">
        <v>0.68333333333358004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3"/>
      <c r="AD994" s="54">
        <v>0.68402777777802504</v>
      </c>
      <c r="AK994" s="307"/>
      <c r="BB994" s="55">
        <v>0.68402777777802504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3"/>
      <c r="AD995" s="54">
        <v>0.68472222222247003</v>
      </c>
      <c r="AK995" s="307"/>
      <c r="BB995" s="55">
        <v>0.68472222222247003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3"/>
      <c r="AD996" s="54">
        <v>0.68541666666691503</v>
      </c>
      <c r="AK996" s="307"/>
      <c r="BB996" s="55">
        <v>0.68541666666691503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3"/>
      <c r="AD997" s="54">
        <v>0.68611111111136003</v>
      </c>
      <c r="AK997" s="307"/>
      <c r="BB997" s="55">
        <v>0.68611111111136003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3"/>
      <c r="AD998" s="54">
        <v>0.68680555555580503</v>
      </c>
      <c r="AK998" s="307"/>
      <c r="BB998" s="55">
        <v>0.68680555555580503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3"/>
      <c r="AD999" s="54">
        <v>0.68750000000025002</v>
      </c>
      <c r="AK999" s="307"/>
      <c r="BB999" s="55">
        <v>0.68750000000025002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3"/>
      <c r="AD1000" s="54">
        <v>0.68819444444469502</v>
      </c>
      <c r="AK1000" s="307"/>
      <c r="BB1000" s="55">
        <v>0.68819444444469502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3"/>
      <c r="AD1001" s="54">
        <v>0.68888888888914002</v>
      </c>
      <c r="AK1001" s="307"/>
      <c r="BB1001" s="55">
        <v>0.68888888888914002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3"/>
      <c r="AD1002" s="54">
        <v>0.68958333333358501</v>
      </c>
      <c r="AK1002" s="307"/>
      <c r="BB1002" s="55">
        <v>0.68958333333358501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3"/>
      <c r="AD1003" s="54">
        <v>0.69027777777803001</v>
      </c>
      <c r="AK1003" s="307"/>
      <c r="BB1003" s="55">
        <v>0.69027777777803001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3"/>
      <c r="AD1004" s="54">
        <v>0.69097222222247501</v>
      </c>
      <c r="AK1004" s="307"/>
      <c r="BB1004" s="55">
        <v>0.69097222222247501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3"/>
      <c r="AD1005" s="54">
        <v>0.69166666666692</v>
      </c>
      <c r="AK1005" s="307"/>
      <c r="BB1005" s="55">
        <v>0.69166666666692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3"/>
      <c r="AD1006" s="54">
        <v>0.692361111111365</v>
      </c>
      <c r="AK1006" s="307"/>
      <c r="BB1006" s="55">
        <v>0.692361111111365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3"/>
      <c r="AD1007" s="54">
        <v>0.69305555555581</v>
      </c>
      <c r="AK1007" s="307"/>
      <c r="BB1007" s="55">
        <v>0.69305555555581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3"/>
      <c r="AD1008" s="54">
        <v>0.693750000000255</v>
      </c>
      <c r="AK1008" s="307"/>
      <c r="BB1008" s="55">
        <v>0.693750000000255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3"/>
      <c r="AD1009" s="54">
        <v>0.69444444444469999</v>
      </c>
      <c r="AK1009" s="307"/>
      <c r="BB1009" s="55">
        <v>0.69444444444469999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3"/>
      <c r="AD1010" s="54">
        <v>0.69513888888914499</v>
      </c>
      <c r="AK1010" s="307"/>
      <c r="BB1010" s="55">
        <v>0.69513888888914499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3"/>
      <c r="AD1011" s="54">
        <v>0.69583333333358999</v>
      </c>
      <c r="AK1011" s="307"/>
      <c r="BB1011" s="55">
        <v>0.69583333333358999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3"/>
      <c r="AD1012" s="54">
        <v>0.69652777777803498</v>
      </c>
      <c r="AK1012" s="307"/>
      <c r="BB1012" s="55">
        <v>0.69652777777803498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3"/>
      <c r="AD1013" s="54">
        <v>0.69722222222247998</v>
      </c>
      <c r="AK1013" s="307"/>
      <c r="BB1013" s="55">
        <v>0.69722222222247998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3"/>
      <c r="AD1014" s="54">
        <v>0.69791666666692498</v>
      </c>
      <c r="AK1014" s="307"/>
      <c r="BB1014" s="55">
        <v>0.69791666666692498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3"/>
      <c r="AD1015" s="54">
        <v>0.69861111111136998</v>
      </c>
      <c r="AK1015" s="307"/>
      <c r="BB1015" s="55">
        <v>0.69861111111136998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3"/>
      <c r="AD1016" s="54">
        <v>0.69930555555581497</v>
      </c>
      <c r="AK1016" s="307"/>
      <c r="BB1016" s="55">
        <v>0.69930555555581497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3"/>
      <c r="AD1017" s="54">
        <v>0.70000000000025997</v>
      </c>
      <c r="AK1017" s="307"/>
      <c r="BB1017" s="55">
        <v>0.70000000000025997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3"/>
      <c r="AD1018" s="54">
        <v>0.70069444444470497</v>
      </c>
      <c r="AK1018" s="307"/>
      <c r="BB1018" s="55">
        <v>0.70069444444470497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3"/>
      <c r="AD1019" s="54">
        <v>0.70138888888914996</v>
      </c>
      <c r="AK1019" s="307"/>
      <c r="BB1019" s="55">
        <v>0.70138888888914996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3"/>
      <c r="AD1020" s="54">
        <v>0.70208333333359496</v>
      </c>
      <c r="AK1020" s="307"/>
      <c r="BB1020" s="55">
        <v>0.70208333333359496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3"/>
      <c r="AD1021" s="54">
        <v>0.70277777777803996</v>
      </c>
      <c r="AK1021" s="307"/>
      <c r="BB1021" s="55">
        <v>0.70277777777803996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3"/>
      <c r="AD1022" s="54">
        <v>0.70347222222248496</v>
      </c>
      <c r="AK1022" s="307"/>
      <c r="BB1022" s="55">
        <v>0.70347222222248496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3"/>
      <c r="AD1023" s="54">
        <v>0.70416666666692995</v>
      </c>
      <c r="AK1023" s="307"/>
      <c r="BB1023" s="55">
        <v>0.70416666666692995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3"/>
      <c r="AD1024" s="54">
        <v>0.70486111111137495</v>
      </c>
      <c r="AK1024" s="307"/>
      <c r="BB1024" s="55">
        <v>0.70486111111137495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3"/>
      <c r="AD1025" s="54">
        <v>0.70555555555581995</v>
      </c>
      <c r="AK1025" s="307"/>
      <c r="BB1025" s="55">
        <v>0.70555555555581995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3"/>
      <c r="AD1026" s="54">
        <v>0.70625000000026505</v>
      </c>
      <c r="AK1026" s="307"/>
      <c r="BB1026" s="55">
        <v>0.70625000000026505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3"/>
      <c r="AD1027" s="54">
        <v>0.70694444444471005</v>
      </c>
      <c r="AK1027" s="307"/>
      <c r="BB1027" s="55">
        <v>0.70694444444471005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3"/>
      <c r="AD1028" s="54">
        <v>0.70763888888915505</v>
      </c>
      <c r="AK1028" s="307"/>
      <c r="BB1028" s="55">
        <v>0.70763888888915505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3"/>
      <c r="AD1029" s="54">
        <v>0.70833333333360005</v>
      </c>
      <c r="AK1029" s="307"/>
      <c r="BB1029" s="55">
        <v>0.70833333333360005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3"/>
      <c r="AD1030" s="54">
        <v>0.70902777777804504</v>
      </c>
      <c r="AK1030" s="307"/>
      <c r="BB1030" s="55">
        <v>0.70902777777804504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3"/>
      <c r="AD1031" s="54">
        <v>0.70972222222249004</v>
      </c>
      <c r="AK1031" s="307"/>
      <c r="BB1031" s="55">
        <v>0.70972222222249004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3"/>
      <c r="AD1032" s="54">
        <v>0.71041666666693504</v>
      </c>
      <c r="AK1032" s="307"/>
      <c r="BB1032" s="55">
        <v>0.71041666666693504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3"/>
      <c r="AD1033" s="54">
        <v>0.71111111111138003</v>
      </c>
      <c r="AK1033" s="307"/>
      <c r="BB1033" s="55">
        <v>0.71111111111138003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3"/>
      <c r="AD1034" s="54">
        <v>0.71180555555582503</v>
      </c>
      <c r="AK1034" s="307"/>
      <c r="BB1034" s="55">
        <v>0.71180555555582503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3"/>
      <c r="AD1035" s="54">
        <v>0.71250000000027003</v>
      </c>
      <c r="AK1035" s="307"/>
      <c r="BB1035" s="55">
        <v>0.71250000000027003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3"/>
      <c r="AD1036" s="54">
        <v>0.71319444444471503</v>
      </c>
      <c r="AK1036" s="307"/>
      <c r="BB1036" s="55">
        <v>0.71319444444471503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3"/>
      <c r="AD1037" s="54">
        <v>0.71388888888916002</v>
      </c>
      <c r="AK1037" s="307"/>
      <c r="BB1037" s="55">
        <v>0.71388888888916002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3"/>
      <c r="AD1038" s="54">
        <v>0.71458333333360502</v>
      </c>
      <c r="AK1038" s="307"/>
      <c r="BB1038" s="55">
        <v>0.71458333333360502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3"/>
      <c r="AD1039" s="54">
        <v>0.71527777777805002</v>
      </c>
      <c r="AK1039" s="307"/>
      <c r="BB1039" s="55">
        <v>0.71527777777805002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3"/>
      <c r="AD1040" s="54">
        <v>0.71597222222249501</v>
      </c>
      <c r="AK1040" s="307"/>
      <c r="BB1040" s="55">
        <v>0.71597222222249501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3"/>
      <c r="AD1041" s="54">
        <v>0.71666666666694001</v>
      </c>
      <c r="AK1041" s="307"/>
      <c r="BB1041" s="55">
        <v>0.71666666666694001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3"/>
      <c r="AD1042" s="54">
        <v>0.71736111111138501</v>
      </c>
      <c r="AK1042" s="307"/>
      <c r="BB1042" s="55">
        <v>0.71736111111138501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3"/>
      <c r="AD1043" s="54">
        <v>0.71805555555583001</v>
      </c>
      <c r="AK1043" s="307"/>
      <c r="BB1043" s="55">
        <v>0.71805555555583001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3"/>
      <c r="AD1044" s="54">
        <v>0.718750000000275</v>
      </c>
      <c r="AK1044" s="307"/>
      <c r="BB1044" s="55">
        <v>0.718750000000275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3"/>
      <c r="AD1045" s="54">
        <v>0.71944444444472</v>
      </c>
      <c r="AK1045" s="307"/>
      <c r="BB1045" s="55">
        <v>0.71944444444472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3"/>
      <c r="AD1046" s="54">
        <v>0.720138888889165</v>
      </c>
      <c r="AK1046" s="307"/>
      <c r="BB1046" s="55">
        <v>0.720138888889165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3"/>
      <c r="AD1047" s="54">
        <v>0.72083333333360999</v>
      </c>
      <c r="AK1047" s="307"/>
      <c r="BB1047" s="55">
        <v>0.72083333333360999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3"/>
      <c r="AD1048" s="54">
        <v>0.72152777777805499</v>
      </c>
      <c r="AK1048" s="307"/>
      <c r="BB1048" s="55">
        <v>0.72152777777805499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3"/>
      <c r="AD1049" s="54">
        <v>0.72222222222249999</v>
      </c>
      <c r="AK1049" s="307"/>
      <c r="BB1049" s="55">
        <v>0.72222222222249999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3"/>
      <c r="AD1050" s="54">
        <v>0.72291666666694498</v>
      </c>
      <c r="AK1050" s="307"/>
      <c r="BB1050" s="55">
        <v>0.72291666666694498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3"/>
      <c r="AD1051" s="54">
        <v>0.72361111111138998</v>
      </c>
      <c r="AK1051" s="307"/>
      <c r="BB1051" s="55">
        <v>0.72361111111138998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3"/>
      <c r="AD1052" s="54">
        <v>0.72430555555583498</v>
      </c>
      <c r="AK1052" s="307"/>
      <c r="BB1052" s="55">
        <v>0.72430555555583498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3"/>
      <c r="AD1053" s="54">
        <v>0.72500000000027998</v>
      </c>
      <c r="AK1053" s="307"/>
      <c r="BB1053" s="55">
        <v>0.72500000000027998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3"/>
      <c r="AD1054" s="54">
        <v>0.72569444444472497</v>
      </c>
      <c r="AK1054" s="307"/>
      <c r="BB1054" s="55">
        <v>0.72569444444472497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3"/>
      <c r="AD1055" s="54">
        <v>0.72638888888916997</v>
      </c>
      <c r="AK1055" s="307"/>
      <c r="BB1055" s="55">
        <v>0.72638888888916997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3"/>
      <c r="AD1056" s="54">
        <v>0.72708333333361497</v>
      </c>
      <c r="AK1056" s="307"/>
      <c r="BB1056" s="55">
        <v>0.72708333333361497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3"/>
      <c r="AD1057" s="54">
        <v>0.72777777777805996</v>
      </c>
      <c r="AK1057" s="307"/>
      <c r="BB1057" s="55">
        <v>0.72777777777805996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3"/>
      <c r="AD1058" s="54">
        <v>0.72847222222250496</v>
      </c>
      <c r="AK1058" s="307"/>
      <c r="BB1058" s="55">
        <v>0.72847222222250496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3"/>
      <c r="AD1059" s="54">
        <v>0.72916666666694996</v>
      </c>
      <c r="AK1059" s="307"/>
      <c r="BB1059" s="55">
        <v>0.72916666666694996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3"/>
      <c r="AD1060" s="54">
        <v>0.72986111111139496</v>
      </c>
      <c r="AK1060" s="307"/>
      <c r="BB1060" s="55">
        <v>0.72986111111139496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3"/>
      <c r="AD1061" s="54">
        <v>0.73055555555583995</v>
      </c>
      <c r="AK1061" s="307"/>
      <c r="BB1061" s="55">
        <v>0.73055555555583995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3"/>
      <c r="AD1062" s="54">
        <v>0.73125000000028495</v>
      </c>
      <c r="AK1062" s="307"/>
      <c r="BB1062" s="55">
        <v>0.73125000000028495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3"/>
      <c r="AD1063" s="54">
        <v>0.73194444444472995</v>
      </c>
      <c r="AK1063" s="307"/>
      <c r="BB1063" s="55">
        <v>0.73194444444472995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3"/>
      <c r="AD1064" s="54">
        <v>0.73263888888917506</v>
      </c>
      <c r="AK1064" s="307"/>
      <c r="BB1064" s="55">
        <v>0.73263888888917506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3"/>
      <c r="AD1065" s="54">
        <v>0.73333333333362005</v>
      </c>
      <c r="AK1065" s="307"/>
      <c r="BB1065" s="55">
        <v>0.73333333333362005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3"/>
      <c r="AD1066" s="54">
        <v>0.73402777777806505</v>
      </c>
      <c r="AK1066" s="307"/>
      <c r="BB1066" s="55">
        <v>0.73402777777806505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3"/>
      <c r="AD1067" s="54">
        <v>0.73472222222251005</v>
      </c>
      <c r="AK1067" s="307"/>
      <c r="BB1067" s="55">
        <v>0.73472222222251005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3"/>
      <c r="AD1068" s="54">
        <v>0.73541666666695504</v>
      </c>
      <c r="AK1068" s="307"/>
      <c r="BB1068" s="55">
        <v>0.73541666666695504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3"/>
      <c r="AD1069" s="54">
        <v>0.73611111111140004</v>
      </c>
      <c r="AK1069" s="307"/>
      <c r="BB1069" s="55">
        <v>0.73611111111140004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3"/>
      <c r="AD1070" s="54">
        <v>0.73680555555584504</v>
      </c>
      <c r="AK1070" s="307"/>
      <c r="BB1070" s="55">
        <v>0.73680555555584504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3"/>
      <c r="AD1071" s="54">
        <v>0.73750000000029003</v>
      </c>
      <c r="AK1071" s="307"/>
      <c r="BB1071" s="55">
        <v>0.73750000000029003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3"/>
      <c r="AD1072" s="54">
        <v>0.73819444444473503</v>
      </c>
      <c r="AK1072" s="307"/>
      <c r="BB1072" s="55">
        <v>0.73819444444473503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3"/>
      <c r="AD1073" s="54">
        <v>0.73888888888918003</v>
      </c>
      <c r="AK1073" s="307"/>
      <c r="BB1073" s="55">
        <v>0.73888888888918003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3"/>
      <c r="AD1074" s="54">
        <v>0.73958333333362503</v>
      </c>
      <c r="AK1074" s="307"/>
      <c r="BB1074" s="55">
        <v>0.73958333333362503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3"/>
      <c r="AD1075" s="54">
        <v>0.74027777777807002</v>
      </c>
      <c r="AK1075" s="307"/>
      <c r="BB1075" s="55">
        <v>0.74027777777807002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3"/>
      <c r="AD1076" s="54">
        <v>0.74097222222251502</v>
      </c>
      <c r="AK1076" s="307"/>
      <c r="BB1076" s="55">
        <v>0.74097222222251502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3"/>
      <c r="AD1077" s="54">
        <v>0.74166666666696002</v>
      </c>
      <c r="AK1077" s="307"/>
      <c r="BB1077" s="55">
        <v>0.74166666666696002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3"/>
      <c r="AD1078" s="54">
        <v>0.74236111111140501</v>
      </c>
      <c r="AK1078" s="307"/>
      <c r="BB1078" s="55">
        <v>0.74236111111140501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3"/>
      <c r="AD1079" s="54">
        <v>0.74305555555585001</v>
      </c>
      <c r="AK1079" s="307"/>
      <c r="BB1079" s="55">
        <v>0.74305555555585001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3"/>
      <c r="AD1080" s="54">
        <v>0.74375000000029501</v>
      </c>
      <c r="AK1080" s="307"/>
      <c r="BB1080" s="55">
        <v>0.74375000000029501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3"/>
      <c r="AD1081" s="54">
        <v>0.74444444444474001</v>
      </c>
      <c r="AK1081" s="307"/>
      <c r="BB1081" s="55">
        <v>0.74444444444474001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3"/>
      <c r="AD1082" s="54">
        <v>0.745138888889185</v>
      </c>
      <c r="AK1082" s="307"/>
      <c r="BB1082" s="55">
        <v>0.745138888889185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3"/>
      <c r="AD1083" s="54">
        <v>0.74583333333363</v>
      </c>
      <c r="AK1083" s="307"/>
      <c r="BB1083" s="55">
        <v>0.74583333333363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3"/>
      <c r="AD1084" s="54">
        <v>0.746527777778075</v>
      </c>
      <c r="AK1084" s="307"/>
      <c r="BB1084" s="55">
        <v>0.746527777778075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3"/>
      <c r="AD1085" s="54">
        <v>0.74722222222251999</v>
      </c>
      <c r="AK1085" s="307"/>
      <c r="BB1085" s="55">
        <v>0.74722222222251999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3"/>
      <c r="AD1086" s="54">
        <v>0.74791666666696499</v>
      </c>
      <c r="AK1086" s="307"/>
      <c r="BB1086" s="55">
        <v>0.74791666666696499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3"/>
      <c r="AD1087" s="54">
        <v>0.74861111111140999</v>
      </c>
      <c r="AK1087" s="307"/>
      <c r="BB1087" s="55">
        <v>0.74861111111140999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3"/>
      <c r="AD1088" s="54">
        <v>0.74930555555585499</v>
      </c>
      <c r="AK1088" s="307"/>
      <c r="BB1088" s="55">
        <v>0.74930555555585499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3"/>
      <c r="AD1089" s="54">
        <v>0.75000000000029998</v>
      </c>
      <c r="AK1089" s="307"/>
      <c r="BB1089" s="55">
        <v>0.75000000000029998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3"/>
      <c r="AD1090" s="54">
        <v>0.75069444444474498</v>
      </c>
      <c r="AK1090" s="307"/>
      <c r="BB1090" s="55">
        <v>0.75069444444474498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3"/>
      <c r="AD1091" s="54">
        <v>0.75138888888918998</v>
      </c>
      <c r="AK1091" s="307"/>
      <c r="BB1091" s="55">
        <v>0.75138888888918998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3"/>
      <c r="AD1092" s="54">
        <v>0.75208333333363497</v>
      </c>
      <c r="AK1092" s="307"/>
      <c r="BB1092" s="55">
        <v>0.75208333333363497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3"/>
      <c r="AD1093" s="54">
        <v>0.75277777777807997</v>
      </c>
      <c r="AK1093" s="307"/>
      <c r="BB1093" s="55">
        <v>0.75277777777807997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3"/>
      <c r="AD1094" s="54">
        <v>0.75347222222252497</v>
      </c>
      <c r="AK1094" s="307"/>
      <c r="BB1094" s="55">
        <v>0.75347222222252497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3"/>
      <c r="AD1095" s="54">
        <v>0.75416666666696996</v>
      </c>
      <c r="AK1095" s="307"/>
      <c r="BB1095" s="55">
        <v>0.75416666666696996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3"/>
      <c r="AD1096" s="54">
        <v>0.75486111111141496</v>
      </c>
      <c r="AK1096" s="307"/>
      <c r="BB1096" s="55">
        <v>0.75486111111141496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3"/>
      <c r="AD1097" s="54">
        <v>0.75555555555585996</v>
      </c>
      <c r="AK1097" s="307"/>
      <c r="BB1097" s="55">
        <v>0.75555555555585996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3"/>
      <c r="AD1098" s="54">
        <v>0.75625000000030496</v>
      </c>
      <c r="AK1098" s="307"/>
      <c r="BB1098" s="55">
        <v>0.75625000000030496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3"/>
      <c r="AD1099" s="54">
        <v>0.75694444444474995</v>
      </c>
      <c r="AK1099" s="307"/>
      <c r="BB1099" s="55">
        <v>0.75694444444474995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3"/>
      <c r="AD1100" s="54">
        <v>0.75763888888919495</v>
      </c>
      <c r="AK1100" s="307"/>
      <c r="BB1100" s="55">
        <v>0.75763888888919495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3"/>
      <c r="AD1101" s="54">
        <v>0.75833333333363995</v>
      </c>
      <c r="AK1101" s="307"/>
      <c r="BB1101" s="55">
        <v>0.75833333333363995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3"/>
      <c r="AD1102" s="54">
        <v>0.75902777777808506</v>
      </c>
      <c r="AK1102" s="307"/>
      <c r="BB1102" s="55">
        <v>0.75902777777808506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3"/>
      <c r="AD1103" s="54">
        <v>0.75972222222253005</v>
      </c>
      <c r="AK1103" s="307"/>
      <c r="BB1103" s="55">
        <v>0.75972222222253005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3"/>
      <c r="AD1104" s="54">
        <v>0.76041666666697505</v>
      </c>
      <c r="AK1104" s="307"/>
      <c r="BB1104" s="55">
        <v>0.76041666666697505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3"/>
      <c r="AD1105" s="54">
        <v>0.76111111111142005</v>
      </c>
      <c r="AK1105" s="307"/>
      <c r="BB1105" s="55">
        <v>0.76111111111142005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3"/>
      <c r="AD1106" s="54">
        <v>0.76180555555586504</v>
      </c>
      <c r="AK1106" s="307"/>
      <c r="BB1106" s="55">
        <v>0.76180555555586504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3"/>
      <c r="AD1107" s="54">
        <v>0.76250000000031004</v>
      </c>
      <c r="AK1107" s="307"/>
      <c r="BB1107" s="55">
        <v>0.76250000000031004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3"/>
      <c r="AD1108" s="54">
        <v>0.76319444444475504</v>
      </c>
      <c r="AK1108" s="307"/>
      <c r="BB1108" s="55">
        <v>0.76319444444475504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3"/>
      <c r="AD1109" s="54">
        <v>0.76388888888920004</v>
      </c>
      <c r="AK1109" s="307"/>
      <c r="BB1109" s="55">
        <v>0.76388888888920004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3"/>
      <c r="AD1110" s="54">
        <v>0.76458333333364503</v>
      </c>
      <c r="AK1110" s="307"/>
      <c r="BB1110" s="55">
        <v>0.76458333333364503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3"/>
      <c r="AD1111" s="54">
        <v>0.76527777777809003</v>
      </c>
      <c r="AK1111" s="307"/>
      <c r="BB1111" s="55">
        <v>0.76527777777809003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3"/>
      <c r="AD1112" s="54">
        <v>0.76597222222253503</v>
      </c>
      <c r="AK1112" s="307"/>
      <c r="BB1112" s="55">
        <v>0.76597222222253503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3"/>
      <c r="AD1113" s="54">
        <v>0.76666666666698002</v>
      </c>
      <c r="AK1113" s="307"/>
      <c r="BB1113" s="55">
        <v>0.76666666666698002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3"/>
      <c r="AD1114" s="54">
        <v>0.76736111111142502</v>
      </c>
      <c r="AK1114" s="307"/>
      <c r="BB1114" s="55">
        <v>0.76736111111142502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3"/>
      <c r="AD1115" s="54">
        <v>0.76805555555587002</v>
      </c>
      <c r="AK1115" s="307"/>
      <c r="BB1115" s="55">
        <v>0.76805555555587002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3"/>
      <c r="AD1116" s="54">
        <v>0.76875000000031501</v>
      </c>
      <c r="AK1116" s="307"/>
      <c r="BB1116" s="55">
        <v>0.76875000000031501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3"/>
      <c r="AD1117" s="54">
        <v>0.76944444444476001</v>
      </c>
      <c r="AK1117" s="307"/>
      <c r="BB1117" s="55">
        <v>0.76944444444476001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3"/>
      <c r="AD1118" s="54">
        <v>0.77013888888920501</v>
      </c>
      <c r="AK1118" s="307"/>
      <c r="BB1118" s="55">
        <v>0.77013888888920501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3"/>
      <c r="AD1119" s="54">
        <v>0.77083333333365001</v>
      </c>
      <c r="AK1119" s="307"/>
      <c r="BB1119" s="55">
        <v>0.77083333333365001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3"/>
      <c r="AD1120" s="54">
        <v>0.771527777778095</v>
      </c>
      <c r="AK1120" s="307"/>
      <c r="BB1120" s="55">
        <v>0.771527777778095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3"/>
      <c r="AD1121" s="54">
        <v>0.77222222222254</v>
      </c>
      <c r="AK1121" s="307"/>
      <c r="BB1121" s="55">
        <v>0.77222222222254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3"/>
      <c r="AD1122" s="54">
        <v>0.772916666666985</v>
      </c>
      <c r="AK1122" s="307"/>
      <c r="BB1122" s="55">
        <v>0.772916666666985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3"/>
      <c r="AD1123" s="54">
        <v>0.77361111111142999</v>
      </c>
      <c r="AK1123" s="307"/>
      <c r="BB1123" s="55">
        <v>0.77361111111142999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3"/>
      <c r="AD1124" s="54">
        <v>0.77430555555587499</v>
      </c>
      <c r="AK1124" s="307"/>
      <c r="BB1124" s="55">
        <v>0.77430555555587499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3"/>
      <c r="AD1125" s="54">
        <v>0.77500000000031999</v>
      </c>
      <c r="AK1125" s="307"/>
      <c r="BB1125" s="55">
        <v>0.77500000000031999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3"/>
      <c r="AD1126" s="54">
        <v>0.77569444444476499</v>
      </c>
      <c r="AK1126" s="307"/>
      <c r="BB1126" s="55">
        <v>0.77569444444476499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3"/>
      <c r="AD1127" s="54">
        <v>0.77638888888920998</v>
      </c>
      <c r="AK1127" s="307"/>
      <c r="BB1127" s="55">
        <v>0.77638888888920998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3"/>
      <c r="AD1128" s="54">
        <v>0.77708333333365498</v>
      </c>
      <c r="AK1128" s="307"/>
      <c r="BB1128" s="55">
        <v>0.77708333333365498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3"/>
      <c r="AD1129" s="54">
        <v>0.77777777777809998</v>
      </c>
      <c r="AK1129" s="307"/>
      <c r="BB1129" s="55">
        <v>0.77777777777809998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3"/>
      <c r="AD1130" s="54">
        <v>0.77847222222254497</v>
      </c>
      <c r="AK1130" s="307"/>
      <c r="BB1130" s="55">
        <v>0.77847222222254497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3"/>
      <c r="AD1131" s="54">
        <v>0.77916666666698997</v>
      </c>
      <c r="AK1131" s="307"/>
      <c r="BB1131" s="55">
        <v>0.77916666666698997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3"/>
      <c r="AD1132" s="54">
        <v>0.77986111111143497</v>
      </c>
      <c r="AK1132" s="307"/>
      <c r="BB1132" s="55">
        <v>0.77986111111143497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3"/>
      <c r="AD1133" s="54">
        <v>0.78055555555587997</v>
      </c>
      <c r="AK1133" s="307"/>
      <c r="BB1133" s="55">
        <v>0.78055555555587997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3"/>
      <c r="AD1134" s="54">
        <v>0.78125000000032496</v>
      </c>
      <c r="AK1134" s="307"/>
      <c r="BB1134" s="55">
        <v>0.78125000000032496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3"/>
      <c r="AD1135" s="54">
        <v>0.78194444444476996</v>
      </c>
      <c r="AK1135" s="307"/>
      <c r="BB1135" s="55">
        <v>0.78194444444476996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3"/>
      <c r="AD1136" s="54">
        <v>0.78263888888921496</v>
      </c>
      <c r="AK1136" s="307"/>
      <c r="BB1136" s="55">
        <v>0.78263888888921496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3"/>
      <c r="AD1137" s="54">
        <v>0.78333333333365995</v>
      </c>
      <c r="AK1137" s="307"/>
      <c r="BB1137" s="55">
        <v>0.78333333333365995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3"/>
      <c r="AD1138" s="54">
        <v>0.78402777777810495</v>
      </c>
      <c r="AK1138" s="307"/>
      <c r="BB1138" s="55">
        <v>0.78402777777810495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3"/>
      <c r="AD1139" s="54">
        <v>0.78472222222254995</v>
      </c>
      <c r="AK1139" s="307"/>
      <c r="BB1139" s="55">
        <v>0.78472222222254995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3"/>
      <c r="AD1140" s="54">
        <v>0.78541666666699494</v>
      </c>
      <c r="AK1140" s="307"/>
      <c r="BB1140" s="55">
        <v>0.78541666666699494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3"/>
      <c r="AD1141" s="54">
        <v>0.78611111111144005</v>
      </c>
      <c r="AK1141" s="307"/>
      <c r="BB1141" s="55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3"/>
      <c r="AD1142" s="54">
        <v>0.78680555555588505</v>
      </c>
      <c r="AK1142" s="307"/>
      <c r="BB1142" s="55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3"/>
      <c r="AD1143" s="54">
        <v>0.78750000000033005</v>
      </c>
      <c r="AK1143" s="307"/>
      <c r="BB1143" s="55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3"/>
      <c r="AD1144" s="54">
        <v>0.78819444444477504</v>
      </c>
      <c r="AK1144" s="307"/>
      <c r="BB1144" s="55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3"/>
      <c r="AD1145" s="54">
        <v>0.78888888888922004</v>
      </c>
      <c r="AK1145" s="307"/>
      <c r="BB1145" s="55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3"/>
      <c r="AD1146" s="54">
        <v>0.78958333333366504</v>
      </c>
      <c r="AK1146" s="307"/>
      <c r="BB1146" s="55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3"/>
      <c r="AD1147" s="54">
        <v>0.79027777777811004</v>
      </c>
      <c r="AK1147" s="307"/>
      <c r="BB1147" s="55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3"/>
      <c r="AD1148" s="54">
        <v>0.79097222222255503</v>
      </c>
      <c r="AK1148" s="307"/>
      <c r="BB1148" s="55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3"/>
      <c r="AD1149" s="54">
        <v>0.79166666666700003</v>
      </c>
      <c r="AK1149" s="307"/>
      <c r="BB1149" s="55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3"/>
      <c r="AD1150" s="54">
        <v>0.79236111111144503</v>
      </c>
      <c r="AK1150" s="307"/>
      <c r="BB1150" s="55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3"/>
      <c r="AD1151" s="54">
        <v>0.79305555555589002</v>
      </c>
      <c r="AK1151" s="307"/>
      <c r="BB1151" s="55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3"/>
      <c r="AD1152" s="54">
        <v>0.79375000000033502</v>
      </c>
      <c r="AK1152" s="307"/>
      <c r="BB1152" s="55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3"/>
      <c r="AD1153" s="54">
        <v>0.79444444444478002</v>
      </c>
      <c r="AK1153" s="307"/>
      <c r="BB1153" s="55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3"/>
      <c r="AD1154" s="54">
        <v>0.79513888888922502</v>
      </c>
      <c r="AK1154" s="307"/>
      <c r="BB1154" s="55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3"/>
      <c r="AD1155" s="54">
        <v>0.79583333333367001</v>
      </c>
      <c r="AK1155" s="307"/>
      <c r="BB1155" s="55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3"/>
      <c r="AD1156" s="54">
        <v>0.79652777777811501</v>
      </c>
      <c r="AK1156" s="307"/>
      <c r="BB1156" s="55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3"/>
      <c r="AD1157" s="54">
        <v>0.79722222222256001</v>
      </c>
      <c r="AK1157" s="307"/>
      <c r="BB1157" s="55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3"/>
      <c r="AD1158" s="54">
        <v>0.797916666667005</v>
      </c>
      <c r="AK1158" s="307"/>
      <c r="BB1158" s="55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3"/>
      <c r="AD1159" s="54">
        <v>0.79861111111145</v>
      </c>
      <c r="AK1159" s="307"/>
      <c r="BB1159" s="55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3"/>
      <c r="AD1160" s="54">
        <v>0.799305555555895</v>
      </c>
      <c r="AK1160" s="307"/>
      <c r="BB1160" s="55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3"/>
      <c r="AD1161" s="54">
        <v>0.80000000000033999</v>
      </c>
      <c r="AK1161" s="307"/>
      <c r="BB1161" s="55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3"/>
      <c r="AD1162" s="54">
        <v>0.80069444444478499</v>
      </c>
      <c r="AK1162" s="307"/>
      <c r="BB1162" s="55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3"/>
      <c r="AD1163" s="54">
        <v>0.80138888888922999</v>
      </c>
      <c r="AK1163" s="307"/>
      <c r="BB1163" s="55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3"/>
      <c r="AD1164" s="54">
        <v>0.80208333333367499</v>
      </c>
      <c r="AK1164" s="307"/>
      <c r="BB1164" s="55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3"/>
      <c r="AD1165" s="54">
        <v>0.80277777777811998</v>
      </c>
      <c r="AK1165" s="307"/>
      <c r="BB1165" s="55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3"/>
      <c r="AD1166" s="54">
        <v>0.80347222222256498</v>
      </c>
      <c r="AK1166" s="307"/>
      <c r="BB1166" s="55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3"/>
      <c r="AD1167" s="54">
        <v>0.80416666666700998</v>
      </c>
      <c r="AK1167" s="307"/>
      <c r="BB1167" s="55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3"/>
      <c r="AD1168" s="54">
        <v>0.80486111111145497</v>
      </c>
      <c r="AK1168" s="307"/>
      <c r="BB1168" s="55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3"/>
      <c r="AD1169" s="54">
        <v>0.80555555555589997</v>
      </c>
      <c r="AK1169" s="307"/>
      <c r="BB1169" s="55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3"/>
      <c r="AD1170" s="54">
        <v>0.80625000000034497</v>
      </c>
      <c r="AK1170" s="307"/>
      <c r="BB1170" s="55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3"/>
      <c r="AD1171" s="54">
        <v>0.80694444444478997</v>
      </c>
      <c r="AK1171" s="307"/>
      <c r="BB1171" s="55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3"/>
      <c r="AD1172" s="54">
        <v>0.80763888888923496</v>
      </c>
      <c r="AK1172" s="307"/>
      <c r="BB1172" s="55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3"/>
      <c r="AD1173" s="54">
        <v>0.80833333333367996</v>
      </c>
      <c r="AK1173" s="307"/>
      <c r="BB1173" s="55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3"/>
      <c r="AD1174" s="54">
        <v>0.80902777777812496</v>
      </c>
      <c r="AK1174" s="307"/>
      <c r="BB1174" s="55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3"/>
      <c r="AD1175" s="54">
        <v>0.80972222222256995</v>
      </c>
      <c r="AK1175" s="307"/>
      <c r="BB1175" s="55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3"/>
      <c r="AD1176" s="54">
        <v>0.81041666666701495</v>
      </c>
      <c r="AK1176" s="307"/>
      <c r="BB1176" s="55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3"/>
      <c r="AD1177" s="54">
        <v>0.81111111111145995</v>
      </c>
      <c r="AK1177" s="307"/>
      <c r="BB1177" s="55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3"/>
      <c r="AC1178" s="373"/>
      <c r="AD1178" s="54">
        <v>0.81180555555590495</v>
      </c>
      <c r="AK1178" s="307"/>
      <c r="BB1178" s="55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3"/>
      <c r="AC1179" s="373"/>
      <c r="AD1179" s="54">
        <v>0.81250000000035005</v>
      </c>
      <c r="AK1179" s="307"/>
      <c r="BB1179" s="55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3"/>
      <c r="AD1180" s="54">
        <v>0.81319444444479505</v>
      </c>
      <c r="AK1180" s="307"/>
      <c r="BB1180" s="55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3"/>
      <c r="AD1181" s="54">
        <v>0.81388888888924005</v>
      </c>
      <c r="AK1181" s="307"/>
      <c r="BB1181" s="55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3"/>
      <c r="AD1182" s="54">
        <v>0.81458333333368504</v>
      </c>
      <c r="AK1182" s="307"/>
      <c r="BB1182" s="55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3"/>
      <c r="AD1183" s="54">
        <v>0.81527777777813004</v>
      </c>
      <c r="AK1183" s="307"/>
      <c r="BB1183" s="55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3"/>
      <c r="AD1184" s="54">
        <v>0.81597222222257504</v>
      </c>
      <c r="AK1184" s="307"/>
      <c r="BB1184" s="55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3"/>
      <c r="AD1185" s="54">
        <v>0.81666666666702004</v>
      </c>
      <c r="AK1185" s="307"/>
      <c r="BB1185" s="55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3"/>
      <c r="AD1186" s="54">
        <v>0.81736111111146503</v>
      </c>
      <c r="AK1186" s="307"/>
      <c r="BB1186" s="55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3"/>
      <c r="AD1187" s="54">
        <v>0.81805555555591003</v>
      </c>
      <c r="AK1187" s="307"/>
      <c r="BB1187" s="55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3"/>
      <c r="AD1188" s="54">
        <v>0.81875000000035503</v>
      </c>
      <c r="AK1188" s="307"/>
      <c r="BB1188" s="55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3"/>
      <c r="AD1189" s="54">
        <v>0.81944444444480002</v>
      </c>
      <c r="AK1189" s="307"/>
      <c r="BB1189" s="55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3"/>
      <c r="AD1190" s="54">
        <v>0.82013888888924502</v>
      </c>
      <c r="AK1190" s="307"/>
      <c r="BB1190" s="55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3"/>
      <c r="AD1191" s="54">
        <v>0.82083333333369002</v>
      </c>
      <c r="AK1191" s="307"/>
      <c r="BB1191" s="55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3"/>
      <c r="AD1192" s="54">
        <v>0.82152777777813502</v>
      </c>
      <c r="AK1192" s="307"/>
      <c r="BB1192" s="55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3"/>
      <c r="AD1193" s="54">
        <v>0.82222222222258001</v>
      </c>
      <c r="AK1193" s="307"/>
      <c r="BB1193" s="55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3"/>
      <c r="AD1194" s="54">
        <v>0.82291666666702501</v>
      </c>
      <c r="AK1194" s="307"/>
      <c r="BB1194" s="55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3"/>
      <c r="AD1195" s="54">
        <v>0.82361111111147001</v>
      </c>
      <c r="AK1195" s="307"/>
      <c r="BB1195" s="55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3"/>
      <c r="AD1196" s="54">
        <v>0.824305555555915</v>
      </c>
      <c r="AK1196" s="307"/>
      <c r="BB1196" s="55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3"/>
      <c r="AD1197" s="54">
        <v>0.82500000000036</v>
      </c>
      <c r="AK1197" s="307"/>
      <c r="BB1197" s="55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3"/>
      <c r="AD1198" s="54">
        <v>0.825694444444805</v>
      </c>
      <c r="AK1198" s="307"/>
      <c r="BB1198" s="55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3"/>
      <c r="AD1199" s="54">
        <v>0.82638888888925</v>
      </c>
      <c r="AK1199" s="307"/>
      <c r="BB1199" s="55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3"/>
      <c r="AD1200" s="54">
        <v>0.82708333333369499</v>
      </c>
      <c r="AK1200" s="307"/>
      <c r="BB1200" s="55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3"/>
      <c r="AD1201" s="54">
        <v>0.82777777777813999</v>
      </c>
      <c r="AK1201" s="307"/>
      <c r="BB1201" s="55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3"/>
      <c r="AD1202" s="54">
        <v>0.82847222222258499</v>
      </c>
      <c r="AK1202" s="307"/>
      <c r="BB1202" s="55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3"/>
      <c r="AD1203" s="54">
        <v>0.82916666666702998</v>
      </c>
      <c r="AK1203" s="307"/>
      <c r="BB1203" s="55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3"/>
      <c r="AD1204" s="54">
        <v>0.82986111111147498</v>
      </c>
      <c r="AK1204" s="307"/>
      <c r="BB1204" s="55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3"/>
      <c r="AD1205" s="54">
        <v>0.83055555555591998</v>
      </c>
      <c r="AK1205" s="307"/>
      <c r="BB1205" s="55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3"/>
      <c r="AD1206" s="54">
        <v>0.83125000000036497</v>
      </c>
      <c r="AK1206" s="307"/>
      <c r="BB1206" s="55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3"/>
      <c r="AD1207" s="54">
        <v>0.83194444444480997</v>
      </c>
      <c r="AK1207" s="307"/>
      <c r="BB1207" s="55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3"/>
      <c r="AD1208" s="54">
        <v>0.83263888888925497</v>
      </c>
      <c r="AK1208" s="307"/>
      <c r="BB1208" s="55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3"/>
      <c r="AD1209" s="54">
        <v>0.83333333333369997</v>
      </c>
      <c r="AK1209" s="307"/>
      <c r="BB1209" s="55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3"/>
      <c r="AD1210" s="54">
        <v>0.83402777777814496</v>
      </c>
      <c r="AK1210" s="307"/>
      <c r="BB1210" s="55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3"/>
      <c r="AD1211" s="54">
        <v>0.83472222222258996</v>
      </c>
      <c r="AK1211" s="307"/>
      <c r="BB1211" s="55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3"/>
      <c r="AD1212" s="54">
        <v>0.83541666666703496</v>
      </c>
      <c r="AK1212" s="307"/>
      <c r="BB1212" s="55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3"/>
      <c r="AD1213" s="54">
        <v>0.83611111111147995</v>
      </c>
      <c r="AK1213" s="307"/>
      <c r="BB1213" s="55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3"/>
      <c r="AD1214" s="54">
        <v>0.83680555555592495</v>
      </c>
      <c r="AK1214" s="307"/>
      <c r="BB1214" s="55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3"/>
      <c r="AD1215" s="54">
        <v>0.83750000000036995</v>
      </c>
      <c r="AK1215" s="307"/>
      <c r="BB1215" s="55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3"/>
      <c r="AD1216" s="54">
        <v>0.83819444444481495</v>
      </c>
      <c r="AK1216" s="307"/>
      <c r="BB1216" s="55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3"/>
      <c r="AD1217" s="54">
        <v>0.83888888888926005</v>
      </c>
      <c r="AK1217" s="307"/>
      <c r="BB1217" s="55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3"/>
      <c r="AD1218" s="54">
        <v>0.83958333333370505</v>
      </c>
      <c r="AK1218" s="307"/>
      <c r="BB1218" s="55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3"/>
      <c r="AD1219" s="54">
        <v>0.84027777777815005</v>
      </c>
      <c r="AK1219" s="307"/>
      <c r="BB1219" s="55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3"/>
      <c r="AD1220" s="54">
        <v>0.84097222222259504</v>
      </c>
      <c r="AK1220" s="307"/>
      <c r="BB1220" s="55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3"/>
      <c r="AD1221" s="54">
        <v>0.84166666666704004</v>
      </c>
      <c r="AK1221" s="307"/>
      <c r="BB1221" s="55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3"/>
      <c r="AD1222" s="54">
        <v>0.84236111111148504</v>
      </c>
      <c r="AK1222" s="307"/>
      <c r="BB1222" s="55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3"/>
      <c r="AD1223" s="54">
        <v>0.84305555555593004</v>
      </c>
      <c r="AK1223" s="307"/>
      <c r="BB1223" s="55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3"/>
      <c r="AD1224" s="54">
        <v>0.84375000000037503</v>
      </c>
      <c r="AK1224" s="307"/>
      <c r="BB1224" s="55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3"/>
      <c r="AD1225" s="54">
        <v>0.84444444444482003</v>
      </c>
      <c r="AK1225" s="307"/>
      <c r="BB1225" s="55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3"/>
      <c r="AD1226" s="54">
        <v>0.84513888888926503</v>
      </c>
      <c r="AK1226" s="307"/>
      <c r="BB1226" s="55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3"/>
      <c r="AD1227" s="54">
        <v>0.84583333333371002</v>
      </c>
      <c r="AK1227" s="307"/>
      <c r="BB1227" s="55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3"/>
      <c r="AD1228" s="54">
        <v>0.84652777777815502</v>
      </c>
      <c r="AK1228" s="307"/>
      <c r="BB1228" s="55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3"/>
      <c r="AD1229" s="54">
        <v>0.84722222222260002</v>
      </c>
      <c r="AK1229" s="307"/>
      <c r="BB1229" s="55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3"/>
      <c r="AD1230" s="54">
        <v>0.84791666666704502</v>
      </c>
      <c r="AK1230" s="307"/>
      <c r="BB1230" s="55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3"/>
      <c r="AD1231" s="54">
        <v>0.84861111111149001</v>
      </c>
      <c r="AK1231" s="307"/>
      <c r="BB1231" s="55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3"/>
      <c r="AD1232" s="54">
        <v>0.84930555555593501</v>
      </c>
      <c r="AK1232" s="307"/>
      <c r="BB1232" s="55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3"/>
      <c r="AD1233" s="54">
        <v>0.85000000000038001</v>
      </c>
      <c r="AK1233" s="307"/>
      <c r="BB1233" s="55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3"/>
      <c r="AD1234" s="54">
        <v>0.850694444444825</v>
      </c>
      <c r="AK1234" s="307"/>
      <c r="BB1234" s="55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3"/>
      <c r="AD1235" s="54">
        <v>0.85138888888927</v>
      </c>
      <c r="AK1235" s="307"/>
      <c r="BB1235" s="55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3"/>
      <c r="AD1236" s="54">
        <v>0.852083333333715</v>
      </c>
      <c r="AK1236" s="307"/>
      <c r="BB1236" s="55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3"/>
      <c r="AD1237" s="54">
        <v>0.85277777777816</v>
      </c>
      <c r="AK1237" s="307"/>
      <c r="BB1237" s="55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3"/>
      <c r="AD1238" s="54">
        <v>0.85347222222260499</v>
      </c>
      <c r="AK1238" s="307"/>
      <c r="BB1238" s="55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3"/>
      <c r="AD1239" s="54">
        <v>0.85416666666704999</v>
      </c>
      <c r="AK1239" s="307"/>
      <c r="BB1239" s="55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3"/>
      <c r="AD1240" s="54">
        <v>0.85486111111149499</v>
      </c>
      <c r="AK1240" s="307"/>
      <c r="BB1240" s="55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3"/>
      <c r="AD1241" s="54">
        <v>0.85555555555593998</v>
      </c>
      <c r="AK1241" s="307"/>
      <c r="BB1241" s="55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3"/>
      <c r="AD1242" s="54">
        <v>0.85625000000038498</v>
      </c>
      <c r="AK1242" s="307"/>
      <c r="BB1242" s="55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3"/>
      <c r="AD1243" s="54">
        <v>0.85694444444482998</v>
      </c>
      <c r="AK1243" s="307"/>
      <c r="BB1243" s="55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3"/>
      <c r="AD1244" s="54">
        <v>0.85763888888927498</v>
      </c>
      <c r="AK1244" s="307"/>
      <c r="BB1244" s="55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3"/>
      <c r="AD1245" s="54">
        <v>0.85833333333371997</v>
      </c>
      <c r="AK1245" s="307"/>
      <c r="BB1245" s="55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3"/>
      <c r="AD1246" s="54">
        <v>0.85902777777816497</v>
      </c>
      <c r="AK1246" s="307"/>
      <c r="BB1246" s="55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3"/>
      <c r="AD1247" s="54">
        <v>0.85972222222260997</v>
      </c>
      <c r="AK1247" s="307"/>
      <c r="BB1247" s="55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3"/>
      <c r="AD1248" s="54">
        <v>0.86041666666705496</v>
      </c>
      <c r="AK1248" s="307"/>
      <c r="BB1248" s="55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3"/>
      <c r="AD1249" s="54">
        <v>0.86111111111149996</v>
      </c>
      <c r="AK1249" s="307"/>
      <c r="BB1249" s="55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3"/>
      <c r="AD1250" s="54">
        <v>0.86180555555594496</v>
      </c>
      <c r="AK1250" s="307"/>
      <c r="BB1250" s="55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3"/>
      <c r="AD1251" s="54">
        <v>0.86250000000038995</v>
      </c>
      <c r="AK1251" s="307"/>
      <c r="BB1251" s="55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3"/>
      <c r="AD1252" s="54">
        <v>0.86319444444483495</v>
      </c>
      <c r="AK1252" s="307"/>
      <c r="BB1252" s="55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3"/>
      <c r="AD1253" s="54">
        <v>0.86388888888927995</v>
      </c>
      <c r="AK1253" s="307"/>
      <c r="BB1253" s="55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3"/>
      <c r="AD1254" s="54">
        <v>0.86458333333372495</v>
      </c>
      <c r="AK1254" s="307"/>
      <c r="BB1254" s="55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3"/>
      <c r="AD1255" s="54">
        <v>0.86527777777817005</v>
      </c>
      <c r="AK1255" s="307"/>
      <c r="BB1255" s="55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3"/>
      <c r="AD1256" s="54">
        <v>0.86597222222261505</v>
      </c>
      <c r="AK1256" s="307"/>
      <c r="BB1256" s="55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3"/>
      <c r="AD1257" s="54">
        <v>0.86666666666706005</v>
      </c>
      <c r="AK1257" s="307"/>
      <c r="BB1257" s="55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3"/>
      <c r="AD1258" s="54">
        <v>0.86736111111150505</v>
      </c>
      <c r="AK1258" s="307"/>
      <c r="BB1258" s="55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3"/>
      <c r="AD1259" s="54">
        <v>0.86805555555595004</v>
      </c>
      <c r="AK1259" s="307"/>
      <c r="BB1259" s="55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3"/>
      <c r="AD1260" s="54">
        <v>0.86875000000039404</v>
      </c>
      <c r="AK1260" s="307"/>
      <c r="BB1260" s="55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3"/>
      <c r="AD1261" s="54">
        <v>0.86944444444483904</v>
      </c>
      <c r="AK1261" s="307"/>
      <c r="BB1261" s="55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3"/>
      <c r="AD1262" s="54">
        <v>0.87013888888928403</v>
      </c>
      <c r="AK1262" s="307"/>
      <c r="BB1262" s="55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3"/>
      <c r="AD1263" s="54">
        <v>0.87083333333372903</v>
      </c>
      <c r="AK1263" s="307"/>
      <c r="BB1263" s="55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3"/>
      <c r="AD1264" s="54">
        <v>0.87152777777817403</v>
      </c>
      <c r="AK1264" s="307"/>
      <c r="BB1264" s="55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3"/>
      <c r="AD1265" s="54">
        <v>0.87222222222261903</v>
      </c>
      <c r="AK1265" s="307"/>
      <c r="BB1265" s="55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3"/>
      <c r="AD1266" s="54">
        <v>0.87291666666706402</v>
      </c>
      <c r="AK1266" s="307"/>
      <c r="BB1266" s="55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3"/>
      <c r="AD1267" s="54">
        <v>0.87361111111150902</v>
      </c>
      <c r="AK1267" s="307"/>
      <c r="BB1267" s="55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3"/>
      <c r="AD1268" s="54">
        <v>0.87430555555595402</v>
      </c>
      <c r="AK1268" s="307"/>
      <c r="BB1268" s="55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3"/>
      <c r="AD1269" s="54">
        <v>0.87500000000039901</v>
      </c>
      <c r="AK1269" s="307"/>
      <c r="BB1269" s="55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3"/>
      <c r="AD1270" s="54">
        <v>0.87569444444484401</v>
      </c>
      <c r="AK1270" s="307"/>
      <c r="BB1270" s="55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3"/>
      <c r="AD1271" s="54">
        <v>0.87638888888928901</v>
      </c>
      <c r="AK1271" s="307"/>
      <c r="BB1271" s="55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3"/>
      <c r="AD1272" s="54">
        <v>0.87708333333373401</v>
      </c>
      <c r="AK1272" s="307"/>
      <c r="BB1272" s="55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3"/>
      <c r="AD1273" s="54">
        <v>0.877777777778179</v>
      </c>
      <c r="AK1273" s="307"/>
      <c r="BB1273" s="55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3"/>
      <c r="AD1274" s="54">
        <v>0.878472222222624</v>
      </c>
      <c r="AK1274" s="307"/>
      <c r="BB1274" s="55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3"/>
      <c r="AD1275" s="54">
        <v>0.879166666667069</v>
      </c>
      <c r="AK1275" s="307"/>
      <c r="BB1275" s="55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3"/>
      <c r="AD1276" s="54">
        <v>0.87986111111151399</v>
      </c>
      <c r="AK1276" s="307"/>
      <c r="BB1276" s="55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3"/>
      <c r="AD1277" s="54">
        <v>0.88055555555595899</v>
      </c>
      <c r="AK1277" s="307"/>
      <c r="BB1277" s="55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3"/>
      <c r="AD1278" s="54">
        <v>0.88125000000040399</v>
      </c>
      <c r="AK1278" s="307"/>
      <c r="BB1278" s="55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3"/>
      <c r="AD1279" s="54">
        <v>0.88194444444484899</v>
      </c>
      <c r="AK1279" s="307"/>
      <c r="BB1279" s="55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3"/>
      <c r="AD1280" s="54">
        <v>0.88263888888929398</v>
      </c>
      <c r="AK1280" s="307"/>
      <c r="BB1280" s="55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3"/>
      <c r="AD1281" s="54">
        <v>0.88333333333373898</v>
      </c>
      <c r="AK1281" s="307"/>
      <c r="BB1281" s="55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3"/>
      <c r="AD1282" s="54">
        <v>0.88402777777818398</v>
      </c>
      <c r="AK1282" s="307"/>
      <c r="BB1282" s="55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3"/>
      <c r="AD1283" s="54">
        <v>0.88472222222262897</v>
      </c>
      <c r="AK1283" s="307"/>
      <c r="BB1283" s="55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3"/>
      <c r="AD1284" s="54">
        <v>0.88541666666707397</v>
      </c>
      <c r="AK1284" s="307"/>
      <c r="BB1284" s="55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3"/>
      <c r="AD1285" s="54">
        <v>0.88611111111151897</v>
      </c>
      <c r="AK1285" s="307"/>
      <c r="BB1285" s="55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3"/>
      <c r="AD1286" s="54">
        <v>0.88680555555596396</v>
      </c>
      <c r="AK1286" s="307"/>
      <c r="BB1286" s="55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3"/>
      <c r="AD1287" s="54">
        <v>0.88750000000040896</v>
      </c>
      <c r="AK1287" s="307"/>
      <c r="BB1287" s="55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3"/>
      <c r="AD1288" s="54">
        <v>0.88819444444485396</v>
      </c>
      <c r="AK1288" s="307"/>
      <c r="BB1288" s="55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3"/>
      <c r="AD1289" s="54">
        <v>0.88888888888929896</v>
      </c>
      <c r="AK1289" s="307"/>
      <c r="BB1289" s="55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3"/>
      <c r="AD1290" s="54">
        <v>0.88958333333374395</v>
      </c>
      <c r="AK1290" s="307"/>
      <c r="BB1290" s="55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3"/>
      <c r="AD1291" s="54">
        <v>0.89027777777818895</v>
      </c>
      <c r="AK1291" s="307"/>
      <c r="BB1291" s="55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3"/>
      <c r="AD1292" s="54">
        <v>0.89097222222263395</v>
      </c>
      <c r="AK1292" s="307"/>
      <c r="BB1292" s="55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3"/>
      <c r="AD1293" s="54">
        <v>0.89166666666707906</v>
      </c>
      <c r="AK1293" s="307"/>
      <c r="BB1293" s="55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3"/>
      <c r="AD1294" s="54">
        <v>0.89236111111152405</v>
      </c>
      <c r="AK1294" s="307"/>
      <c r="BB1294" s="55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3"/>
      <c r="AD1295" s="54">
        <v>0.89305555555596905</v>
      </c>
      <c r="AK1295" s="307"/>
      <c r="BB1295" s="55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3"/>
      <c r="AD1296" s="54">
        <v>0.89375000000041405</v>
      </c>
      <c r="AK1296" s="307"/>
      <c r="BB1296" s="55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3"/>
      <c r="AD1297" s="54">
        <v>0.89444444444485904</v>
      </c>
      <c r="AK1297" s="307"/>
      <c r="BB1297" s="55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3"/>
      <c r="AD1298" s="54">
        <v>0.89513888888930404</v>
      </c>
      <c r="AK1298" s="307"/>
      <c r="BB1298" s="55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3"/>
      <c r="AD1299" s="54">
        <v>0.89583333333374904</v>
      </c>
      <c r="AK1299" s="307"/>
      <c r="BB1299" s="55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3"/>
      <c r="AD1300" s="54">
        <v>0.89652777777819403</v>
      </c>
      <c r="AK1300" s="307"/>
      <c r="BB1300" s="55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3"/>
      <c r="AD1301" s="54">
        <v>0.89722222222263903</v>
      </c>
      <c r="AK1301" s="307"/>
      <c r="BB1301" s="55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3"/>
      <c r="AD1302" s="54">
        <v>0.89791666666708403</v>
      </c>
      <c r="AK1302" s="307"/>
      <c r="BB1302" s="55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3"/>
      <c r="AD1303" s="54">
        <v>0.89861111111152903</v>
      </c>
      <c r="AK1303" s="307"/>
      <c r="BB1303" s="55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3"/>
      <c r="AD1304" s="54">
        <v>0.89930555555597402</v>
      </c>
      <c r="AK1304" s="307"/>
      <c r="BB1304" s="55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3"/>
      <c r="AD1305" s="54">
        <v>0.90000000000041902</v>
      </c>
      <c r="AK1305" s="307"/>
      <c r="BB1305" s="55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3"/>
      <c r="AD1306" s="54">
        <v>0.90069444444486402</v>
      </c>
      <c r="AK1306" s="307"/>
      <c r="BB1306" s="55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3"/>
      <c r="AD1307" s="54">
        <v>0.90138888888930901</v>
      </c>
      <c r="AK1307" s="307"/>
      <c r="BB1307" s="55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3"/>
      <c r="AD1308" s="54">
        <v>0.90208333333375401</v>
      </c>
      <c r="AK1308" s="307"/>
      <c r="BB1308" s="55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3"/>
      <c r="AD1309" s="54">
        <v>0.90277777777819901</v>
      </c>
      <c r="AK1309" s="307"/>
      <c r="BB1309" s="55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3"/>
      <c r="AD1310" s="54">
        <v>0.90347222222264401</v>
      </c>
      <c r="AK1310" s="307"/>
      <c r="BB1310" s="55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3"/>
      <c r="AD1311" s="54">
        <v>0.904166666667089</v>
      </c>
      <c r="AK1311" s="307"/>
      <c r="BB1311" s="55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3"/>
      <c r="AD1312" s="54">
        <v>0.904861111111534</v>
      </c>
      <c r="AK1312" s="307"/>
      <c r="BB1312" s="55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3"/>
      <c r="AD1313" s="54">
        <v>0.905555555555979</v>
      </c>
      <c r="AK1313" s="307"/>
      <c r="BB1313" s="55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3"/>
      <c r="AD1314" s="54">
        <v>0.90625000000042399</v>
      </c>
      <c r="AK1314" s="307"/>
      <c r="BB1314" s="55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3"/>
      <c r="AD1315" s="54">
        <v>0.90694444444486899</v>
      </c>
      <c r="AK1315" s="307"/>
      <c r="BB1315" s="55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3"/>
      <c r="AD1316" s="54">
        <v>0.90763888888931399</v>
      </c>
      <c r="AK1316" s="307"/>
      <c r="BB1316" s="55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3"/>
      <c r="AD1317" s="54">
        <v>0.90833333333375899</v>
      </c>
      <c r="AK1317" s="307"/>
      <c r="BB1317" s="55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3"/>
      <c r="AD1318" s="54">
        <v>0.90902777777820398</v>
      </c>
      <c r="AK1318" s="307"/>
      <c r="BB1318" s="55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3"/>
      <c r="AD1319" s="54">
        <v>0.90972222222264898</v>
      </c>
      <c r="AK1319" s="307"/>
      <c r="BB1319" s="55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3"/>
      <c r="AD1320" s="54">
        <v>0.91041666666709398</v>
      </c>
      <c r="AK1320" s="307"/>
      <c r="BB1320" s="55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3"/>
      <c r="AD1321" s="54">
        <v>0.91111111111153897</v>
      </c>
      <c r="AK1321" s="307"/>
      <c r="BB1321" s="55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3"/>
      <c r="AD1322" s="54">
        <v>0.91180555555598397</v>
      </c>
      <c r="AK1322" s="307"/>
      <c r="BB1322" s="55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3"/>
      <c r="AD1323" s="54">
        <v>0.91250000000042897</v>
      </c>
      <c r="AK1323" s="307"/>
      <c r="BB1323" s="55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3"/>
      <c r="AD1324" s="54">
        <v>0.91319444444487397</v>
      </c>
      <c r="AK1324" s="307"/>
      <c r="BB1324" s="55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3"/>
      <c r="AD1325" s="54">
        <v>0.91388888888931896</v>
      </c>
      <c r="AK1325" s="307"/>
      <c r="BB1325" s="55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3"/>
      <c r="AD1326" s="54">
        <v>0.91458333333376396</v>
      </c>
      <c r="AK1326" s="307"/>
      <c r="BB1326" s="55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3"/>
      <c r="AD1327" s="54">
        <v>0.91527777777820896</v>
      </c>
      <c r="AK1327" s="307"/>
      <c r="BB1327" s="55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3"/>
      <c r="AD1328" s="54">
        <v>0.91597222222265395</v>
      </c>
      <c r="AK1328" s="307"/>
      <c r="BB1328" s="55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3"/>
      <c r="AD1329" s="54">
        <v>0.91666666666709895</v>
      </c>
      <c r="AK1329" s="307"/>
      <c r="BB1329" s="55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3"/>
      <c r="AD1330" s="54">
        <v>0.91736111111154395</v>
      </c>
      <c r="AK1330" s="307"/>
      <c r="BB1330" s="55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3"/>
      <c r="AD1331" s="54">
        <v>0.91805555555598894</v>
      </c>
      <c r="AK1331" s="307"/>
      <c r="BB1331" s="55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3"/>
      <c r="AD1332" s="54">
        <v>0.91875000000043405</v>
      </c>
      <c r="AK1332" s="307"/>
      <c r="BB1332" s="55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3"/>
      <c r="AD1333" s="54">
        <v>0.91944444444487905</v>
      </c>
      <c r="AK1333" s="307"/>
      <c r="BB1333" s="55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3"/>
      <c r="AD1334" s="54">
        <v>0.92013888888932405</v>
      </c>
      <c r="AK1334" s="307"/>
      <c r="BB1334" s="55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3"/>
      <c r="AD1335" s="54">
        <v>0.92083333333376904</v>
      </c>
      <c r="AK1335" s="307"/>
      <c r="BB1335" s="55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3"/>
      <c r="AD1336" s="54">
        <v>0.92152777777821404</v>
      </c>
      <c r="AK1336" s="307"/>
      <c r="BB1336" s="55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3"/>
      <c r="AD1337" s="54">
        <v>0.92222222222265904</v>
      </c>
      <c r="AK1337" s="307"/>
      <c r="BB1337" s="55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3"/>
      <c r="AD1338" s="54">
        <v>0.92291666666710404</v>
      </c>
      <c r="AK1338" s="307"/>
      <c r="BB1338" s="55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3"/>
      <c r="AD1339" s="54">
        <v>0.92361111111154903</v>
      </c>
      <c r="AK1339" s="307"/>
      <c r="BB1339" s="55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3"/>
      <c r="AD1340" s="54">
        <v>0.92430555555599403</v>
      </c>
      <c r="AK1340" s="307"/>
      <c r="BB1340" s="55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3"/>
      <c r="AD1341" s="54">
        <v>0.92500000000043903</v>
      </c>
      <c r="AK1341" s="307"/>
      <c r="BB1341" s="55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3"/>
      <c r="AD1342" s="54">
        <v>0.92569444444488402</v>
      </c>
      <c r="AK1342" s="307"/>
      <c r="BB1342" s="55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3"/>
      <c r="AD1343" s="54">
        <v>0.92638888888932902</v>
      </c>
      <c r="AK1343" s="307"/>
      <c r="BB1343" s="55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3"/>
      <c r="AD1344" s="54">
        <v>0.92708333333377402</v>
      </c>
      <c r="AK1344" s="307"/>
      <c r="BB1344" s="55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3"/>
      <c r="AD1345" s="54">
        <v>0.92777777777821901</v>
      </c>
      <c r="AK1345" s="307"/>
      <c r="BB1345" s="55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3"/>
      <c r="AD1346" s="54">
        <v>0.92847222222266401</v>
      </c>
      <c r="AK1346" s="307"/>
      <c r="BB1346" s="55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3"/>
      <c r="AD1347" s="54">
        <v>0.92916666666710901</v>
      </c>
      <c r="AK1347" s="307"/>
      <c r="BB1347" s="55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3"/>
      <c r="AD1348" s="54">
        <v>0.92986111111155401</v>
      </c>
      <c r="AK1348" s="307"/>
      <c r="BB1348" s="55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3"/>
      <c r="AD1349" s="54">
        <v>0.930555555555999</v>
      </c>
      <c r="AK1349" s="307"/>
      <c r="BB1349" s="55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3"/>
      <c r="AD1350" s="54">
        <v>0.931250000000444</v>
      </c>
      <c r="AK1350" s="307"/>
      <c r="BB1350" s="55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3"/>
      <c r="AD1351" s="54">
        <v>0.931944444444889</v>
      </c>
      <c r="AK1351" s="307"/>
      <c r="BB1351" s="55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3"/>
      <c r="AD1352" s="54">
        <v>0.93263888888933399</v>
      </c>
      <c r="AK1352" s="307"/>
      <c r="BB1352" s="55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3"/>
      <c r="AD1353" s="54">
        <v>0.93333333333377899</v>
      </c>
      <c r="AK1353" s="307"/>
      <c r="BB1353" s="55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3"/>
      <c r="AD1354" s="54">
        <v>0.93402777777822399</v>
      </c>
      <c r="AK1354" s="307"/>
      <c r="BB1354" s="55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3"/>
      <c r="AD1355" s="54">
        <v>0.93472222222266899</v>
      </c>
      <c r="AK1355" s="307"/>
      <c r="BB1355" s="55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3"/>
      <c r="AD1356" s="54">
        <v>0.93541666666711398</v>
      </c>
      <c r="AK1356" s="307"/>
      <c r="BB1356" s="55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3"/>
      <c r="AD1357" s="54">
        <v>0.93611111111155898</v>
      </c>
      <c r="AK1357" s="307"/>
      <c r="BB1357" s="55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3"/>
      <c r="AD1358" s="54">
        <v>0.93680555555600398</v>
      </c>
      <c r="AK1358" s="307"/>
      <c r="BB1358" s="55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3"/>
      <c r="AD1359" s="54">
        <v>0.93750000000044897</v>
      </c>
      <c r="AK1359" s="307"/>
      <c r="BB1359" s="55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3"/>
      <c r="AD1360" s="54">
        <v>0.93819444444489397</v>
      </c>
      <c r="AK1360" s="307"/>
      <c r="BB1360" s="55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3"/>
      <c r="AD1361" s="54">
        <v>0.93888888888933897</v>
      </c>
      <c r="AK1361" s="307"/>
      <c r="BB1361" s="55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3"/>
      <c r="AD1362" s="54">
        <v>0.93958333333378397</v>
      </c>
      <c r="AK1362" s="307"/>
      <c r="BB1362" s="55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3"/>
      <c r="AD1363" s="54">
        <v>0.94027777777822896</v>
      </c>
      <c r="AK1363" s="307"/>
      <c r="BB1363" s="55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3"/>
      <c r="AD1364" s="54">
        <v>0.94097222222267396</v>
      </c>
      <c r="AK1364" s="307"/>
      <c r="BB1364" s="55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3"/>
      <c r="AD1365" s="54">
        <v>0.94166666666711896</v>
      </c>
      <c r="AK1365" s="307"/>
      <c r="BB1365" s="55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3"/>
      <c r="AD1366" s="54">
        <v>0.94236111111156395</v>
      </c>
      <c r="AK1366" s="307"/>
      <c r="BB1366" s="55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3"/>
      <c r="AD1367" s="54">
        <v>0.94305555555600895</v>
      </c>
      <c r="AK1367" s="307"/>
      <c r="BB1367" s="55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3"/>
      <c r="AD1368" s="54">
        <v>0.94375000000045395</v>
      </c>
      <c r="AK1368" s="307"/>
      <c r="BB1368" s="55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3"/>
      <c r="AD1369" s="54">
        <v>0.94444444444489895</v>
      </c>
      <c r="AK1369" s="307"/>
      <c r="BB1369" s="55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3"/>
      <c r="AD1370" s="54">
        <v>0.94513888888934405</v>
      </c>
      <c r="AK1370" s="307"/>
      <c r="BB1370" s="55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3"/>
      <c r="AD1371" s="54">
        <v>0.94583333333378905</v>
      </c>
      <c r="AK1371" s="307"/>
      <c r="BB1371" s="55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3"/>
      <c r="AD1372" s="54">
        <v>0.94652777777823405</v>
      </c>
      <c r="AK1372" s="307"/>
      <c r="BB1372" s="55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3"/>
      <c r="AD1373" s="54">
        <v>0.94722222222267904</v>
      </c>
      <c r="AK1373" s="307"/>
      <c r="BB1373" s="55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3"/>
      <c r="AD1374" s="54">
        <v>0.94791666666712404</v>
      </c>
      <c r="AK1374" s="307"/>
      <c r="BB1374" s="55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3"/>
      <c r="AD1375" s="54">
        <v>0.94861111111156904</v>
      </c>
      <c r="AK1375" s="307"/>
      <c r="BB1375" s="55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3"/>
      <c r="AD1376" s="54">
        <v>0.94930555555601404</v>
      </c>
      <c r="AK1376" s="307"/>
      <c r="BB1376" s="55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3"/>
      <c r="AD1377" s="54">
        <v>0.95000000000045903</v>
      </c>
      <c r="AK1377" s="307"/>
      <c r="BB1377" s="55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3"/>
      <c r="AD1378" s="54">
        <v>0.95069444444490403</v>
      </c>
      <c r="AK1378" s="307"/>
      <c r="BB1378" s="55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3"/>
      <c r="AD1379" s="54">
        <v>0.95138888888934903</v>
      </c>
      <c r="AK1379" s="307"/>
      <c r="BB1379" s="55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3"/>
      <c r="AD1380" s="54">
        <v>0.95208333333379402</v>
      </c>
      <c r="AK1380" s="307"/>
      <c r="BB1380" s="55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3"/>
      <c r="AD1381" s="54">
        <v>0.95277777777823902</v>
      </c>
      <c r="AK1381" s="307"/>
      <c r="BB1381" s="55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3"/>
      <c r="AD1382" s="54">
        <v>0.95347222222268402</v>
      </c>
      <c r="AK1382" s="307"/>
      <c r="BB1382" s="55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3"/>
      <c r="AD1383" s="54">
        <v>0.95416666666712902</v>
      </c>
      <c r="AK1383" s="307"/>
      <c r="BB1383" s="55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3"/>
      <c r="AD1384" s="54">
        <v>0.95486111111157401</v>
      </c>
      <c r="AK1384" s="307"/>
      <c r="BB1384" s="55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3"/>
      <c r="AD1385" s="54">
        <v>0.95555555555601901</v>
      </c>
      <c r="AK1385" s="307"/>
      <c r="BB1385" s="55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3"/>
      <c r="AD1386" s="54">
        <v>0.95625000000046401</v>
      </c>
      <c r="AK1386" s="307"/>
      <c r="BB1386" s="55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3"/>
      <c r="AD1387" s="54">
        <v>0.956944444444909</v>
      </c>
      <c r="AK1387" s="307"/>
      <c r="BB1387" s="55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3"/>
      <c r="AD1388" s="54">
        <v>0.957638888889354</v>
      </c>
      <c r="AK1388" s="307"/>
      <c r="BB1388" s="55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3"/>
      <c r="AD1389" s="54">
        <v>0.958333333333799</v>
      </c>
      <c r="AK1389" s="307"/>
      <c r="BB1389" s="55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3"/>
      <c r="AD1390" s="54">
        <v>0.95902777777824399</v>
      </c>
      <c r="AK1390" s="307"/>
      <c r="BB1390" s="55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3"/>
      <c r="AD1391" s="54">
        <v>0.95972222222268899</v>
      </c>
      <c r="AK1391" s="307"/>
      <c r="BB1391" s="55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3"/>
      <c r="AD1392" s="54">
        <v>0.96041666666713399</v>
      </c>
      <c r="AK1392" s="307"/>
      <c r="BB1392" s="55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3"/>
      <c r="AD1393" s="54">
        <v>0.96111111111157899</v>
      </c>
      <c r="AK1393" s="307"/>
      <c r="BB1393" s="55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3"/>
      <c r="AD1394" s="54">
        <v>0.96180555555602398</v>
      </c>
      <c r="AK1394" s="307"/>
      <c r="BB1394" s="55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3"/>
      <c r="AD1395" s="54">
        <v>0.96250000000046898</v>
      </c>
      <c r="AK1395" s="307"/>
      <c r="BB1395" s="55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3"/>
      <c r="AD1396" s="54">
        <v>0.96319444444491398</v>
      </c>
      <c r="AK1396" s="307"/>
      <c r="BB1396" s="55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3"/>
      <c r="AD1397" s="54">
        <v>0.96388888888935897</v>
      </c>
      <c r="AK1397" s="307"/>
      <c r="BB1397" s="55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3"/>
      <c r="AD1398" s="54">
        <v>0.96458333333380397</v>
      </c>
      <c r="AK1398" s="307"/>
      <c r="BB1398" s="55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3"/>
      <c r="AD1399" s="54">
        <v>0.96527777777824897</v>
      </c>
      <c r="AK1399" s="307"/>
      <c r="BB1399" s="55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3"/>
      <c r="AD1400" s="54">
        <v>0.96597222222269397</v>
      </c>
      <c r="AK1400" s="307"/>
      <c r="BB1400" s="55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3"/>
      <c r="AD1401" s="54">
        <v>0.96666666666713896</v>
      </c>
      <c r="AK1401" s="307"/>
      <c r="BB1401" s="55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3"/>
      <c r="AD1402" s="54">
        <v>0.96736111111158396</v>
      </c>
      <c r="AK1402" s="307"/>
      <c r="BB1402" s="55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3"/>
      <c r="AD1403" s="54">
        <v>0.96805555555602896</v>
      </c>
      <c r="AK1403" s="307"/>
      <c r="BB1403" s="55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3"/>
      <c r="AD1404" s="54">
        <v>0.96875000000047395</v>
      </c>
      <c r="AK1404" s="307"/>
      <c r="BB1404" s="55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3"/>
      <c r="AD1405" s="54">
        <v>0.96944444444491895</v>
      </c>
      <c r="AK1405" s="307"/>
      <c r="BB1405" s="55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3"/>
      <c r="AD1406" s="54">
        <v>0.97013888888936395</v>
      </c>
      <c r="AK1406" s="307"/>
      <c r="BB1406" s="55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3"/>
      <c r="AD1407" s="54">
        <v>0.97083333333380895</v>
      </c>
      <c r="AK1407" s="307"/>
      <c r="BB1407" s="55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3"/>
      <c r="AD1408" s="54">
        <v>0.97152777777825405</v>
      </c>
      <c r="AK1408" s="307"/>
      <c r="BB1408" s="55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3"/>
      <c r="AD1409" s="54">
        <v>0.97222222222269905</v>
      </c>
      <c r="AK1409" s="307"/>
      <c r="BB1409" s="55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3"/>
      <c r="AD1410" s="54">
        <v>0.97291666666714405</v>
      </c>
      <c r="AK1410" s="307"/>
      <c r="BB1410" s="55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3"/>
      <c r="AD1411" s="54">
        <v>0.97361111111158904</v>
      </c>
      <c r="AK1411" s="307"/>
      <c r="BB1411" s="55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3"/>
      <c r="AD1412" s="54">
        <v>0.97430555555603404</v>
      </c>
      <c r="AK1412" s="307"/>
      <c r="BB1412" s="55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3"/>
      <c r="AD1413" s="54">
        <v>0.97500000000047904</v>
      </c>
      <c r="AK1413" s="307"/>
      <c r="BB1413" s="55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3"/>
      <c r="AD1414" s="54">
        <v>0.97569444444492404</v>
      </c>
      <c r="AK1414" s="307"/>
      <c r="BB1414" s="55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3"/>
      <c r="AD1415" s="54">
        <v>0.97638888888936903</v>
      </c>
      <c r="AK1415" s="307"/>
      <c r="BB1415" s="55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3"/>
      <c r="AD1416" s="54">
        <v>0.97708333333381403</v>
      </c>
      <c r="AK1416" s="307"/>
      <c r="BB1416" s="55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3"/>
      <c r="AD1417" s="54">
        <v>0.97777777777825903</v>
      </c>
      <c r="AK1417" s="307"/>
      <c r="BB1417" s="55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3"/>
      <c r="AD1418" s="54">
        <v>0.97847222222270402</v>
      </c>
      <c r="AK1418" s="307"/>
      <c r="BB1418" s="55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3"/>
      <c r="AD1419" s="54">
        <v>0.97916666666714902</v>
      </c>
      <c r="AK1419" s="307"/>
      <c r="BB1419" s="55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3"/>
      <c r="AD1420" s="54">
        <v>0.97986111111159402</v>
      </c>
      <c r="AK1420" s="307"/>
      <c r="BB1420" s="55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3"/>
      <c r="AD1421" s="54">
        <v>0.98055555555603902</v>
      </c>
      <c r="AK1421" s="307"/>
      <c r="BB1421" s="55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3"/>
      <c r="AD1422" s="54">
        <v>0.98125000000048401</v>
      </c>
      <c r="AK1422" s="307"/>
      <c r="BB1422" s="55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3"/>
      <c r="AD1423" s="54">
        <v>0.98194444444492901</v>
      </c>
      <c r="AK1423" s="307"/>
      <c r="BB1423" s="55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3"/>
      <c r="AD1424" s="54">
        <v>0.98263888888937401</v>
      </c>
      <c r="AK1424" s="307"/>
      <c r="BB1424" s="55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3"/>
      <c r="AD1425" s="54">
        <v>0.983333333333819</v>
      </c>
      <c r="AK1425" s="307"/>
      <c r="BB1425" s="55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3"/>
      <c r="AD1426" s="54">
        <v>0.984027777778264</v>
      </c>
      <c r="AK1426" s="307"/>
      <c r="BB1426" s="55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3"/>
      <c r="AD1427" s="54">
        <v>0.984722222222709</v>
      </c>
      <c r="AK1427" s="307"/>
      <c r="BB1427" s="55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3"/>
      <c r="AD1428" s="54">
        <v>0.985416666667154</v>
      </c>
      <c r="AK1428" s="307"/>
      <c r="BB1428" s="55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3"/>
      <c r="AD1429" s="54">
        <v>0.98611111111159899</v>
      </c>
      <c r="AK1429" s="307"/>
      <c r="BB1429" s="55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3"/>
      <c r="AD1430" s="54">
        <v>0.98680555555604399</v>
      </c>
      <c r="AK1430" s="307"/>
      <c r="BB1430" s="55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3"/>
      <c r="AD1431" s="54">
        <v>0.98750000000048899</v>
      </c>
      <c r="AK1431" s="307"/>
      <c r="BB1431" s="55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3"/>
      <c r="AD1432" s="54">
        <v>0.98819444444493398</v>
      </c>
      <c r="AK1432" s="307"/>
      <c r="BB1432" s="55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3"/>
      <c r="AD1433" s="54">
        <v>0.98888888888937898</v>
      </c>
      <c r="AK1433" s="307"/>
      <c r="BB1433" s="55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3"/>
      <c r="AD1434" s="54">
        <v>0.98958333333382398</v>
      </c>
      <c r="AK1434" s="307"/>
      <c r="BB1434" s="55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3"/>
      <c r="AD1435" s="54">
        <v>0.99027777777826897</v>
      </c>
      <c r="AK1435" s="307"/>
      <c r="BB1435" s="55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3"/>
      <c r="AD1436" s="54">
        <v>0.99097222222271397</v>
      </c>
      <c r="AK1436" s="307"/>
      <c r="BB1436" s="55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3"/>
      <c r="AD1437" s="54">
        <v>0.99166666666715897</v>
      </c>
      <c r="AK1437" s="307"/>
      <c r="BB1437" s="55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3"/>
      <c r="AD1438" s="54">
        <v>0.99236111111160397</v>
      </c>
      <c r="AK1438" s="307"/>
      <c r="BB1438" s="55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3"/>
      <c r="AD1439" s="54">
        <v>0.99305555555604896</v>
      </c>
      <c r="AK1439" s="307"/>
      <c r="BB1439" s="55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3"/>
      <c r="AD1440" s="54">
        <v>0.99375000000049396</v>
      </c>
      <c r="AK1440" s="307"/>
      <c r="BB1440" s="55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3"/>
      <c r="AD1441" s="54">
        <v>0.99444444444493896</v>
      </c>
      <c r="AK1441" s="307"/>
      <c r="BB1441" s="55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3"/>
      <c r="AD1442" s="54">
        <v>0.99513888888938395</v>
      </c>
      <c r="AK1442" s="307"/>
      <c r="BB1442" s="55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3"/>
      <c r="AD1443" s="54">
        <v>0.99583333333382895</v>
      </c>
      <c r="AK1443" s="307"/>
      <c r="BB1443" s="55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3"/>
      <c r="AD1444" s="54">
        <v>0.99652777777827395</v>
      </c>
      <c r="AK1444" s="307"/>
      <c r="BB1444" s="55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3"/>
      <c r="AD1445" s="54">
        <v>0.99722222222271895</v>
      </c>
      <c r="AK1445" s="307"/>
      <c r="BB1445" s="55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3"/>
      <c r="AD1446" s="54">
        <v>0.99791666666716405</v>
      </c>
      <c r="AK1446" s="307"/>
      <c r="BB1446" s="55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3"/>
      <c r="AD1447" s="54">
        <v>0.99861111111160905</v>
      </c>
      <c r="AK1447" s="307"/>
      <c r="BB1447" s="55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4"/>
      <c r="Z1448" s="5"/>
      <c r="AA1448"/>
      <c r="AB1448" s="373"/>
      <c r="AD1448" s="54">
        <v>0.99930555555605405</v>
      </c>
      <c r="AK1448" s="307"/>
      <c r="BB1448" s="55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5"/>
      <c r="U1449" s="34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5"/>
      <c r="V1450" s="311">
        <f>SUM(V9:V1448)</f>
        <v>119</v>
      </c>
      <c r="W1450">
        <f>SUM(W9:W1448)</f>
        <v>14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I1" zoomScaleNormal="100" workbookViewId="0">
      <pane ySplit="10" topLeftCell="A11" activePane="bottomLeft" state="frozen"/>
      <selection activeCell="C29" sqref="C29"/>
      <selection pane="bottomLeft" activeCell="AR57" sqref="AR5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3"/>
      <c r="K1" s="303"/>
      <c r="L1" s="304">
        <v>12.2</v>
      </c>
      <c r="M1" s="303"/>
      <c r="N1" s="382" t="s">
        <v>178</v>
      </c>
      <c r="O1" s="303"/>
      <c r="P1" s="10"/>
      <c r="Q1" s="10"/>
      <c r="R1" s="305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6"/>
      <c r="AD1" s="383"/>
      <c r="AE1" s="11"/>
      <c r="AF1" s="8"/>
      <c r="AG1" s="293"/>
      <c r="AH1" s="8"/>
      <c r="AI1" s="8"/>
      <c r="AJ1" s="293" t="s">
        <v>160</v>
      </c>
      <c r="AK1" s="8"/>
      <c r="AL1" s="293">
        <f>$AJ$5+Relevés!$W$5</f>
        <v>58.000000000000007</v>
      </c>
      <c r="AM1" s="8"/>
      <c r="AN1" s="293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1"/>
      <c r="AD2" s="384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6"/>
      <c r="BC2" s="8"/>
      <c r="BM2" s="53"/>
      <c r="BR2" s="53"/>
    </row>
    <row r="3" spans="1:71" ht="15.75" thickBot="1" x14ac:dyDescent="0.3">
      <c r="A3" s="258"/>
      <c r="B3" s="67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0">
        <v>20.2</v>
      </c>
      <c r="AD3" s="382"/>
      <c r="AE3" s="8"/>
      <c r="AF3" s="112"/>
      <c r="AG3" s="710" t="str">
        <f>$C$5</f>
        <v>Décembre_2024</v>
      </c>
      <c r="AH3" s="711"/>
      <c r="AI3" s="286"/>
      <c r="AJ3" s="722" t="s">
        <v>17</v>
      </c>
      <c r="AK3" s="723"/>
      <c r="AL3" s="724"/>
      <c r="AM3" s="312"/>
      <c r="AN3" s="719" t="s">
        <v>40</v>
      </c>
      <c r="AO3" s="720"/>
      <c r="AP3" s="720"/>
      <c r="AQ3" s="720"/>
      <c r="AR3" s="721"/>
      <c r="AS3" s="312"/>
      <c r="AT3" s="287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7"/>
      <c r="BC3" s="8"/>
      <c r="BE3" s="53" t="s">
        <v>53</v>
      </c>
      <c r="BF3" s="88" t="s">
        <v>50</v>
      </c>
      <c r="BM3" s="53"/>
      <c r="BR3" t="s">
        <v>229</v>
      </c>
      <c r="BS3" s="290" t="s">
        <v>236</v>
      </c>
    </row>
    <row r="4" spans="1:71" ht="9" customHeight="1" thickTop="1" x14ac:dyDescent="0.25">
      <c r="A4" s="258"/>
      <c r="B4" s="655"/>
      <c r="C4" s="279"/>
      <c r="D4" s="16"/>
      <c r="E4" s="109"/>
      <c r="F4" s="110"/>
      <c r="G4" s="15"/>
      <c r="H4" s="111"/>
      <c r="I4" s="15"/>
      <c r="J4" s="294"/>
      <c r="K4" s="15"/>
      <c r="L4" s="110"/>
      <c r="M4" s="15"/>
      <c r="N4" s="111"/>
      <c r="O4" s="15"/>
      <c r="P4" s="294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8"/>
      <c r="BC4" s="8"/>
      <c r="BE4" s="36"/>
      <c r="BF4" s="36"/>
      <c r="BM4" s="53"/>
      <c r="BR4"/>
    </row>
    <row r="5" spans="1:71" x14ac:dyDescent="0.25">
      <c r="A5" s="258"/>
      <c r="B5" s="655"/>
      <c r="C5" s="280" t="s">
        <v>242</v>
      </c>
      <c r="D5" s="281"/>
      <c r="E5" s="113"/>
      <c r="F5" s="245" t="s">
        <v>38</v>
      </c>
      <c r="G5" s="246"/>
      <c r="H5" s="247" t="s">
        <v>46</v>
      </c>
      <c r="I5" s="246"/>
      <c r="J5" s="372" t="s">
        <v>44</v>
      </c>
      <c r="K5" s="17"/>
      <c r="L5" s="353">
        <f>BI81</f>
        <v>-4.5999999999999996</v>
      </c>
      <c r="M5" s="355"/>
      <c r="N5" s="354" t="str">
        <f>VLOOKUP($BI$81,$BI$83:$BJ$94,2,0)</f>
        <v>Janvier</v>
      </c>
      <c r="O5" s="350"/>
      <c r="P5" s="246" t="s">
        <v>44</v>
      </c>
      <c r="Q5" s="319"/>
      <c r="R5" s="357">
        <f>BK81</f>
        <v>37.5</v>
      </c>
      <c r="S5" s="358"/>
      <c r="T5" s="359" t="str">
        <f>VLOOKUP($BK$81,$BK$83:$BL$94,2,0)</f>
        <v>Août</v>
      </c>
      <c r="U5" s="14"/>
      <c r="V5" s="8"/>
      <c r="W5" s="112"/>
      <c r="X5" s="712" t="str">
        <f>C5</f>
        <v>Décembre_2024</v>
      </c>
      <c r="Y5" s="713"/>
      <c r="Z5" s="17"/>
      <c r="AA5" s="714">
        <f ca="1">NOW()</f>
        <v>45650.47244409722</v>
      </c>
      <c r="AB5" s="715"/>
      <c r="AC5" s="716"/>
      <c r="AD5" s="19"/>
      <c r="AE5" s="8"/>
      <c r="AF5" s="114"/>
      <c r="AG5" s="725" t="s">
        <v>38</v>
      </c>
      <c r="AH5" s="726"/>
      <c r="AI5" s="288"/>
      <c r="AJ5" s="155">
        <f>SUM($AJ$11:$AJ$72)</f>
        <v>55.100000000000009</v>
      </c>
      <c r="AK5" s="17"/>
      <c r="AL5" s="156">
        <f>SUM($AL$11:$AL$72)</f>
        <v>2.4819444444444443</v>
      </c>
      <c r="AM5" s="17"/>
      <c r="AN5" s="157">
        <f>SUM(AN$11:AN$72)</f>
        <v>0.89305555555555549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3.0986111111111119</v>
      </c>
      <c r="BB5" s="669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5"/>
      <c r="C6" s="134"/>
      <c r="D6" s="282"/>
      <c r="E6" s="17"/>
      <c r="F6" s="122"/>
      <c r="G6" s="20"/>
      <c r="H6" s="123"/>
      <c r="I6" s="20"/>
      <c r="J6" s="295"/>
      <c r="K6" s="20"/>
      <c r="L6" s="352"/>
      <c r="M6" s="17"/>
      <c r="N6" s="123"/>
      <c r="O6" s="20"/>
      <c r="P6" s="295"/>
      <c r="Q6" s="20"/>
      <c r="R6" s="356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9"/>
      <c r="AM6" s="17"/>
      <c r="AN6" s="289"/>
      <c r="AO6" s="17"/>
      <c r="AP6" s="289"/>
      <c r="AQ6" s="17"/>
      <c r="AR6" s="289"/>
      <c r="AS6" s="17"/>
      <c r="AT6" s="289"/>
      <c r="AU6" s="14"/>
      <c r="AV6" s="8"/>
      <c r="AW6" s="114"/>
      <c r="AX6" s="134"/>
      <c r="AY6" s="115"/>
      <c r="AZ6" s="17"/>
      <c r="BA6" s="160"/>
      <c r="BB6" s="66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25" t="s">
        <v>39</v>
      </c>
      <c r="D7" s="726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6"/>
      <c r="K7" s="17"/>
      <c r="L7" s="268">
        <f>MIN($L$11:$L$72)</f>
        <v>-1.7</v>
      </c>
      <c r="M7" s="269"/>
      <c r="N7" s="270">
        <f>VLOOKUP($L$7,$L$11:$Y$72,14,0)</f>
        <v>45639</v>
      </c>
      <c r="O7" s="269"/>
      <c r="P7" s="296"/>
      <c r="Q7" s="269"/>
      <c r="R7" s="271">
        <f>MAX(R$11:R72)</f>
        <v>16.5</v>
      </c>
      <c r="S7" s="269"/>
      <c r="T7" s="272">
        <f>VLOOKUP($R$7,$R$11:$Y$72,8,0)</f>
        <v>45627</v>
      </c>
      <c r="U7" s="14"/>
      <c r="V7" s="8"/>
      <c r="W7" s="114"/>
      <c r="X7" s="727" t="s">
        <v>116</v>
      </c>
      <c r="Y7" s="728"/>
      <c r="Z7" s="17"/>
      <c r="AA7" s="317" t="s">
        <v>100</v>
      </c>
      <c r="AB7" s="17"/>
      <c r="AC7" s="318" t="s">
        <v>101</v>
      </c>
      <c r="AD7" s="14"/>
      <c r="AE7" s="8"/>
      <c r="AF7" s="114"/>
      <c r="AG7" s="717">
        <f ca="1">TODAY()</f>
        <v>45650</v>
      </c>
      <c r="AH7" s="718"/>
      <c r="AI7" s="17"/>
      <c r="AJ7" s="161">
        <f>VLOOKUP($AJ$9,$AJ$11:$AY$72,16,0)</f>
        <v>45645</v>
      </c>
      <c r="AK7" s="17"/>
      <c r="AL7" s="313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7">
        <f ca="1">TODAY()</f>
        <v>45650</v>
      </c>
      <c r="AY7" s="718"/>
      <c r="AZ7" s="17"/>
      <c r="BA7" s="162">
        <f>VLOOKUP($BA$9,$BA$11:$BE$72,5,0)</f>
        <v>45641</v>
      </c>
      <c r="BB7" s="668"/>
      <c r="BC7" s="8"/>
      <c r="BE7" s="53" t="s">
        <v>130</v>
      </c>
      <c r="BF7" s="290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4"/>
      <c r="D8" s="137"/>
      <c r="E8" s="124"/>
      <c r="F8" s="124"/>
      <c r="G8" s="17"/>
      <c r="H8" s="126"/>
      <c r="I8" s="17"/>
      <c r="J8" s="297"/>
      <c r="K8" s="17"/>
      <c r="L8" s="273"/>
      <c r="M8" s="269"/>
      <c r="N8" s="274"/>
      <c r="O8" s="269"/>
      <c r="P8" s="297"/>
      <c r="Q8" s="269"/>
      <c r="R8" s="273"/>
      <c r="S8" s="269"/>
      <c r="T8" s="274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8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29"/>
      <c r="D9" s="730"/>
      <c r="E9" s="127"/>
      <c r="F9" s="204" t="s">
        <v>16</v>
      </c>
      <c r="G9" s="17"/>
      <c r="H9" s="128" t="e">
        <f>VLOOKUP($F$7,$F$11:$T$72,3,0)</f>
        <v>#N/A</v>
      </c>
      <c r="I9" s="17"/>
      <c r="J9" s="298" t="s">
        <v>87</v>
      </c>
      <c r="K9" s="17"/>
      <c r="L9" s="275" t="s">
        <v>1</v>
      </c>
      <c r="M9" s="269"/>
      <c r="N9" s="276">
        <f>VLOOKUP($L$7,$L$11:$N$72,3,0)</f>
        <v>0.234027777777778</v>
      </c>
      <c r="O9" s="269"/>
      <c r="P9" s="298" t="s">
        <v>87</v>
      </c>
      <c r="Q9" s="269"/>
      <c r="R9" s="277" t="s">
        <v>3</v>
      </c>
      <c r="S9" s="269"/>
      <c r="T9" s="276">
        <f>VLOOKUP($R$7,$R$11:$T$72,3,0)</f>
        <v>0.58958333333333302</v>
      </c>
      <c r="U9" s="14"/>
      <c r="V9" s="8"/>
      <c r="W9" s="114"/>
      <c r="X9" s="348">
        <f>BM81</f>
        <v>95.4</v>
      </c>
      <c r="Y9" s="348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4">
        <f>$BO$79+Relevés!W5</f>
        <v>1083.5</v>
      </c>
      <c r="AH9" s="315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6">
        <f>$BR$79+$BA$5</f>
        <v>8.5611111111111118</v>
      </c>
      <c r="AZ9" s="17"/>
      <c r="BA9" s="166">
        <f>MAX($BA$11:$BA$72)</f>
        <v>0.26111111111111113</v>
      </c>
      <c r="BB9" s="668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5"/>
      <c r="C10" s="63"/>
      <c r="D10" s="64"/>
      <c r="E10" s="117"/>
      <c r="F10" s="117"/>
      <c r="G10" s="117"/>
      <c r="H10" s="117"/>
      <c r="I10" s="117"/>
      <c r="J10" s="299"/>
      <c r="K10" s="64"/>
      <c r="L10" s="117"/>
      <c r="M10" s="117"/>
      <c r="N10" s="117"/>
      <c r="O10" s="117"/>
      <c r="P10" s="299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5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645" t="str">
        <f>PROPER(TEXT(D11,"JJJJ"))</f>
        <v>Dimanche</v>
      </c>
      <c r="D11" s="646">
        <v>45627</v>
      </c>
      <c r="E11" s="661"/>
      <c r="F11" s="651"/>
      <c r="G11" s="652"/>
      <c r="H11" s="653"/>
      <c r="I11" s="652"/>
      <c r="J11" s="658" t="str">
        <f>IF(OR(L$1="",L11=""),"",IF(L11&gt;L$1,"»",IF(L11&lt;L$1,"¼","¹º")))</f>
        <v>¼</v>
      </c>
      <c r="K11" s="82"/>
      <c r="L11" s="660">
        <v>10.5</v>
      </c>
      <c r="M11" s="82"/>
      <c r="N11" s="659">
        <v>3.3333333333333298E-2</v>
      </c>
      <c r="O11" s="82"/>
      <c r="P11" s="658" t="str">
        <f>IF(OR(R$1="",R11=""),"",IF(R11&gt;R$1,"»",IF(R11&lt;R$1,"¼","¹º")))</f>
        <v>¼</v>
      </c>
      <c r="Q11" s="82"/>
      <c r="R11" s="660">
        <v>16.5</v>
      </c>
      <c r="S11" s="82"/>
      <c r="T11" s="659">
        <v>0.58958333333333302</v>
      </c>
      <c r="U11" s="21"/>
      <c r="V11" s="654"/>
      <c r="W11" s="66"/>
      <c r="X11" s="645" t="str">
        <f>$C11</f>
        <v>Dimanche</v>
      </c>
      <c r="Y11" s="646">
        <f>$D11</f>
        <v>45627</v>
      </c>
      <c r="Z11" s="64"/>
      <c r="AA11" s="662">
        <v>14.8</v>
      </c>
      <c r="AB11" s="64"/>
      <c r="AC11" s="659">
        <v>2.0833333333333298E-3</v>
      </c>
      <c r="AD11" s="21"/>
      <c r="AE11" s="654"/>
      <c r="AF11" s="66"/>
      <c r="AG11" s="645" t="str">
        <f>$C11</f>
        <v>Dimanche</v>
      </c>
      <c r="AH11" s="646">
        <f>$D11</f>
        <v>45627</v>
      </c>
      <c r="AI11" s="64"/>
      <c r="AJ11" s="663">
        <v>0</v>
      </c>
      <c r="AK11" s="64"/>
      <c r="AL11" s="659">
        <v>0</v>
      </c>
      <c r="AM11" s="64"/>
      <c r="AN11" s="659">
        <v>0</v>
      </c>
      <c r="AO11" s="64"/>
      <c r="AP11" s="659">
        <v>0</v>
      </c>
      <c r="AQ11" s="64"/>
      <c r="AR11" s="659">
        <v>0</v>
      </c>
      <c r="AS11" s="64"/>
      <c r="AT11" s="659">
        <v>0</v>
      </c>
      <c r="AU11" s="665"/>
      <c r="AV11" s="8"/>
      <c r="AW11" s="66"/>
      <c r="AX11" s="645" t="str">
        <f>$C11</f>
        <v>Dimanche</v>
      </c>
      <c r="AY11" s="646">
        <f>$D11</f>
        <v>45627</v>
      </c>
      <c r="AZ11" s="64"/>
      <c r="BA11" s="659">
        <v>0</v>
      </c>
      <c r="BB11" s="665"/>
      <c r="BC11" s="65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5"/>
      <c r="C12" s="655"/>
      <c r="D12" s="655"/>
      <c r="E12" s="655"/>
      <c r="F12" s="655"/>
      <c r="G12" s="655"/>
      <c r="H12" s="655"/>
      <c r="I12" s="655"/>
      <c r="J12" s="656"/>
      <c r="K12" s="655"/>
      <c r="L12" s="655"/>
      <c r="M12" s="655"/>
      <c r="N12" s="655"/>
      <c r="O12" s="655"/>
      <c r="P12" s="656"/>
      <c r="Q12" s="655"/>
      <c r="R12" s="655"/>
      <c r="S12" s="655"/>
      <c r="T12" s="655"/>
      <c r="U12" s="664"/>
      <c r="V12" s="657"/>
      <c r="W12" s="655"/>
      <c r="X12" s="655"/>
      <c r="Y12" s="655"/>
      <c r="Z12" s="655"/>
      <c r="AA12" s="655"/>
      <c r="AB12" s="655"/>
      <c r="AC12" s="655"/>
      <c r="AD12" s="655"/>
      <c r="AE12" s="657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5"/>
      <c r="AQ12" s="655"/>
      <c r="AR12" s="655"/>
      <c r="AS12" s="655"/>
      <c r="AT12" s="655"/>
      <c r="AU12" s="655"/>
      <c r="AV12" s="689"/>
      <c r="AW12" s="655"/>
      <c r="AX12" s="655"/>
      <c r="AY12" s="655"/>
      <c r="AZ12" s="655"/>
      <c r="BA12" s="655"/>
      <c r="BB12" s="664"/>
      <c r="BC12" s="258"/>
      <c r="BE12" s="685"/>
      <c r="BF12" s="686"/>
    </row>
    <row r="13" spans="1:71" ht="27" customHeight="1" x14ac:dyDescent="0.25">
      <c r="A13" s="258"/>
      <c r="B13" s="655"/>
      <c r="C13" s="645" t="str">
        <f>PROPER(TEXT(D13,"JJJJ"))</f>
        <v>Lundi</v>
      </c>
      <c r="D13" s="646">
        <f>D11+1</f>
        <v>45628</v>
      </c>
      <c r="E13" s="650"/>
      <c r="F13" s="651"/>
      <c r="G13" s="652"/>
      <c r="H13" s="653"/>
      <c r="I13" s="652"/>
      <c r="J13" s="300" t="str">
        <f>IF(OR(L11="",L13=""),"",IF(L13&gt;L11,"»",IF(L13&lt;L11,"¼","¹º")))</f>
        <v>¼</v>
      </c>
      <c r="K13" s="82"/>
      <c r="L13" s="267">
        <v>8.6</v>
      </c>
      <c r="M13" s="82"/>
      <c r="N13" s="145">
        <v>0.999305555555556</v>
      </c>
      <c r="O13" s="82"/>
      <c r="P13" s="300" t="str">
        <f>IF(OR(R11="",R13=""),"",IF(R13&gt;R11,"»",IF(R13&lt;R11,"¼","¹º")))</f>
        <v>¼</v>
      </c>
      <c r="Q13" s="82"/>
      <c r="R13" s="267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5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5"/>
      <c r="BC13" s="65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5"/>
      <c r="C14" s="63"/>
      <c r="D14" s="64"/>
      <c r="E14" s="117"/>
      <c r="F14" s="117"/>
      <c r="G14" s="118"/>
      <c r="H14" s="118"/>
      <c r="I14" s="118"/>
      <c r="J14" s="301"/>
      <c r="K14" s="82"/>
      <c r="L14" s="64"/>
      <c r="M14" s="82"/>
      <c r="N14" s="82"/>
      <c r="O14" s="82"/>
      <c r="P14" s="301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5"/>
      <c r="AV14" s="8"/>
      <c r="AW14" s="66"/>
      <c r="AX14" s="63"/>
      <c r="AY14" s="64"/>
      <c r="AZ14" s="64"/>
      <c r="BA14" s="65"/>
      <c r="BB14" s="665"/>
      <c r="BC14" s="67"/>
      <c r="BD14" s="36"/>
      <c r="BE14" s="68"/>
      <c r="BF14" s="69"/>
    </row>
    <row r="15" spans="1:71" ht="27" customHeight="1" x14ac:dyDescent="0.25">
      <c r="A15" s="258"/>
      <c r="B15" s="655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300" t="str">
        <f>IF(OR(L13="",L15=""),"",IF(L15&gt;L13,"»",IF(L15&lt;L13,"¼","¹º")))</f>
        <v>¼</v>
      </c>
      <c r="K15" s="82"/>
      <c r="L15" s="267">
        <v>4.9000000000000004</v>
      </c>
      <c r="M15" s="82"/>
      <c r="N15" s="145">
        <v>0.99722222222222201</v>
      </c>
      <c r="O15" s="82"/>
      <c r="P15" s="300" t="str">
        <f>IF(OR(R13="",R15=""),"",IF(R15&gt;R13,"»",IF(R15&lt;R13,"¼","¹º")))</f>
        <v>¼</v>
      </c>
      <c r="Q15" s="82"/>
      <c r="R15" s="267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5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5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5"/>
      <c r="C16" s="63"/>
      <c r="D16" s="64"/>
      <c r="E16" s="117"/>
      <c r="F16" s="117"/>
      <c r="G16" s="118"/>
      <c r="H16" s="118"/>
      <c r="I16" s="118"/>
      <c r="J16" s="301"/>
      <c r="K16" s="82"/>
      <c r="L16" s="64"/>
      <c r="M16" s="82"/>
      <c r="N16" s="82"/>
      <c r="O16" s="82"/>
      <c r="P16" s="301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5"/>
      <c r="AV16" s="8"/>
      <c r="AW16" s="66"/>
      <c r="AX16" s="63"/>
      <c r="AY16" s="64"/>
      <c r="AZ16" s="64"/>
      <c r="BA16" s="65"/>
      <c r="BB16" s="665"/>
      <c r="BC16" s="67"/>
      <c r="BD16" s="36"/>
      <c r="BE16" s="80"/>
      <c r="BF16" s="79"/>
    </row>
    <row r="17" spans="1:58" ht="27" customHeight="1" x14ac:dyDescent="0.25">
      <c r="A17" s="258"/>
      <c r="B17" s="655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300" t="str">
        <f>IF(OR(L15="",L17=""),"",IF(L17&gt;L15,"»",IF(L17&lt;L15,"¼","¹º")))</f>
        <v>¼</v>
      </c>
      <c r="K17" s="82"/>
      <c r="L17" s="267">
        <v>1.7</v>
      </c>
      <c r="M17" s="82"/>
      <c r="N17" s="145">
        <v>0.358333333333333</v>
      </c>
      <c r="O17" s="82"/>
      <c r="P17" s="300" t="str">
        <f>IF(OR(R15="",R17=""),"",IF(R17&gt;R15,"»",IF(R17&lt;R15,"¼","¹º")))</f>
        <v>¹º</v>
      </c>
      <c r="Q17" s="82"/>
      <c r="R17" s="267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5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5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5"/>
      <c r="C18" s="63"/>
      <c r="D18" s="64"/>
      <c r="E18" s="117"/>
      <c r="F18" s="117"/>
      <c r="G18" s="118"/>
      <c r="H18" s="118"/>
      <c r="I18" s="118"/>
      <c r="J18" s="301"/>
      <c r="K18" s="82"/>
      <c r="L18" s="64"/>
      <c r="M18" s="82"/>
      <c r="N18" s="82"/>
      <c r="O18" s="82"/>
      <c r="P18" s="301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5"/>
      <c r="AV18" s="8"/>
      <c r="AW18" s="66"/>
      <c r="AX18" s="63"/>
      <c r="AY18" s="64"/>
      <c r="AZ18" s="64"/>
      <c r="BA18" s="65"/>
      <c r="BB18" s="665"/>
      <c r="BC18" s="67"/>
      <c r="BD18" s="36"/>
      <c r="BE18" s="68"/>
      <c r="BF18" s="69"/>
    </row>
    <row r="19" spans="1:58" ht="27" customHeight="1" x14ac:dyDescent="0.25">
      <c r="A19" s="258"/>
      <c r="B19" s="655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300" t="str">
        <f>IF(OR(L17="",L19=""),"",IF(L19&gt;L17,"»",IF(L19&lt;L17,"¼","¹º")))</f>
        <v>»</v>
      </c>
      <c r="K19" s="82"/>
      <c r="L19" s="267">
        <v>9.1</v>
      </c>
      <c r="M19" s="82"/>
      <c r="N19" s="145">
        <v>3.8888888888888903E-2</v>
      </c>
      <c r="O19" s="82"/>
      <c r="P19" s="300" t="str">
        <f>IF(OR(R17="",R19=""),"",IF(R19&gt;R17,"»",IF(R19&lt;R17,"¼","¹º")))</f>
        <v>»</v>
      </c>
      <c r="Q19" s="82"/>
      <c r="R19" s="267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5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5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5"/>
      <c r="C20" s="63"/>
      <c r="D20" s="64"/>
      <c r="E20" s="117"/>
      <c r="F20" s="117"/>
      <c r="G20" s="118"/>
      <c r="H20" s="118"/>
      <c r="I20" s="118"/>
      <c r="J20" s="301"/>
      <c r="K20" s="82"/>
      <c r="L20" s="64"/>
      <c r="M20" s="82"/>
      <c r="N20" s="82"/>
      <c r="O20" s="82"/>
      <c r="P20" s="301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5"/>
      <c r="AV20" s="8"/>
      <c r="AW20" s="66"/>
      <c r="AX20" s="63"/>
      <c r="AY20" s="64"/>
      <c r="AZ20" s="64"/>
      <c r="BA20" s="65"/>
      <c r="BB20" s="665"/>
      <c r="BC20" s="67"/>
      <c r="BD20" s="36"/>
      <c r="BE20" s="68"/>
      <c r="BF20" s="69"/>
    </row>
    <row r="21" spans="1:58" ht="27" customHeight="1" x14ac:dyDescent="0.25">
      <c r="A21" s="258"/>
      <c r="B21" s="655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300" t="str">
        <f>IF(OR(L19="",L21=""),"",IF(L21&gt;L19,"»",IF(L21&lt;L19,"¼","¹º")))</f>
        <v>»</v>
      </c>
      <c r="K21" s="82"/>
      <c r="L21" s="267">
        <v>9.5</v>
      </c>
      <c r="M21" s="82"/>
      <c r="N21" s="145">
        <v>0.30694444444444402</v>
      </c>
      <c r="O21" s="82"/>
      <c r="P21" s="300" t="str">
        <f>IF(OR(R19="",R21=""),"",IF(R21&gt;R19,"»",IF(R21&lt;R19,"¼","¹º")))</f>
        <v>»</v>
      </c>
      <c r="Q21" s="82"/>
      <c r="R21" s="267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5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5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5"/>
      <c r="C22" s="63"/>
      <c r="D22" s="64"/>
      <c r="E22" s="117"/>
      <c r="F22" s="117"/>
      <c r="G22" s="118"/>
      <c r="H22" s="118"/>
      <c r="I22" s="118"/>
      <c r="J22" s="301"/>
      <c r="K22" s="82"/>
      <c r="L22" s="64"/>
      <c r="M22" s="82"/>
      <c r="N22" s="82"/>
      <c r="O22" s="82"/>
      <c r="P22" s="301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5"/>
      <c r="AV22" s="8"/>
      <c r="AW22" s="66"/>
      <c r="AX22" s="63"/>
      <c r="AY22" s="64"/>
      <c r="AZ22" s="64"/>
      <c r="BA22" s="65"/>
      <c r="BB22" s="665"/>
      <c r="BC22" s="67"/>
      <c r="BD22" s="36"/>
      <c r="BE22" s="80"/>
      <c r="BF22" s="79"/>
    </row>
    <row r="23" spans="1:58" ht="27" customHeight="1" x14ac:dyDescent="0.25">
      <c r="A23" s="258"/>
      <c r="B23" s="655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300" t="str">
        <f>IF(OR(L21="",L23=""),"",IF(L23&gt;L21,"»",IF(L23&lt;L21,"¼","¹º")))</f>
        <v>¼</v>
      </c>
      <c r="K23" s="82"/>
      <c r="L23" s="267">
        <v>7.8</v>
      </c>
      <c r="M23" s="82"/>
      <c r="N23" s="145">
        <v>0.73541666666666705</v>
      </c>
      <c r="O23" s="82"/>
      <c r="P23" s="300" t="str">
        <f>IF(OR(R21="",R23=""),"",IF(R23&gt;R21,"»",IF(R23&lt;R21,"¼","¹º")))</f>
        <v>¼</v>
      </c>
      <c r="Q23" s="82"/>
      <c r="R23" s="267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5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5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5"/>
      <c r="C24" s="63"/>
      <c r="D24" s="64"/>
      <c r="E24" s="117"/>
      <c r="F24" s="117"/>
      <c r="G24" s="118"/>
      <c r="H24" s="118"/>
      <c r="I24" s="118"/>
      <c r="J24" s="301"/>
      <c r="K24" s="82"/>
      <c r="L24" s="64"/>
      <c r="M24" s="82"/>
      <c r="N24" s="82"/>
      <c r="O24" s="82"/>
      <c r="P24" s="301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5"/>
      <c r="AV24" s="8"/>
      <c r="AW24" s="66"/>
      <c r="AX24" s="63"/>
      <c r="AY24" s="64"/>
      <c r="AZ24" s="64"/>
      <c r="BA24" s="65"/>
      <c r="BB24" s="665"/>
      <c r="BC24" s="67"/>
      <c r="BD24" s="36"/>
      <c r="BE24" s="80"/>
      <c r="BF24" s="79"/>
    </row>
    <row r="25" spans="1:58" ht="27" customHeight="1" x14ac:dyDescent="0.25">
      <c r="A25" s="258"/>
      <c r="B25" s="655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300" t="str">
        <f>IF(OR(L23="",L25=""),"",IF(L25&gt;L23,"»",IF(L25&lt;L23,"¼","¹º")))</f>
        <v>¼</v>
      </c>
      <c r="K25" s="82"/>
      <c r="L25" s="267">
        <v>7.7</v>
      </c>
      <c r="M25" s="82"/>
      <c r="N25" s="145">
        <v>0.73055555555555596</v>
      </c>
      <c r="O25" s="82"/>
      <c r="P25" s="300" t="str">
        <f>IF(OR(R23="",R25=""),"",IF(R25&gt;R23,"»",IF(R25&lt;R23,"¼","¹º")))</f>
        <v>¼</v>
      </c>
      <c r="Q25" s="82"/>
      <c r="R25" s="267">
        <v>10.3</v>
      </c>
      <c r="S25" s="82"/>
      <c r="T25" s="145">
        <v>0.54791666666666705</v>
      </c>
      <c r="U25" s="677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5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5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5"/>
      <c r="C26" s="655"/>
      <c r="D26" s="655"/>
      <c r="E26" s="655"/>
      <c r="F26" s="655"/>
      <c r="G26" s="655"/>
      <c r="H26" s="655"/>
      <c r="I26" s="655"/>
      <c r="J26" s="656"/>
      <c r="K26" s="655"/>
      <c r="L26" s="655"/>
      <c r="M26" s="655"/>
      <c r="N26" s="655"/>
      <c r="O26" s="655"/>
      <c r="P26" s="656"/>
      <c r="Q26" s="655"/>
      <c r="R26" s="655"/>
      <c r="S26" s="655"/>
      <c r="T26" s="655"/>
      <c r="U26" s="664"/>
      <c r="V26" s="657"/>
      <c r="W26" s="655"/>
      <c r="X26" s="655"/>
      <c r="Y26" s="655"/>
      <c r="Z26" s="655"/>
      <c r="AA26" s="655"/>
      <c r="AB26" s="655"/>
      <c r="AC26" s="655"/>
      <c r="AD26" s="655"/>
      <c r="AE26" s="657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5"/>
      <c r="AQ26" s="655"/>
      <c r="AR26" s="655"/>
      <c r="AS26" s="655"/>
      <c r="AT26" s="655"/>
      <c r="AU26" s="655"/>
      <c r="AV26" s="689"/>
      <c r="AW26" s="655"/>
      <c r="AX26" s="655"/>
      <c r="AY26" s="655"/>
      <c r="AZ26" s="655"/>
      <c r="BA26" s="655"/>
      <c r="BB26" s="664"/>
      <c r="BC26" s="258"/>
      <c r="BE26" s="685"/>
      <c r="BF26" s="686"/>
    </row>
    <row r="27" spans="1:58" ht="27" customHeight="1" x14ac:dyDescent="0.25">
      <c r="A27" s="258"/>
      <c r="B27" s="655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300" t="str">
        <f>IF(OR(L25="",L27=""),"",IF(L27&gt;L25,"»",IF(L27&lt;L25,"¼","¹º")))</f>
        <v>¼</v>
      </c>
      <c r="K27" s="82"/>
      <c r="L27" s="267">
        <v>3.9</v>
      </c>
      <c r="M27" s="82"/>
      <c r="N27" s="145">
        <v>0.90138888888888902</v>
      </c>
      <c r="O27" s="82"/>
      <c r="P27" s="300" t="str">
        <f>IF(OR(R25="",R27=""),"",IF(R27&gt;R25,"»",IF(R27&lt;R25,"¼","¹º")))</f>
        <v>¼</v>
      </c>
      <c r="Q27" s="82"/>
      <c r="R27" s="267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5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5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5"/>
      <c r="C28" s="63"/>
      <c r="D28" s="64"/>
      <c r="E28" s="117"/>
      <c r="F28" s="118"/>
      <c r="G28" s="118"/>
      <c r="H28" s="118"/>
      <c r="I28" s="118"/>
      <c r="J28" s="301"/>
      <c r="K28" s="82"/>
      <c r="L28" s="82"/>
      <c r="M28" s="82"/>
      <c r="N28" s="82"/>
      <c r="O28" s="82"/>
      <c r="P28" s="301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5"/>
      <c r="AV28" s="8"/>
      <c r="AW28" s="66"/>
      <c r="AX28" s="63"/>
      <c r="AY28" s="64"/>
      <c r="AZ28" s="64"/>
      <c r="BA28" s="65"/>
      <c r="BB28" s="665"/>
      <c r="BC28" s="22"/>
      <c r="BD28" s="36"/>
      <c r="BE28" s="685"/>
      <c r="BF28" s="687"/>
    </row>
    <row r="29" spans="1:58" ht="27" customHeight="1" x14ac:dyDescent="0.25">
      <c r="A29" s="258"/>
      <c r="B29" s="655"/>
      <c r="C29" s="691" t="str">
        <f>PROPER(TEXT(D29,"JJJJ"))</f>
        <v>Mardi</v>
      </c>
      <c r="D29" s="692">
        <f>$D27+1</f>
        <v>45636</v>
      </c>
      <c r="E29" s="117"/>
      <c r="F29" s="129"/>
      <c r="G29" s="118"/>
      <c r="H29" s="130"/>
      <c r="I29" s="118"/>
      <c r="J29" s="300" t="str">
        <f>IF(OR(L27="",L29=""),"",IF(L29&gt;L27,"»",IF(L29&lt;L27,"¼","¹º")))</f>
        <v>¹º</v>
      </c>
      <c r="K29" s="82"/>
      <c r="L29" s="267">
        <v>3.9</v>
      </c>
      <c r="M29" s="82"/>
      <c r="N29" s="145">
        <v>0.74583333333333302</v>
      </c>
      <c r="O29" s="82"/>
      <c r="P29" s="300" t="str">
        <f>IF(OR(R27="",R29=""),"",IF(R29&gt;R27,"»",IF(R29&lt;R27,"¼","¹º")))</f>
        <v>¼</v>
      </c>
      <c r="Q29" s="82"/>
      <c r="R29" s="267">
        <v>6.3</v>
      </c>
      <c r="S29" s="82"/>
      <c r="T29" s="145">
        <v>7.6388888888888895E-2</v>
      </c>
      <c r="U29" s="21"/>
      <c r="V29" s="67"/>
      <c r="W29" s="66"/>
      <c r="X29" s="691" t="str">
        <f>$C29</f>
        <v>Mardi</v>
      </c>
      <c r="Y29" s="692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1" t="str">
        <f>$C29</f>
        <v>Mardi</v>
      </c>
      <c r="AH29" s="692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5"/>
      <c r="AV29" s="8"/>
      <c r="AW29" s="66"/>
      <c r="AX29" s="691" t="str">
        <f>$C29</f>
        <v>Mardi</v>
      </c>
      <c r="AY29" s="692">
        <f>$D29</f>
        <v>45636</v>
      </c>
      <c r="AZ29" s="64"/>
      <c r="BA29" s="145">
        <v>0</v>
      </c>
      <c r="BB29" s="665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5"/>
      <c r="C30" s="63"/>
      <c r="D30" s="64"/>
      <c r="E30" s="117"/>
      <c r="F30" s="117"/>
      <c r="G30" s="118"/>
      <c r="H30" s="118"/>
      <c r="I30" s="118"/>
      <c r="J30" s="301"/>
      <c r="K30" s="82"/>
      <c r="L30" s="64"/>
      <c r="M30" s="82"/>
      <c r="N30" s="82"/>
      <c r="O30" s="82"/>
      <c r="P30" s="301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5"/>
      <c r="AV30" s="8"/>
      <c r="AW30" s="66"/>
      <c r="AX30" s="63"/>
      <c r="AY30" s="64"/>
      <c r="AZ30" s="64"/>
      <c r="BA30" s="65"/>
      <c r="BB30" s="665"/>
      <c r="BC30" s="67"/>
      <c r="BD30" s="36"/>
      <c r="BE30" s="80"/>
      <c r="BF30" s="79"/>
    </row>
    <row r="31" spans="1:58" ht="27" customHeight="1" x14ac:dyDescent="0.25">
      <c r="A31" s="258"/>
      <c r="B31" s="655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300" t="str">
        <f>IF(OR(L29="",L31=""),"",IF(L31&gt;L29,"»",IF(L31&lt;L29,"¼","¹º")))</f>
        <v>¼</v>
      </c>
      <c r="K31" s="82"/>
      <c r="L31" s="267">
        <v>1.2</v>
      </c>
      <c r="M31" s="82"/>
      <c r="N31" s="145">
        <v>0.95625000000000004</v>
      </c>
      <c r="O31" s="82"/>
      <c r="P31" s="300" t="str">
        <f>IF(OR(R29="",R31=""),"",IF(R31&gt;R29,"»",IF(R31&lt;R29,"¼","¹º")))</f>
        <v>»</v>
      </c>
      <c r="Q31" s="82"/>
      <c r="R31" s="267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0.3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5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5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5"/>
      <c r="C32" s="63"/>
      <c r="D32" s="64"/>
      <c r="E32" s="117"/>
      <c r="F32" s="117"/>
      <c r="G32" s="118"/>
      <c r="H32" s="118"/>
      <c r="I32" s="118"/>
      <c r="J32" s="301"/>
      <c r="K32" s="82"/>
      <c r="L32" s="64"/>
      <c r="M32" s="82"/>
      <c r="N32" s="82"/>
      <c r="O32" s="82"/>
      <c r="P32" s="301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5"/>
      <c r="AV32" s="8"/>
      <c r="AW32" s="66"/>
      <c r="AX32" s="63"/>
      <c r="AY32" s="64"/>
      <c r="AZ32" s="64"/>
      <c r="BA32" s="65"/>
      <c r="BB32" s="665"/>
      <c r="BC32" s="67"/>
      <c r="BD32" s="36"/>
      <c r="BE32" s="68"/>
      <c r="BF32" s="69"/>
    </row>
    <row r="33" spans="1:58" ht="27" customHeight="1" x14ac:dyDescent="0.25">
      <c r="A33" s="258"/>
      <c r="B33" s="655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300" t="str">
        <f>IF(OR(L31="",L33=""),"",IF(L33&gt;L31,"»",IF(L33&lt;L31,"¼","¹º")))</f>
        <v>¼</v>
      </c>
      <c r="K33" s="82"/>
      <c r="L33" s="267">
        <v>0.3</v>
      </c>
      <c r="M33" s="82"/>
      <c r="N33" s="145">
        <v>0.99722222222222201</v>
      </c>
      <c r="O33" s="82"/>
      <c r="P33" s="300" t="str">
        <f>IF(OR(R31="",R33=""),"",IF(R33&gt;R31,"»",IF(R33&lt;R31,"¼","¹º")))</f>
        <v>¼</v>
      </c>
      <c r="Q33" s="82"/>
      <c r="R33" s="267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5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5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5"/>
      <c r="C34" s="63"/>
      <c r="D34" s="64"/>
      <c r="E34" s="117"/>
      <c r="F34" s="117"/>
      <c r="G34" s="118"/>
      <c r="H34" s="118"/>
      <c r="I34" s="118"/>
      <c r="J34" s="301"/>
      <c r="K34" s="82"/>
      <c r="L34" s="64"/>
      <c r="M34" s="82"/>
      <c r="N34" s="82"/>
      <c r="O34" s="82"/>
      <c r="P34" s="301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5"/>
      <c r="AV34" s="8"/>
      <c r="AW34" s="66"/>
      <c r="AX34" s="63"/>
      <c r="AY34" s="64"/>
      <c r="AZ34" s="64"/>
      <c r="BA34" s="65"/>
      <c r="BB34" s="665"/>
      <c r="BC34" s="67"/>
      <c r="BD34" s="36"/>
      <c r="BE34" s="68"/>
      <c r="BF34" s="69"/>
    </row>
    <row r="35" spans="1:58" ht="27" customHeight="1" x14ac:dyDescent="0.25">
      <c r="A35" s="258"/>
      <c r="B35" s="655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300" t="str">
        <f>IF(OR(L33="",L35=""),"",IF(L35&gt;L33,"»",IF(L35&lt;L33,"¼","¹º")))</f>
        <v>¼</v>
      </c>
      <c r="K35" s="82"/>
      <c r="L35" s="267">
        <v>-1.7</v>
      </c>
      <c r="M35" s="82"/>
      <c r="N35" s="145">
        <v>0.234027777777778</v>
      </c>
      <c r="O35" s="82"/>
      <c r="P35" s="300" t="str">
        <f>IF(OR(R33="",R35=""),"",IF(R35&gt;R33,"»",IF(R35&lt;R33,"¼","¹º")))</f>
        <v>¼</v>
      </c>
      <c r="Q35" s="82"/>
      <c r="R35" s="267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0.2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5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5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5"/>
      <c r="C36" s="63"/>
      <c r="D36" s="64"/>
      <c r="E36" s="117"/>
      <c r="F36" s="117"/>
      <c r="G36" s="118"/>
      <c r="H36" s="118"/>
      <c r="I36" s="118"/>
      <c r="J36" s="301"/>
      <c r="K36" s="82"/>
      <c r="L36" s="64"/>
      <c r="M36" s="82"/>
      <c r="N36" s="82"/>
      <c r="O36" s="82"/>
      <c r="P36" s="301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5"/>
      <c r="AV36" s="8"/>
      <c r="AW36" s="66"/>
      <c r="AX36" s="63"/>
      <c r="AY36" s="64"/>
      <c r="AZ36" s="64"/>
      <c r="BA36" s="65"/>
      <c r="BB36" s="665"/>
      <c r="BC36" s="67"/>
      <c r="BD36" s="36"/>
      <c r="BE36" s="80"/>
      <c r="BF36" s="79"/>
    </row>
    <row r="37" spans="1:58" ht="27" customHeight="1" x14ac:dyDescent="0.25">
      <c r="A37" s="258"/>
      <c r="B37" s="655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300" t="str">
        <f>IF(OR(L35="",L37=""),"",IF(L37&gt;L35,"»",IF(L37&lt;L35,"¼","¹º")))</f>
        <v>»</v>
      </c>
      <c r="K37" s="82"/>
      <c r="L37" s="267">
        <v>2.8</v>
      </c>
      <c r="M37" s="82"/>
      <c r="N37" s="145">
        <v>0.24444444444444399</v>
      </c>
      <c r="O37" s="82"/>
      <c r="P37" s="300" t="str">
        <f>IF(OR(R35="",R37=""),"",IF(R37&gt;R35,"»",IF(R37&lt;R35,"¼","¹º")))</f>
        <v>»</v>
      </c>
      <c r="Q37" s="82"/>
      <c r="R37" s="267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1.4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5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5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5"/>
      <c r="C38" s="63"/>
      <c r="D38" s="64"/>
      <c r="E38" s="117"/>
      <c r="F38" s="117"/>
      <c r="G38" s="118"/>
      <c r="H38" s="118"/>
      <c r="I38" s="118"/>
      <c r="J38" s="301"/>
      <c r="K38" s="82"/>
      <c r="L38" s="64"/>
      <c r="M38" s="82"/>
      <c r="N38" s="82"/>
      <c r="O38" s="82"/>
      <c r="P38" s="301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5"/>
      <c r="AV38" s="8"/>
      <c r="AW38" s="66"/>
      <c r="AX38" s="63"/>
      <c r="AY38" s="64"/>
      <c r="AZ38" s="64"/>
      <c r="BA38" s="65"/>
      <c r="BB38" s="665"/>
      <c r="BC38" s="67"/>
      <c r="BD38" s="36"/>
      <c r="BE38" s="68"/>
      <c r="BF38" s="69"/>
    </row>
    <row r="39" spans="1:58" ht="27" customHeight="1" x14ac:dyDescent="0.25">
      <c r="A39" s="258"/>
      <c r="B39" s="655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300" t="str">
        <f>IF(OR(L37="",L39=""),"",IF(L39&gt;L37,"»",IF(L39&lt;L37,"¼","¹º")))</f>
        <v>»</v>
      </c>
      <c r="K39" s="82"/>
      <c r="L39" s="267">
        <v>4.8</v>
      </c>
      <c r="M39" s="82"/>
      <c r="N39" s="145">
        <v>0.36180555555555599</v>
      </c>
      <c r="O39" s="82"/>
      <c r="P39" s="300" t="str">
        <f>IF(OR(R37="",R39=""),"",IF(R39&gt;R37,"»",IF(R39&lt;R37,"¼","¹º")))</f>
        <v>»</v>
      </c>
      <c r="Q39" s="82"/>
      <c r="R39" s="267">
        <v>13.3</v>
      </c>
      <c r="S39" s="82"/>
      <c r="T39" s="145">
        <v>0.56527777777777799</v>
      </c>
      <c r="U39" s="677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5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5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5"/>
      <c r="C40" s="655"/>
      <c r="D40" s="655"/>
      <c r="E40" s="655"/>
      <c r="F40" s="655"/>
      <c r="G40" s="655"/>
      <c r="H40" s="655"/>
      <c r="I40" s="655"/>
      <c r="J40" s="656"/>
      <c r="K40" s="655"/>
      <c r="L40" s="655"/>
      <c r="M40" s="655"/>
      <c r="N40" s="655"/>
      <c r="O40" s="655"/>
      <c r="P40" s="656"/>
      <c r="Q40" s="655"/>
      <c r="R40" s="655"/>
      <c r="S40" s="655"/>
      <c r="T40" s="655"/>
      <c r="U40" s="664"/>
      <c r="V40" s="657"/>
      <c r="W40" s="655"/>
      <c r="X40" s="655"/>
      <c r="Y40" s="655"/>
      <c r="Z40" s="655"/>
      <c r="AA40" s="655"/>
      <c r="AB40" s="655"/>
      <c r="AC40" s="655"/>
      <c r="AD40" s="655"/>
      <c r="AE40" s="657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5"/>
      <c r="AQ40" s="655"/>
      <c r="AR40" s="655"/>
      <c r="AS40" s="655"/>
      <c r="AT40" s="655"/>
      <c r="AU40" s="655"/>
      <c r="AV40" s="657"/>
      <c r="AW40" s="655"/>
      <c r="AX40" s="655"/>
      <c r="AY40" s="655"/>
      <c r="AZ40" s="655"/>
      <c r="BA40" s="655"/>
      <c r="BB40" s="664"/>
      <c r="BC40" s="258"/>
      <c r="BE40" s="685"/>
      <c r="BF40" s="686"/>
    </row>
    <row r="41" spans="1:58" ht="27" customHeight="1" x14ac:dyDescent="0.25">
      <c r="A41" s="258"/>
      <c r="B41" s="655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300" t="str">
        <f>IF(OR(L39="",L41=""),"",IF(L41&gt;L39,"»",IF(L41&lt;L39,"¼","¹º")))</f>
        <v>¼</v>
      </c>
      <c r="K41" s="82"/>
      <c r="L41" s="267">
        <v>3.8</v>
      </c>
      <c r="M41" s="82"/>
      <c r="N41" s="145">
        <v>0.36319444444444399</v>
      </c>
      <c r="O41" s="82"/>
      <c r="P41" s="300" t="str">
        <f>IF(OR(R39="",R41=""),"",IF(R41&gt;R39,"»",IF(R41&lt;R39,"¼","¹º")))</f>
        <v>¼</v>
      </c>
      <c r="Q41" s="82"/>
      <c r="R41" s="267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5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5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5"/>
      <c r="C42" s="63"/>
      <c r="D42" s="64"/>
      <c r="E42" s="117"/>
      <c r="F42" s="117"/>
      <c r="G42" s="118"/>
      <c r="H42" s="118"/>
      <c r="I42" s="118"/>
      <c r="J42" s="301"/>
      <c r="K42" s="82"/>
      <c r="L42" s="64"/>
      <c r="M42" s="82"/>
      <c r="N42" s="82"/>
      <c r="O42" s="82"/>
      <c r="P42" s="301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5"/>
      <c r="AV42" s="8"/>
      <c r="AW42" s="66"/>
      <c r="AX42" s="63"/>
      <c r="AY42" s="64"/>
      <c r="AZ42" s="64"/>
      <c r="BA42" s="65"/>
      <c r="BB42" s="665"/>
      <c r="BC42" s="67"/>
      <c r="BD42" s="36"/>
      <c r="BE42" s="80"/>
      <c r="BF42" s="79"/>
    </row>
    <row r="43" spans="1:58" ht="27" customHeight="1" x14ac:dyDescent="0.25">
      <c r="A43" s="258"/>
      <c r="B43" s="655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300" t="str">
        <f>IF(OR(L41="",L43=""),"",IF(L43&gt;L41,"»",IF(L43&lt;L41,"¼","¹º")))</f>
        <v>¼</v>
      </c>
      <c r="K43" s="82"/>
      <c r="L43" s="267">
        <v>3.6</v>
      </c>
      <c r="M43" s="82"/>
      <c r="N43" s="145">
        <v>0</v>
      </c>
      <c r="O43" s="82"/>
      <c r="P43" s="300" t="str">
        <f>IF(OR(R41="",R43=""),"",IF(R43&gt;R41,"»",IF(R43&lt;R41,"¼","¹º")))</f>
        <v>¼</v>
      </c>
      <c r="Q43" s="82"/>
      <c r="R43" s="267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5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5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5"/>
      <c r="C44" s="63"/>
      <c r="D44" s="64"/>
      <c r="E44" s="117"/>
      <c r="F44" s="117"/>
      <c r="G44" s="118"/>
      <c r="H44" s="118"/>
      <c r="I44" s="118"/>
      <c r="J44" s="301"/>
      <c r="K44" s="82"/>
      <c r="L44" s="64"/>
      <c r="M44" s="82"/>
      <c r="N44" s="82"/>
      <c r="O44" s="82"/>
      <c r="P44" s="301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5"/>
      <c r="AV44" s="8"/>
      <c r="AW44" s="66"/>
      <c r="AX44" s="63"/>
      <c r="AY44" s="64"/>
      <c r="AZ44" s="64"/>
      <c r="BA44" s="65"/>
      <c r="BB44" s="665"/>
      <c r="BC44" s="67"/>
      <c r="BD44" s="36"/>
      <c r="BE44" s="68"/>
      <c r="BF44" s="69"/>
    </row>
    <row r="45" spans="1:58" ht="27" customHeight="1" x14ac:dyDescent="0.25">
      <c r="A45" s="258"/>
      <c r="B45" s="655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300" t="str">
        <f>IF(OR(L43="",L45=""),"",IF(L45&gt;L43,"»",IF(L45&lt;L43,"¼","¹º")))</f>
        <v>»</v>
      </c>
      <c r="K45" s="82"/>
      <c r="L45" s="267">
        <v>8.6</v>
      </c>
      <c r="M45" s="82"/>
      <c r="N45" s="145">
        <v>3.8194444444444399E-2</v>
      </c>
      <c r="O45" s="82"/>
      <c r="P45" s="300" t="str">
        <f>IF(OR(R43="",R45=""),"",IF(R45&gt;R43,"»",IF(R45&lt;R43,"¼","¹º")))</f>
        <v>»</v>
      </c>
      <c r="Q45" s="82"/>
      <c r="R45" s="267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10.3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5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5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5"/>
      <c r="C46" s="63"/>
      <c r="D46" s="64"/>
      <c r="E46" s="117"/>
      <c r="F46" s="117"/>
      <c r="G46" s="118"/>
      <c r="H46" s="118"/>
      <c r="I46" s="118"/>
      <c r="J46" s="301"/>
      <c r="K46" s="82"/>
      <c r="L46" s="64"/>
      <c r="M46" s="82"/>
      <c r="N46" s="82"/>
      <c r="O46" s="82"/>
      <c r="P46" s="301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5"/>
      <c r="AV46" s="8"/>
      <c r="AW46" s="66"/>
      <c r="AX46" s="63"/>
      <c r="AY46" s="64"/>
      <c r="AZ46" s="64"/>
      <c r="BA46" s="65"/>
      <c r="BB46" s="665"/>
      <c r="BC46" s="67"/>
      <c r="BD46" s="36"/>
      <c r="BE46" s="68"/>
      <c r="BF46" s="69"/>
    </row>
    <row r="47" spans="1:58" ht="27" customHeight="1" x14ac:dyDescent="0.25">
      <c r="A47" s="258"/>
      <c r="B47" s="655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300" t="str">
        <f>IF(OR(L45="",L47=""),"",IF(L47&gt;L45,"»",IF(L47&lt;L45,"¼","¹º")))</f>
        <v>¼</v>
      </c>
      <c r="K47" s="82"/>
      <c r="L47" s="267">
        <v>6.5</v>
      </c>
      <c r="M47" s="82"/>
      <c r="N47" s="145">
        <v>0.75902777777777797</v>
      </c>
      <c r="O47" s="82"/>
      <c r="P47" s="300" t="str">
        <f>IF(OR(R45="",R47=""),"",IF(R47&gt;R45,"»",IF(R47&lt;R45,"¼","¹º")))</f>
        <v>»</v>
      </c>
      <c r="Q47" s="82"/>
      <c r="R47" s="267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5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5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5"/>
      <c r="C48" s="63"/>
      <c r="D48" s="64"/>
      <c r="E48" s="117"/>
      <c r="F48" s="117"/>
      <c r="G48" s="118"/>
      <c r="H48" s="118"/>
      <c r="I48" s="118"/>
      <c r="J48" s="301"/>
      <c r="K48" s="82"/>
      <c r="L48" s="64"/>
      <c r="M48" s="82"/>
      <c r="N48" s="82"/>
      <c r="O48" s="82"/>
      <c r="P48" s="301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5"/>
      <c r="AV48" s="8"/>
      <c r="AW48" s="66"/>
      <c r="AX48" s="63"/>
      <c r="AY48" s="64"/>
      <c r="AZ48" s="64"/>
      <c r="BA48" s="65"/>
      <c r="BB48" s="665"/>
      <c r="BC48" s="67"/>
      <c r="BD48" s="36"/>
      <c r="BE48" s="68"/>
      <c r="BF48" s="69"/>
    </row>
    <row r="49" spans="1:70" ht="27" customHeight="1" x14ac:dyDescent="0.25">
      <c r="A49" s="258"/>
      <c r="B49" s="655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300" t="str">
        <f>IF(OR(L47="",L49=""),"",IF(L49&gt;L47,"»",IF(L49&lt;L47,"¼","¹º")))</f>
        <v>¼</v>
      </c>
      <c r="K49" s="82"/>
      <c r="L49" s="267">
        <v>3</v>
      </c>
      <c r="M49" s="82"/>
      <c r="N49" s="145">
        <v>0.28749999999999998</v>
      </c>
      <c r="O49" s="82"/>
      <c r="P49" s="300" t="str">
        <f>IF(OR(R47="",R49=""),"",IF(R49&gt;R47,"»",IF(R49&lt;R47,"¼","¹º")))</f>
        <v>¼</v>
      </c>
      <c r="Q49" s="82"/>
      <c r="R49" s="267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1.7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5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5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5"/>
      <c r="C50" s="63"/>
      <c r="D50" s="64"/>
      <c r="E50" s="117"/>
      <c r="F50" s="117"/>
      <c r="G50" s="118"/>
      <c r="H50" s="118"/>
      <c r="I50" s="118"/>
      <c r="J50" s="301"/>
      <c r="K50" s="82"/>
      <c r="L50" s="64"/>
      <c r="M50" s="82"/>
      <c r="N50" s="82"/>
      <c r="O50" s="82"/>
      <c r="P50" s="301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5"/>
      <c r="AV50" s="8"/>
      <c r="AW50" s="66"/>
      <c r="AX50" s="63"/>
      <c r="AY50" s="64"/>
      <c r="AZ50" s="64"/>
      <c r="BA50" s="65"/>
      <c r="BB50" s="665"/>
      <c r="BC50" s="67"/>
      <c r="BD50" s="36"/>
      <c r="BE50" s="80"/>
      <c r="BF50" s="79"/>
    </row>
    <row r="51" spans="1:70" ht="27" customHeight="1" x14ac:dyDescent="0.25">
      <c r="A51" s="258"/>
      <c r="B51" s="655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300" t="str">
        <f>IF(OR(L49="",L51=""),"",IF(L51&gt;L49,"»",IF(L51&lt;L49,"¼","¹º")))</f>
        <v>»</v>
      </c>
      <c r="K51" s="82"/>
      <c r="L51" s="267">
        <v>7.6</v>
      </c>
      <c r="M51" s="82"/>
      <c r="N51" s="145">
        <v>0.28125</v>
      </c>
      <c r="O51" s="82"/>
      <c r="P51" s="300" t="str">
        <f>IF(OR(R49="",R51=""),"",IF(R51&gt;R49,"»",IF(R51&lt;R49,"¼","¹º")))</f>
        <v>¹º</v>
      </c>
      <c r="Q51" s="82"/>
      <c r="R51" s="267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5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5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5"/>
      <c r="C52" s="63"/>
      <c r="D52" s="64"/>
      <c r="E52" s="117"/>
      <c r="F52" s="117"/>
      <c r="G52" s="118"/>
      <c r="H52" s="118"/>
      <c r="I52" s="118"/>
      <c r="J52" s="301"/>
      <c r="K52" s="82"/>
      <c r="L52" s="64"/>
      <c r="M52" s="82"/>
      <c r="N52" s="82"/>
      <c r="O52" s="82"/>
      <c r="P52" s="301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5"/>
      <c r="AV52" s="8"/>
      <c r="AW52" s="66"/>
      <c r="AX52" s="63"/>
      <c r="AY52" s="64"/>
      <c r="AZ52" s="64"/>
      <c r="BA52" s="65"/>
      <c r="BB52" s="665"/>
      <c r="BC52" s="67"/>
      <c r="BD52" s="36"/>
      <c r="BE52" s="68"/>
      <c r="BF52" s="69"/>
    </row>
    <row r="53" spans="1:70" ht="27" customHeight="1" x14ac:dyDescent="0.25">
      <c r="A53" s="258"/>
      <c r="B53" s="655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300" t="str">
        <f>IF(OR(L51="",L53=""),"",IF(L53&gt;L51,"»",IF(L53&lt;L51,"¼","¹º")))</f>
        <v>»</v>
      </c>
      <c r="K53" s="82"/>
      <c r="L53" s="267">
        <v>7.7</v>
      </c>
      <c r="M53" s="82"/>
      <c r="N53" s="145">
        <v>0.82083333333333297</v>
      </c>
      <c r="O53" s="82"/>
      <c r="P53" s="300" t="str">
        <f>IF(OR(R51="",R53=""),"",IF(R53&gt;R51,"»",IF(R53&lt;R51,"¼","¹º")))</f>
        <v>»</v>
      </c>
      <c r="Q53" s="82"/>
      <c r="R53" s="267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5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5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5"/>
      <c r="C54" s="63"/>
      <c r="D54" s="64"/>
      <c r="E54" s="117"/>
      <c r="F54" s="118"/>
      <c r="G54" s="118"/>
      <c r="H54" s="118"/>
      <c r="I54" s="118"/>
      <c r="J54" s="301"/>
      <c r="K54" s="82"/>
      <c r="L54" s="82"/>
      <c r="M54" s="82"/>
      <c r="N54" s="82"/>
      <c r="O54" s="82"/>
      <c r="P54" s="301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5"/>
      <c r="AV54" s="8"/>
      <c r="AW54" s="66"/>
      <c r="AX54" s="63"/>
      <c r="AY54" s="64"/>
      <c r="AZ54" s="64"/>
      <c r="BA54" s="65"/>
      <c r="BB54" s="665"/>
      <c r="BC54" s="22"/>
      <c r="BD54" s="36"/>
      <c r="BE54" s="685"/>
      <c r="BF54" s="687"/>
    </row>
    <row r="55" spans="1:70" ht="27" customHeight="1" x14ac:dyDescent="0.25">
      <c r="A55" s="258"/>
      <c r="B55" s="655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300" t="str">
        <f>IF(OR(L53="",L55=""),"",IF(L55&gt;L53,"»",IF(L55&lt;L53,"¼","¹º")))</f>
        <v>¼</v>
      </c>
      <c r="K55" s="82"/>
      <c r="L55" s="267">
        <v>6</v>
      </c>
      <c r="M55" s="82"/>
      <c r="N55" s="145">
        <v>3.8888888888888903E-2</v>
      </c>
      <c r="O55" s="82"/>
      <c r="P55" s="300" t="str">
        <f>IF(OR(R53="",R55=""),"",IF(R55&gt;R53,"»",IF(R55&lt;R53,"¼","¹º")))</f>
        <v>¼</v>
      </c>
      <c r="Q55" s="82"/>
      <c r="R55" s="267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0.2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5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5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5"/>
      <c r="C56" s="63"/>
      <c r="D56" s="64"/>
      <c r="E56" s="117"/>
      <c r="F56" s="117"/>
      <c r="G56" s="118"/>
      <c r="H56" s="118"/>
      <c r="I56" s="118"/>
      <c r="J56" s="301"/>
      <c r="K56" s="82"/>
      <c r="L56" s="64"/>
      <c r="M56" s="82"/>
      <c r="N56" s="82"/>
      <c r="O56" s="82"/>
      <c r="P56" s="301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5"/>
      <c r="AV56" s="8"/>
      <c r="AW56" s="66"/>
      <c r="AX56" s="63"/>
      <c r="AY56" s="64"/>
      <c r="AZ56" s="64"/>
      <c r="BA56" s="65"/>
      <c r="BB56" s="665"/>
      <c r="BC56" s="67"/>
      <c r="BD56" s="36"/>
      <c r="BE56" s="80"/>
      <c r="BF56" s="79"/>
    </row>
    <row r="57" spans="1:70" ht="27" customHeight="1" x14ac:dyDescent="0.25">
      <c r="A57" s="258"/>
      <c r="B57" s="655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300" t="str">
        <f>IF(OR(L55="",L57=""),"",IF(L57&gt;L55,"»",IF(L57&lt;L55,"¼","¹º")))</f>
        <v/>
      </c>
      <c r="K57" s="82"/>
      <c r="L57" s="267"/>
      <c r="M57" s="82"/>
      <c r="N57" s="145"/>
      <c r="O57" s="82"/>
      <c r="P57" s="300" t="str">
        <f>IF(OR(R55="",R57=""),"",IF(R57&gt;R55,"»",IF(R57&lt;R55,"¼","¹º")))</f>
        <v/>
      </c>
      <c r="Q57" s="82"/>
      <c r="R57" s="267"/>
      <c r="S57" s="82"/>
      <c r="T57" s="145"/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/>
      <c r="AB57" s="64"/>
      <c r="AC57" s="145"/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/>
      <c r="AK57" s="64"/>
      <c r="AL57" s="145"/>
      <c r="AM57" s="64"/>
      <c r="AN57" s="145"/>
      <c r="AO57" s="64"/>
      <c r="AP57" s="145"/>
      <c r="AQ57" s="64"/>
      <c r="AR57" s="145" t="s">
        <v>247</v>
      </c>
      <c r="AS57" s="64"/>
      <c r="AT57" s="145"/>
      <c r="AU57" s="665"/>
      <c r="AV57" s="8"/>
      <c r="AW57" s="66"/>
      <c r="AX57" s="142" t="str">
        <f>$C57</f>
        <v>Mardi</v>
      </c>
      <c r="AY57" s="143">
        <f>$D57</f>
        <v>45650</v>
      </c>
      <c r="AZ57" s="64"/>
      <c r="BA57" s="145"/>
      <c r="BB57" s="665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5"/>
      <c r="C58" s="63"/>
      <c r="D58" s="64"/>
      <c r="E58" s="117"/>
      <c r="F58" s="117"/>
      <c r="G58" s="118"/>
      <c r="H58" s="118"/>
      <c r="I58" s="118"/>
      <c r="J58" s="301"/>
      <c r="K58" s="82"/>
      <c r="L58" s="64"/>
      <c r="M58" s="82"/>
      <c r="N58" s="82"/>
      <c r="O58" s="82"/>
      <c r="P58" s="301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5"/>
      <c r="AV58" s="8"/>
      <c r="AW58" s="66"/>
      <c r="AX58" s="63"/>
      <c r="AY58" s="64"/>
      <c r="AZ58" s="64"/>
      <c r="BA58" s="65"/>
      <c r="BB58" s="665"/>
      <c r="BC58" s="67"/>
      <c r="BD58" s="36"/>
      <c r="BE58" s="80"/>
      <c r="BF58" s="79"/>
    </row>
    <row r="59" spans="1:70" ht="27" customHeight="1" x14ac:dyDescent="0.25">
      <c r="A59" s="258"/>
      <c r="B59" s="655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300" t="str">
        <f>IF(OR(L57="",L59=""),"",IF(L59&gt;L57,"»",IF(L59&lt;L57,"¼","¹º")))</f>
        <v/>
      </c>
      <c r="K59" s="82"/>
      <c r="L59" s="267"/>
      <c r="M59" s="82"/>
      <c r="N59" s="145"/>
      <c r="O59" s="82"/>
      <c r="P59" s="300" t="str">
        <f>IF(OR(R57="",R59=""),"",IF(R59&gt;R57,"»",IF(R59&lt;R57,"¼","¹º")))</f>
        <v/>
      </c>
      <c r="Q59" s="82"/>
      <c r="R59" s="267"/>
      <c r="S59" s="82"/>
      <c r="T59" s="145"/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/>
      <c r="AB59" s="64"/>
      <c r="AC59" s="145"/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/>
      <c r="AK59" s="64"/>
      <c r="AL59" s="145"/>
      <c r="AM59" s="64"/>
      <c r="AN59" s="145"/>
      <c r="AO59" s="64"/>
      <c r="AP59" s="145"/>
      <c r="AQ59" s="64"/>
      <c r="AR59" s="145"/>
      <c r="AS59" s="64"/>
      <c r="AT59" s="145"/>
      <c r="AU59" s="665"/>
      <c r="AV59" s="8"/>
      <c r="AW59" s="66"/>
      <c r="AX59" s="142" t="str">
        <f>$C59</f>
        <v>Mercredi</v>
      </c>
      <c r="AY59" s="143">
        <f>$D59</f>
        <v>45651</v>
      </c>
      <c r="AZ59" s="64"/>
      <c r="BA59" s="145"/>
      <c r="BB59" s="665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5"/>
      <c r="C60" s="63"/>
      <c r="D60" s="64"/>
      <c r="E60" s="117"/>
      <c r="F60" s="117"/>
      <c r="G60" s="118"/>
      <c r="H60" s="118"/>
      <c r="I60" s="118"/>
      <c r="J60" s="301"/>
      <c r="K60" s="82"/>
      <c r="L60" s="64"/>
      <c r="M60" s="82"/>
      <c r="N60" s="82"/>
      <c r="O60" s="82"/>
      <c r="P60" s="301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5"/>
      <c r="AV60" s="8"/>
      <c r="AW60" s="66"/>
      <c r="AX60" s="63"/>
      <c r="AY60" s="64"/>
      <c r="AZ60" s="64"/>
      <c r="BA60" s="65"/>
      <c r="BB60" s="665"/>
      <c r="BC60" s="67"/>
      <c r="BD60" s="36"/>
      <c r="BE60" s="80"/>
      <c r="BF60" s="79"/>
    </row>
    <row r="61" spans="1:70" ht="27" customHeight="1" x14ac:dyDescent="0.25">
      <c r="A61" s="258"/>
      <c r="B61" s="655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300" t="str">
        <f>IF(OR(L59="",L61=""),"",IF(L61&gt;L59,"»",IF(L61&lt;L59,"¼","¹º")))</f>
        <v/>
      </c>
      <c r="K61" s="82"/>
      <c r="L61" s="267"/>
      <c r="M61" s="82"/>
      <c r="N61" s="145"/>
      <c r="O61" s="82"/>
      <c r="P61" s="300" t="str">
        <f>IF(OR(R59="",R61=""),"",IF(R61&gt;R59,"»",IF(R61&lt;R59,"¼","¹º")))</f>
        <v/>
      </c>
      <c r="Q61" s="82"/>
      <c r="R61" s="267"/>
      <c r="S61" s="82"/>
      <c r="T61" s="145"/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/>
      <c r="AB61" s="64"/>
      <c r="AC61" s="145"/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/>
      <c r="AK61" s="64"/>
      <c r="AL61" s="145"/>
      <c r="AM61" s="64"/>
      <c r="AN61" s="145"/>
      <c r="AO61" s="64"/>
      <c r="AP61" s="145"/>
      <c r="AQ61" s="64"/>
      <c r="AR61" s="145"/>
      <c r="AS61" s="64"/>
      <c r="AT61" s="145"/>
      <c r="AU61" s="665"/>
      <c r="AV61" s="8"/>
      <c r="AW61" s="66"/>
      <c r="AX61" s="142" t="str">
        <f>$C61</f>
        <v>Jeudi</v>
      </c>
      <c r="AY61" s="143">
        <f>$D61</f>
        <v>45652</v>
      </c>
      <c r="AZ61" s="64"/>
      <c r="BA61" s="145"/>
      <c r="BB61" s="665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5"/>
      <c r="C62" s="63"/>
      <c r="D62" s="64"/>
      <c r="E62" s="117"/>
      <c r="F62" s="117"/>
      <c r="G62" s="118"/>
      <c r="H62" s="118"/>
      <c r="I62" s="118"/>
      <c r="J62" s="301"/>
      <c r="K62" s="82"/>
      <c r="L62" s="64"/>
      <c r="M62" s="82"/>
      <c r="N62" s="82"/>
      <c r="O62" s="82"/>
      <c r="P62" s="301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5"/>
      <c r="AV62" s="8"/>
      <c r="AW62" s="66"/>
      <c r="AX62" s="63"/>
      <c r="AY62" s="64"/>
      <c r="AZ62" s="64"/>
      <c r="BA62" s="65"/>
      <c r="BB62" s="665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5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300" t="str">
        <f>IF(OR(L61="",L63=""),"",IF(L63&gt;L61,"»",IF(L63&lt;L61,"¼","¹º")))</f>
        <v/>
      </c>
      <c r="K63" s="82"/>
      <c r="L63" s="267"/>
      <c r="M63" s="82"/>
      <c r="N63" s="145"/>
      <c r="O63" s="82"/>
      <c r="P63" s="300" t="str">
        <f>IF(OR(R61="",R63=""),"",IF(R63&gt;R61,"»",IF(R63&lt;R61,"¼","¹º")))</f>
        <v/>
      </c>
      <c r="Q63" s="82"/>
      <c r="R63" s="267"/>
      <c r="S63" s="82"/>
      <c r="T63" s="145"/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/>
      <c r="AB63" s="64"/>
      <c r="AC63" s="145"/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/>
      <c r="AK63" s="64"/>
      <c r="AL63" s="145"/>
      <c r="AM63" s="64"/>
      <c r="AN63" s="145"/>
      <c r="AO63" s="64"/>
      <c r="AP63" s="145"/>
      <c r="AQ63" s="64"/>
      <c r="AR63" s="145"/>
      <c r="AS63" s="64"/>
      <c r="AT63" s="145"/>
      <c r="AU63" s="665"/>
      <c r="AV63" s="8"/>
      <c r="AW63" s="66"/>
      <c r="AX63" s="142" t="str">
        <f>$C63</f>
        <v>Vendredi</v>
      </c>
      <c r="AY63" s="143">
        <f>$D63</f>
        <v>45653</v>
      </c>
      <c r="AZ63" s="64"/>
      <c r="BA63" s="145"/>
      <c r="BB63" s="665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17"/>
      <c r="F64" s="117"/>
      <c r="G64" s="118"/>
      <c r="H64" s="118"/>
      <c r="I64" s="118"/>
      <c r="J64" s="301"/>
      <c r="K64" s="82"/>
      <c r="L64" s="64"/>
      <c r="M64" s="82"/>
      <c r="N64" s="82"/>
      <c r="O64" s="82"/>
      <c r="P64" s="301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5"/>
      <c r="AV64" s="8"/>
      <c r="AW64" s="66"/>
      <c r="AX64" s="63"/>
      <c r="AY64" s="64"/>
      <c r="AZ64" s="64"/>
      <c r="BA64" s="65"/>
      <c r="BB64" s="665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5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300" t="str">
        <f>IF(OR(L59="",L65=""),"",IF(L65&gt;L59,"»",IF(L65&lt;L59,"¼","¹º")))</f>
        <v/>
      </c>
      <c r="K65" s="82"/>
      <c r="L65" s="267"/>
      <c r="M65" s="82"/>
      <c r="N65" s="145"/>
      <c r="O65" s="82"/>
      <c r="P65" s="300" t="str">
        <f>IF(OR(R59="",R65=""),"",IF(R65&gt;R59,"»",IF(R65&lt;R59,"¼","¹º")))</f>
        <v/>
      </c>
      <c r="Q65" s="82"/>
      <c r="R65" s="267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5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5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5"/>
      <c r="C66" s="63"/>
      <c r="D66" s="64"/>
      <c r="E66" s="117"/>
      <c r="F66" s="117"/>
      <c r="G66" s="118"/>
      <c r="H66" s="118"/>
      <c r="I66" s="118"/>
      <c r="J66" s="301"/>
      <c r="K66" s="82"/>
      <c r="L66" s="64"/>
      <c r="M66" s="82"/>
      <c r="N66" s="82"/>
      <c r="O66" s="82"/>
      <c r="P66" s="301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5"/>
      <c r="AV66" s="8"/>
      <c r="AW66" s="66"/>
      <c r="AX66" s="63"/>
      <c r="AY66" s="64"/>
      <c r="AZ66" s="64"/>
      <c r="BA66" s="65"/>
      <c r="BB66" s="665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5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300" t="str">
        <f>IF(OR(L61="",L67=""),"",IF(L67&gt;L61,"»",IF(L67&lt;L61,"¼","¹º")))</f>
        <v/>
      </c>
      <c r="K67" s="82"/>
      <c r="L67" s="267"/>
      <c r="M67" s="82"/>
      <c r="N67" s="145"/>
      <c r="O67" s="82"/>
      <c r="P67" s="300" t="str">
        <f>IF(OR(R61="",R67=""),"",IF(R67&gt;R61,"»",IF(R67&lt;R61,"¼","¹º")))</f>
        <v/>
      </c>
      <c r="Q67" s="82"/>
      <c r="R67" s="267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5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5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5"/>
      <c r="C68" s="63"/>
      <c r="D68" s="64"/>
      <c r="E68" s="117"/>
      <c r="F68" s="118"/>
      <c r="G68" s="118"/>
      <c r="H68" s="118"/>
      <c r="I68" s="118"/>
      <c r="J68" s="301"/>
      <c r="K68" s="82"/>
      <c r="L68" s="82"/>
      <c r="M68" s="82"/>
      <c r="N68" s="82"/>
      <c r="O68" s="82"/>
      <c r="P68" s="301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5"/>
      <c r="AV68" s="8"/>
      <c r="AW68" s="66"/>
      <c r="AX68" s="63"/>
      <c r="AY68" s="64"/>
      <c r="AZ68" s="64"/>
      <c r="BA68" s="65"/>
      <c r="BB68" s="665"/>
      <c r="BC68" s="22"/>
      <c r="BD68" s="36"/>
      <c r="BE68" s="685"/>
      <c r="BF68" s="687"/>
    </row>
    <row r="69" spans="1:70" ht="27" customHeight="1" x14ac:dyDescent="0.25">
      <c r="A69" s="258"/>
      <c r="B69" s="655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300" t="str">
        <f>IF(OR(L67="",L69=""),"",IF(L69&gt;L67,"»",IF(L69&lt;L67,"¼","¹º")))</f>
        <v/>
      </c>
      <c r="K69" s="82"/>
      <c r="L69" s="267"/>
      <c r="M69" s="82"/>
      <c r="N69" s="145"/>
      <c r="O69" s="82"/>
      <c r="P69" s="300" t="str">
        <f>IF(OR(R67="",R69=""),"",IF(R69&gt;R67,"»",IF(R69&lt;R67,"¼","¹º")))</f>
        <v/>
      </c>
      <c r="Q69" s="82"/>
      <c r="R69" s="267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5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5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5"/>
      <c r="C70" s="63"/>
      <c r="D70" s="64"/>
      <c r="E70" s="117"/>
      <c r="F70" s="117"/>
      <c r="G70" s="118"/>
      <c r="H70" s="118"/>
      <c r="I70" s="118"/>
      <c r="J70" s="301"/>
      <c r="K70" s="82"/>
      <c r="L70" s="64"/>
      <c r="M70" s="82"/>
      <c r="N70" s="82"/>
      <c r="O70" s="82"/>
      <c r="P70" s="301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5"/>
      <c r="AV70" s="8"/>
      <c r="AW70" s="66"/>
      <c r="AX70" s="63"/>
      <c r="AY70" s="64"/>
      <c r="AZ70" s="64"/>
      <c r="BA70" s="65"/>
      <c r="BB70" s="665"/>
      <c r="BC70" s="67"/>
      <c r="BD70" s="36"/>
      <c r="BE70" s="80"/>
      <c r="BF70" s="79"/>
    </row>
    <row r="71" spans="1:70" ht="27" customHeight="1" thickBot="1" x14ac:dyDescent="0.3">
      <c r="A71" s="258"/>
      <c r="B71" s="655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300" t="str">
        <f>IF(OR(L69="",L71=""),"",IF(L71&gt;L69,"»",IF(L71&lt;L69,"¼","¹º")))</f>
        <v/>
      </c>
      <c r="K71" s="82"/>
      <c r="L71" s="267"/>
      <c r="M71" s="82"/>
      <c r="N71" s="145"/>
      <c r="O71" s="82"/>
      <c r="P71" s="300" t="str">
        <f>IF(OR(R69="",R71=""),"",IF(R71&gt;R69,"»",IF(R71&lt;R69,"¼","¹º")))</f>
        <v/>
      </c>
      <c r="Q71" s="82"/>
      <c r="R71" s="267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5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5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5"/>
      <c r="C72" s="116"/>
      <c r="D72" s="117"/>
      <c r="E72" s="117"/>
      <c r="F72" s="119"/>
      <c r="G72" s="117"/>
      <c r="H72" s="120"/>
      <c r="I72" s="117"/>
      <c r="J72" s="301"/>
      <c r="K72" s="64"/>
      <c r="L72" s="119"/>
      <c r="M72" s="117"/>
      <c r="N72" s="120"/>
      <c r="O72" s="117"/>
      <c r="P72" s="301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5"/>
      <c r="AV72" s="8"/>
      <c r="AW72" s="66"/>
      <c r="AX72" s="63"/>
      <c r="AY72" s="64"/>
      <c r="AZ72" s="64"/>
      <c r="BA72" s="65"/>
      <c r="BB72" s="665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0"/>
      <c r="O78"/>
      <c r="P78" s="351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7">
        <f>SUM(BO82:BO101)/1.5</f>
        <v>720.4</v>
      </c>
      <c r="BP78" s="452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1080.5999999999999</v>
      </c>
      <c r="BP79" s="454">
        <f>SUM(BP83:BP102)</f>
        <v>31.400694444444447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2"/>
      <c r="K80"/>
      <c r="L80"/>
      <c r="M80"/>
      <c r="N80" s="320"/>
      <c r="O80"/>
      <c r="P80" s="302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2"/>
      <c r="K81"/>
      <c r="L81"/>
      <c r="M81"/>
      <c r="N81"/>
      <c r="O81"/>
      <c r="P81" s="302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4">
        <f>MAX(BM83:BM102)</f>
        <v>95.4</v>
      </c>
      <c r="BN81" s="175" t="s">
        <v>5</v>
      </c>
      <c r="BO81" s="176">
        <f>MAX(BO83:BO105)</f>
        <v>163.6</v>
      </c>
      <c r="BP81" s="453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2"/>
      <c r="K83"/>
      <c r="L83"/>
      <c r="M83"/>
      <c r="N83" t="s">
        <v>83</v>
      </c>
      <c r="O83"/>
      <c r="P83" s="302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2"/>
      <c r="K84"/>
      <c r="L84"/>
      <c r="M84"/>
      <c r="N84"/>
      <c r="O84"/>
      <c r="P84" s="302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2"/>
      <c r="K85"/>
      <c r="L85"/>
      <c r="M85"/>
      <c r="N85"/>
      <c r="O85"/>
      <c r="P85" s="302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55.100000000000009</v>
      </c>
      <c r="BP94" s="184">
        <f>AL6</f>
        <v>0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3" bestFit="1" customWidth="1"/>
    <col min="19" max="21" width="12.85546875" customWidth="1"/>
    <col min="22" max="22" width="11.5703125" bestFit="1" customWidth="1"/>
    <col min="23" max="23" width="1.5703125" style="283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5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8"/>
      <c r="S1" s="394"/>
      <c r="U1" s="389"/>
      <c r="V1" s="321" t="s">
        <v>152</v>
      </c>
      <c r="W1"/>
      <c r="X1" s="405" t="s">
        <v>149</v>
      </c>
      <c r="Y1" s="489">
        <f>Relevés!$W$5</f>
        <v>2.9</v>
      </c>
      <c r="Z1" s="52" t="s">
        <v>155</v>
      </c>
      <c r="AC1" s="522"/>
      <c r="AD1" s="618"/>
      <c r="AE1" s="619"/>
      <c r="AF1" s="522"/>
      <c r="AG1" s="617"/>
      <c r="AH1" s="598"/>
      <c r="AI1" s="598"/>
      <c r="AJ1" s="540" t="s">
        <v>195</v>
      </c>
      <c r="AK1" s="540" t="s">
        <v>196</v>
      </c>
      <c r="AL1" s="511"/>
      <c r="AM1" s="599" t="s">
        <v>159</v>
      </c>
      <c r="AN1" s="600" t="s">
        <v>196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8"/>
      <c r="T2" s="284"/>
      <c r="U2" s="284"/>
      <c r="V2" s="441" t="s">
        <v>44</v>
      </c>
      <c r="W2" s="399"/>
      <c r="X2" s="400" t="s">
        <v>135</v>
      </c>
      <c r="Y2" s="489">
        <f>Décembre_2024!$AL$1</f>
        <v>58.000000000000007</v>
      </c>
      <c r="Z2" t="s">
        <v>181</v>
      </c>
      <c r="AC2" s="522"/>
      <c r="AD2" s="628"/>
      <c r="AE2" s="626"/>
      <c r="AF2" s="627"/>
      <c r="AG2" s="522"/>
      <c r="AJ2" s="579">
        <v>-10000</v>
      </c>
      <c r="AK2" s="580" t="s">
        <v>197</v>
      </c>
      <c r="AL2" s="511"/>
      <c r="AM2" s="601">
        <v>10</v>
      </c>
      <c r="AN2" s="602" t="s">
        <v>198</v>
      </c>
    </row>
    <row r="3" spans="1:40" ht="18.75" x14ac:dyDescent="0.3">
      <c r="A3" s="258"/>
      <c r="B3" s="477"/>
      <c r="C3" s="493" t="s">
        <v>177</v>
      </c>
      <c r="D3" s="473"/>
      <c r="E3" s="470"/>
      <c r="F3" s="472" t="s">
        <v>172</v>
      </c>
      <c r="G3" s="470"/>
      <c r="H3" s="470"/>
      <c r="I3" s="494" t="s">
        <v>170</v>
      </c>
      <c r="J3" s="494"/>
      <c r="K3" s="470"/>
      <c r="L3" s="493" t="s">
        <v>173</v>
      </c>
      <c r="M3" s="479"/>
      <c r="N3" s="472" t="s">
        <v>174</v>
      </c>
      <c r="O3" s="472"/>
      <c r="P3" s="472"/>
      <c r="Q3" s="480"/>
      <c r="R3" s="388"/>
      <c r="T3" s="285"/>
      <c r="U3" s="285"/>
      <c r="V3" s="446">
        <v>160</v>
      </c>
      <c r="W3"/>
      <c r="X3" s="405" t="s">
        <v>146</v>
      </c>
      <c r="Y3" s="489">
        <f>Décembre_2024!$BO$79+$Y$1</f>
        <v>1083.5</v>
      </c>
      <c r="Z3" t="s">
        <v>182</v>
      </c>
      <c r="AB3" s="500"/>
      <c r="AC3" s="523"/>
      <c r="AD3" s="631">
        <f ca="1">NOW()</f>
        <v>45650.47244409722</v>
      </c>
      <c r="AE3" s="630"/>
      <c r="AF3" s="629"/>
      <c r="AG3" s="522"/>
      <c r="AJ3" s="553">
        <v>3</v>
      </c>
      <c r="AK3" s="554" t="s">
        <v>199</v>
      </c>
      <c r="AL3" s="511"/>
      <c r="AM3" s="551">
        <v>20</v>
      </c>
      <c r="AN3" s="552" t="s">
        <v>200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8"/>
      <c r="V4" s="496">
        <f>Décembre_2024!$BM$81</f>
        <v>95.4</v>
      </c>
      <c r="AC4" s="522"/>
      <c r="AD4" s="622"/>
      <c r="AE4" s="619"/>
      <c r="AF4" s="624"/>
      <c r="AG4" s="522"/>
      <c r="AJ4" s="555">
        <v>6</v>
      </c>
      <c r="AK4" s="556" t="s">
        <v>201</v>
      </c>
      <c r="AM4" s="559">
        <v>30</v>
      </c>
      <c r="AN4" s="560" t="s">
        <v>202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8"/>
      <c r="V5" s="446">
        <v>2.5</v>
      </c>
      <c r="X5" s="390" t="s">
        <v>139</v>
      </c>
      <c r="Y5" s="517">
        <f>LOOKUP(9^9,Relevés!$B:$B)</f>
        <v>11.6</v>
      </c>
      <c r="Z5" s="499" t="s">
        <v>179</v>
      </c>
      <c r="AC5" s="522"/>
      <c r="AD5" s="621"/>
      <c r="AE5" s="640"/>
      <c r="AF5" s="623"/>
      <c r="AG5" s="522"/>
      <c r="AJ5" s="557">
        <v>11</v>
      </c>
      <c r="AK5" s="558" t="s">
        <v>203</v>
      </c>
      <c r="AL5" s="511"/>
      <c r="AM5" s="603">
        <v>40</v>
      </c>
      <c r="AN5" s="604" t="s">
        <v>204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8"/>
      <c r="S6" s="54"/>
      <c r="T6" s="256"/>
      <c r="V6" s="447">
        <f>V3-V4-V5</f>
        <v>62.099999999999994</v>
      </c>
      <c r="X6" s="466" t="s">
        <v>159</v>
      </c>
      <c r="Y6" s="644">
        <f>LOOKUP(9^9,Relevés!$C:$C)</f>
        <v>90</v>
      </c>
      <c r="Z6" s="499" t="s">
        <v>184</v>
      </c>
      <c r="AC6" s="522"/>
      <c r="AD6" s="621"/>
      <c r="AE6" s="522"/>
      <c r="AF6" s="623"/>
      <c r="AG6" s="522"/>
      <c r="AJ6" s="551">
        <v>16</v>
      </c>
      <c r="AK6" s="552" t="s">
        <v>200</v>
      </c>
      <c r="AL6" s="511"/>
      <c r="AM6" s="605">
        <v>50</v>
      </c>
      <c r="AN6" s="606" t="s">
        <v>205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8"/>
      <c r="S7" s="54"/>
      <c r="T7" s="256"/>
      <c r="U7" s="256"/>
      <c r="V7" s="256"/>
      <c r="X7" s="467" t="s">
        <v>20</v>
      </c>
      <c r="Y7" s="501">
        <f>LOOKUP(9^9,Relevés!$F:$G)</f>
        <v>2.2000000000000002</v>
      </c>
      <c r="Z7" s="499" t="s">
        <v>183</v>
      </c>
      <c r="AC7" s="522"/>
      <c r="AD7" s="621"/>
      <c r="AE7" s="522"/>
      <c r="AF7" s="623"/>
      <c r="AG7" s="522"/>
      <c r="AJ7" s="559">
        <v>21</v>
      </c>
      <c r="AK7" s="560" t="s">
        <v>202</v>
      </c>
      <c r="AL7" s="511"/>
      <c r="AM7" s="607">
        <v>60</v>
      </c>
      <c r="AN7" s="608" t="s">
        <v>206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8"/>
      <c r="T8" s="392"/>
      <c r="U8" s="256"/>
      <c r="V8" s="441" t="s">
        <v>18</v>
      </c>
      <c r="AC8" s="522"/>
      <c r="AD8" s="642" t="s">
        <v>231</v>
      </c>
      <c r="AE8" s="522"/>
      <c r="AF8" s="641" t="s">
        <v>44</v>
      </c>
      <c r="AG8" s="522"/>
      <c r="AJ8" s="561">
        <v>26</v>
      </c>
      <c r="AK8" s="562" t="s">
        <v>207</v>
      </c>
      <c r="AL8" s="511"/>
      <c r="AM8" s="609">
        <v>70</v>
      </c>
      <c r="AN8" s="610" t="s">
        <v>208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8"/>
      <c r="V9" s="446">
        <v>160</v>
      </c>
      <c r="X9" s="459" t="s">
        <v>138</v>
      </c>
      <c r="Y9" s="461">
        <f>LOOKUP(9^9,Relevés!$D:$D)</f>
        <v>10</v>
      </c>
      <c r="Z9" s="460" t="s">
        <v>119</v>
      </c>
      <c r="AC9" s="522"/>
      <c r="AD9" s="638">
        <f>Relevés!$N$5</f>
        <v>11.7</v>
      </c>
      <c r="AE9" s="522"/>
      <c r="AF9" s="639">
        <f>$V$4</f>
        <v>95.4</v>
      </c>
      <c r="AG9" s="522"/>
      <c r="AJ9" s="563">
        <v>31</v>
      </c>
      <c r="AK9" s="564" t="s">
        <v>209</v>
      </c>
      <c r="AL9" s="511"/>
      <c r="AM9" s="611">
        <v>80</v>
      </c>
      <c r="AN9" s="612" t="s">
        <v>210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8"/>
      <c r="V10" s="497">
        <f>IF(Relevés!$Q$4&gt;Décembre_2024!$AA$9,Relevés!$Q$4,Décembre_2024!$AA$9)</f>
        <v>78.8</v>
      </c>
      <c r="X10" s="459" t="s">
        <v>138</v>
      </c>
      <c r="Y10" s="461">
        <f>243.04*(LN($Y$6)+17.625*$Y$5/(243.04+$Y$5))/(17.625-(LN($Y$6)+17.625*$Y$5/(243.04+$Y$5)))</f>
        <v>104.5885059738885</v>
      </c>
      <c r="Z10" s="460" t="s">
        <v>119</v>
      </c>
      <c r="AA10" t="s">
        <v>180</v>
      </c>
      <c r="AC10" s="522"/>
      <c r="AD10" s="621"/>
      <c r="AE10" s="522"/>
      <c r="AF10" s="623"/>
      <c r="AG10" s="522"/>
      <c r="AJ10" s="581">
        <v>36</v>
      </c>
      <c r="AK10" s="582" t="s">
        <v>211</v>
      </c>
      <c r="AL10" s="511"/>
      <c r="AM10" s="613">
        <v>90</v>
      </c>
      <c r="AN10" s="614" t="s">
        <v>212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8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197</v>
      </c>
      <c r="AL11" s="511"/>
      <c r="AM11" s="615">
        <v>100</v>
      </c>
      <c r="AN11" s="616" t="s">
        <v>213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8"/>
      <c r="V12" s="447">
        <f>V9-V10-V11</f>
        <v>78.2</v>
      </c>
      <c r="X12" s="393" t="s">
        <v>141</v>
      </c>
      <c r="Y12" s="468">
        <f>LOOKUP(9^9,Relevés!$E:$E)</f>
        <v>11.6</v>
      </c>
      <c r="Z12" s="52" t="s">
        <v>186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171</v>
      </c>
      <c r="D13" s="473"/>
      <c r="E13" s="470"/>
      <c r="F13" s="472" t="s">
        <v>167</v>
      </c>
      <c r="G13" s="470"/>
      <c r="H13" s="470"/>
      <c r="I13" s="470"/>
      <c r="J13" s="470"/>
      <c r="K13" s="470"/>
      <c r="L13" s="470"/>
      <c r="M13" s="470"/>
      <c r="N13" s="470"/>
      <c r="O13" s="473" t="s">
        <v>161</v>
      </c>
      <c r="P13" s="470"/>
      <c r="Q13" s="480"/>
      <c r="R13" s="388"/>
      <c r="X13" s="393" t="s">
        <v>141</v>
      </c>
      <c r="Y13" s="468">
        <f>IF(Y7&lt;5,Y5,(13.12+0.6215*$Y$5)-(11.37*$Y$7^0.16)+(0.3965*$Y$5*$Y$7^0.16))</f>
        <v>11.6</v>
      </c>
      <c r="Z13" t="s">
        <v>180</v>
      </c>
      <c r="AC13" s="522"/>
      <c r="AD13" s="621"/>
      <c r="AE13" s="522"/>
      <c r="AF13" s="623"/>
      <c r="AG13" s="522"/>
      <c r="AJ13" s="540" t="s">
        <v>4</v>
      </c>
      <c r="AK13" s="540" t="s">
        <v>196</v>
      </c>
      <c r="AL13" s="511"/>
      <c r="AM13" s="540" t="s">
        <v>6</v>
      </c>
      <c r="AN13" s="540" t="s">
        <v>196</v>
      </c>
    </row>
    <row r="14" spans="1:40" ht="15.75" customHeight="1" x14ac:dyDescent="0.3">
      <c r="A14" s="258"/>
      <c r="B14" s="477"/>
      <c r="C14" s="470"/>
      <c r="D14" s="470"/>
      <c r="E14" s="470"/>
      <c r="F14" s="678" t="s">
        <v>168</v>
      </c>
      <c r="G14" s="679"/>
      <c r="H14" s="488"/>
      <c r="I14" s="488" t="s">
        <v>176</v>
      </c>
      <c r="J14" s="488"/>
      <c r="K14" s="470"/>
      <c r="L14" s="470"/>
      <c r="M14" s="483" t="s">
        <v>162</v>
      </c>
      <c r="N14" s="483"/>
      <c r="O14" s="470"/>
      <c r="P14" s="470"/>
      <c r="Q14" s="480"/>
      <c r="R14" s="388"/>
      <c r="V14" s="441" t="s">
        <v>15</v>
      </c>
      <c r="X14" s="521" t="s">
        <v>189</v>
      </c>
      <c r="Y14" s="520"/>
      <c r="AC14" s="522"/>
      <c r="AD14" s="642" t="s">
        <v>1</v>
      </c>
      <c r="AE14" s="522"/>
      <c r="AF14" s="641" t="s">
        <v>230</v>
      </c>
      <c r="AG14" s="522"/>
      <c r="AJ14" s="549">
        <v>0</v>
      </c>
      <c r="AK14" s="550" t="s">
        <v>222</v>
      </c>
      <c r="AL14" s="511"/>
      <c r="AM14" s="585">
        <v>0</v>
      </c>
      <c r="AN14" s="586" t="s">
        <v>221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163</v>
      </c>
      <c r="P15" s="470"/>
      <c r="Q15" s="480"/>
      <c r="R15" s="388"/>
      <c r="V15" s="446">
        <v>160</v>
      </c>
      <c r="X15" s="526" t="s">
        <v>15</v>
      </c>
      <c r="Y15" s="527">
        <v>24</v>
      </c>
      <c r="AC15" s="522"/>
      <c r="AD15" s="638">
        <f>Relevés!$K$5</f>
        <v>10.7</v>
      </c>
      <c r="AE15" s="522"/>
      <c r="AF15" s="639">
        <f>$V$10</f>
        <v>78.8</v>
      </c>
      <c r="AG15" s="522"/>
      <c r="AJ15" s="551">
        <v>5</v>
      </c>
      <c r="AK15" s="552" t="s">
        <v>200</v>
      </c>
      <c r="AL15" s="511"/>
      <c r="AM15" s="590">
        <v>120</v>
      </c>
      <c r="AN15" s="588" t="s">
        <v>225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8"/>
      <c r="V16" s="498">
        <f>Décembre_2024!$AC$3</f>
        <v>20.2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199</v>
      </c>
      <c r="AL16" s="511"/>
      <c r="AM16" s="591">
        <v>240</v>
      </c>
      <c r="AN16" s="589" t="s">
        <v>226</v>
      </c>
    </row>
    <row r="17" spans="1:40" ht="13.5" customHeight="1" x14ac:dyDescent="0.25">
      <c r="A17" s="258"/>
      <c r="B17" s="477"/>
      <c r="C17" s="470"/>
      <c r="D17" s="478" t="s">
        <v>164</v>
      </c>
      <c r="E17" s="479"/>
      <c r="F17" s="470"/>
      <c r="G17" s="470"/>
      <c r="H17" s="470"/>
      <c r="I17" s="478" t="s">
        <v>169</v>
      </c>
      <c r="J17" s="478"/>
      <c r="K17" s="470"/>
      <c r="L17" s="470">
        <v>17</v>
      </c>
      <c r="M17" s="512" t="s">
        <v>187</v>
      </c>
      <c r="N17" s="649" t="s">
        <v>188</v>
      </c>
      <c r="O17" s="512"/>
      <c r="P17" s="512" t="s">
        <v>44</v>
      </c>
      <c r="Q17" s="480"/>
      <c r="R17" s="388"/>
      <c r="V17" s="446">
        <v>3</v>
      </c>
      <c r="X17" s="595" t="s">
        <v>44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201</v>
      </c>
      <c r="AL17" s="511"/>
      <c r="AM17" s="592">
        <v>540</v>
      </c>
      <c r="AN17" s="587" t="s">
        <v>227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8"/>
      <c r="V18" s="447">
        <f>V15-V16-V17</f>
        <v>136.80000000000001</v>
      </c>
      <c r="X18" s="91" t="s">
        <v>190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203</v>
      </c>
      <c r="AL18" s="511"/>
      <c r="AM18" s="596">
        <v>900</v>
      </c>
      <c r="AN18" s="597" t="s">
        <v>207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8"/>
      <c r="X19" s="91" t="s">
        <v>4</v>
      </c>
      <c r="Y19" s="501">
        <f>Décembre_2024!AC2</f>
        <v>0</v>
      </c>
      <c r="AA19" s="283"/>
      <c r="AB19" s="283"/>
      <c r="AC19" s="524"/>
      <c r="AD19" s="622"/>
      <c r="AE19" s="619"/>
      <c r="AF19" s="624"/>
      <c r="AG19" s="522"/>
      <c r="AJ19" s="551">
        <v>26</v>
      </c>
      <c r="AK19" s="552" t="s">
        <v>200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8"/>
      <c r="V20" s="440" t="s">
        <v>156</v>
      </c>
      <c r="X20" s="91" t="s">
        <v>159</v>
      </c>
      <c r="Y20" s="643">
        <f>$Y$6</f>
        <v>90</v>
      </c>
      <c r="AA20" s="283"/>
      <c r="AB20" s="283"/>
      <c r="AC20" s="524"/>
      <c r="AD20" s="621"/>
      <c r="AE20" s="733" t="s">
        <v>232</v>
      </c>
      <c r="AF20" s="734"/>
      <c r="AG20" s="522"/>
      <c r="AJ20" s="559">
        <v>31</v>
      </c>
      <c r="AK20" s="560" t="s">
        <v>202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8"/>
      <c r="V21" s="438">
        <v>1030</v>
      </c>
      <c r="X21" s="518" t="s">
        <v>6</v>
      </c>
      <c r="Y21" s="519">
        <f>Y22</f>
        <v>14</v>
      </c>
      <c r="AA21" s="283"/>
      <c r="AB21" s="283"/>
      <c r="AC21" s="524"/>
      <c r="AD21" s="621"/>
      <c r="AE21" s="522"/>
      <c r="AF21" s="623"/>
      <c r="AG21" s="525"/>
      <c r="AJ21" s="561">
        <v>36</v>
      </c>
      <c r="AK21" s="562" t="s">
        <v>207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8"/>
      <c r="V22" s="448">
        <f>$Y$22</f>
        <v>14</v>
      </c>
      <c r="X22" s="393" t="s">
        <v>6</v>
      </c>
      <c r="Y22" s="539">
        <f>Relevés!AH4</f>
        <v>14</v>
      </c>
      <c r="Z22" s="499" t="s">
        <v>185</v>
      </c>
      <c r="AA22" s="283"/>
      <c r="AB22" s="283"/>
      <c r="AC22" s="524"/>
      <c r="AD22" s="621"/>
      <c r="AE22" s="522"/>
      <c r="AF22" s="623"/>
      <c r="AG22" s="522"/>
      <c r="AJ22" s="563">
        <v>41</v>
      </c>
      <c r="AK22" s="564" t="s">
        <v>209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8"/>
      <c r="V23" s="438">
        <v>30</v>
      </c>
      <c r="Y23" s="490">
        <f>$Y$22/60/24</f>
        <v>9.7222222222222224E-3</v>
      </c>
      <c r="Z23" s="445" t="s">
        <v>154</v>
      </c>
      <c r="AA23" s="283"/>
      <c r="AB23" s="283"/>
      <c r="AC23" s="524"/>
      <c r="AD23" s="621"/>
      <c r="AE23" s="522"/>
      <c r="AF23" s="623"/>
      <c r="AG23" s="522"/>
      <c r="AJ23" s="565">
        <v>46</v>
      </c>
      <c r="AK23" s="566" t="s">
        <v>214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8"/>
      <c r="V24" s="439">
        <f>$V21-$V22-$V23</f>
        <v>986</v>
      </c>
      <c r="X24" s="457"/>
      <c r="AB24" s="283"/>
      <c r="AC24" s="524"/>
      <c r="AD24" s="621"/>
      <c r="AE24" s="522"/>
      <c r="AF24" s="623"/>
      <c r="AG24" s="522"/>
      <c r="AJ24" s="567">
        <v>51</v>
      </c>
      <c r="AK24" s="568" t="s">
        <v>215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8"/>
      <c r="W25"/>
      <c r="AB25" s="283"/>
      <c r="AC25" s="524"/>
      <c r="AD25" s="621"/>
      <c r="AE25" s="522"/>
      <c r="AF25" s="623"/>
      <c r="AG25" s="522"/>
      <c r="AJ25" s="569">
        <v>56</v>
      </c>
      <c r="AK25" s="541" t="s">
        <v>216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8"/>
      <c r="V26" s="449" t="s">
        <v>159</v>
      </c>
      <c r="AB26" s="283"/>
      <c r="AC26" s="524"/>
      <c r="AD26" s="621"/>
      <c r="AE26" s="522"/>
      <c r="AF26" s="623"/>
      <c r="AG26" s="522"/>
      <c r="AJ26" s="570">
        <v>61</v>
      </c>
      <c r="AK26" s="571" t="s">
        <v>213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8"/>
      <c r="V27" s="450">
        <v>132</v>
      </c>
      <c r="AB27" s="283"/>
      <c r="AC27" s="524"/>
      <c r="AD27" s="621"/>
      <c r="AE27" s="522"/>
      <c r="AF27" s="623"/>
      <c r="AG27" s="522"/>
      <c r="AJ27" s="546">
        <v>66</v>
      </c>
      <c r="AK27" s="572" t="s">
        <v>223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8"/>
      <c r="V28" s="438"/>
      <c r="AB28" s="283"/>
      <c r="AC28" s="524"/>
      <c r="AD28" s="621"/>
      <c r="AE28" s="522"/>
      <c r="AF28" s="623"/>
      <c r="AG28" s="522"/>
      <c r="AJ28" s="542">
        <v>71</v>
      </c>
      <c r="AK28" s="543" t="s">
        <v>217</v>
      </c>
      <c r="AL28" s="511"/>
    </row>
    <row r="29" spans="1:40" ht="15.75" x14ac:dyDescent="0.25">
      <c r="A29" s="258"/>
      <c r="B29" s="477"/>
      <c r="C29" s="478" t="s">
        <v>165</v>
      </c>
      <c r="D29" s="478"/>
      <c r="E29" s="478"/>
      <c r="F29" s="478"/>
      <c r="G29" s="493" t="s">
        <v>175</v>
      </c>
      <c r="H29" s="487" t="s">
        <v>166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8"/>
      <c r="V29" s="451">
        <f>$Y$6</f>
        <v>90</v>
      </c>
      <c r="W29"/>
      <c r="AA29" s="283"/>
      <c r="AB29" s="283"/>
      <c r="AC29" s="524"/>
      <c r="AD29" s="621"/>
      <c r="AE29" s="522"/>
      <c r="AF29" s="623"/>
      <c r="AG29" s="522"/>
      <c r="AJ29" s="573">
        <v>76</v>
      </c>
      <c r="AK29" s="574" t="s">
        <v>218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8"/>
      <c r="V30" s="438">
        <v>4</v>
      </c>
      <c r="X30" s="393" t="s">
        <v>140</v>
      </c>
      <c r="Y30" s="491">
        <f>LOOKUP(9^9,Relevés!H:H)</f>
        <v>1028</v>
      </c>
      <c r="Z30" t="s">
        <v>143</v>
      </c>
      <c r="AB30" s="283"/>
      <c r="AC30" s="524"/>
      <c r="AD30" s="621"/>
      <c r="AE30" s="522"/>
      <c r="AF30" s="623"/>
      <c r="AG30" s="522"/>
      <c r="AJ30" s="575">
        <v>81</v>
      </c>
      <c r="AK30" s="576" t="s">
        <v>219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8"/>
      <c r="V31" s="439">
        <f>V27-V29-V30</f>
        <v>38</v>
      </c>
      <c r="X31" s="393" t="s">
        <v>140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3"/>
      <c r="AC31" s="524"/>
      <c r="AD31" s="621"/>
      <c r="AE31" s="522"/>
      <c r="AF31" s="623"/>
      <c r="AG31" s="522"/>
      <c r="AJ31" s="547">
        <v>86</v>
      </c>
      <c r="AK31" s="548" t="s">
        <v>224</v>
      </c>
      <c r="AL31" s="511"/>
    </row>
    <row r="32" spans="1:40" ht="15.75" thickBot="1" x14ac:dyDescent="0.3">
      <c r="A32" s="258"/>
      <c r="B32" s="676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8"/>
      <c r="Z32" s="283" t="s">
        <v>145</v>
      </c>
      <c r="AB32" s="283"/>
      <c r="AC32" s="524"/>
      <c r="AD32" s="621"/>
      <c r="AE32" s="522"/>
      <c r="AF32" s="623"/>
      <c r="AG32" s="522"/>
      <c r="AJ32" s="577">
        <v>91</v>
      </c>
      <c r="AK32" s="578" t="s">
        <v>197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7">
        <f ca="1">DAY(TODAY())</f>
        <v>24</v>
      </c>
      <c r="S33" s="442" t="s">
        <v>21</v>
      </c>
      <c r="T33" s="443">
        <f>T35-T34</f>
        <v>0.35902777777777778</v>
      </c>
      <c r="V33" s="449" t="s">
        <v>59</v>
      </c>
      <c r="W33"/>
      <c r="AB33" s="283"/>
      <c r="AC33" s="524"/>
      <c r="AD33" s="621"/>
      <c r="AE33" s="522"/>
      <c r="AF33" s="623"/>
      <c r="AG33" s="522"/>
      <c r="AJ33" s="544">
        <v>100</v>
      </c>
      <c r="AK33" s="545" t="s">
        <v>220</v>
      </c>
    </row>
    <row r="34" spans="1:37" ht="15.75" x14ac:dyDescent="0.25">
      <c r="A34" s="414">
        <v>0.79166666666666663</v>
      </c>
      <c r="B34" s="731">
        <f ca="1">NOW()</f>
        <v>45650.47244409722</v>
      </c>
      <c r="C34" s="731"/>
      <c r="D34" s="731"/>
      <c r="E34" s="731"/>
      <c r="G34" s="257">
        <v>11</v>
      </c>
      <c r="I34" s="504"/>
      <c r="J34" s="505"/>
      <c r="K34" s="507"/>
      <c r="L34" s="506"/>
      <c r="M34" s="505"/>
      <c r="N34" s="505"/>
      <c r="Q34" s="510"/>
      <c r="S34" s="396" t="s">
        <v>131</v>
      </c>
      <c r="T34" s="436">
        <v>0.3659722222222222</v>
      </c>
      <c r="V34" s="450">
        <v>60</v>
      </c>
      <c r="X34" s="401" t="s">
        <v>108</v>
      </c>
      <c r="Y34" s="402" t="s">
        <v>115</v>
      </c>
      <c r="Z34" s="395"/>
      <c r="AB34" s="283"/>
      <c r="AC34" s="524"/>
      <c r="AD34" s="621"/>
      <c r="AE34" s="640"/>
      <c r="AF34" s="623"/>
      <c r="AG34" s="522"/>
    </row>
    <row r="35" spans="1:37" ht="15" customHeight="1" x14ac:dyDescent="0.25">
      <c r="A35" s="732" t="str">
        <f ca="1">REPT("À demain",AND(NOW()-TODAY()&gt;A34,A34&lt;&gt;""))</f>
        <v/>
      </c>
      <c r="B35" s="732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132</v>
      </c>
      <c r="T35" s="437">
        <v>0.72499999999999998</v>
      </c>
      <c r="V35" s="451">
        <f>Relevés!N5</f>
        <v>11.7</v>
      </c>
      <c r="X35" s="307" t="s">
        <v>112</v>
      </c>
      <c r="Y35" s="398" t="s">
        <v>114</v>
      </c>
      <c r="Z35" s="283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238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9" t="s">
        <v>111</v>
      </c>
      <c r="Y36" s="403" t="s">
        <v>113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239</v>
      </c>
      <c r="V37" s="439">
        <f>V34-V35-V36</f>
        <v>46.8</v>
      </c>
      <c r="X37" t="s">
        <v>144</v>
      </c>
      <c r="Y37" s="404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228</v>
      </c>
      <c r="AE38" s="634" t="s">
        <v>18</v>
      </c>
      <c r="AF38" s="633" t="s">
        <v>44</v>
      </c>
      <c r="AG38" s="522"/>
    </row>
    <row r="39" spans="1:37" ht="15" customHeight="1" x14ac:dyDescent="0.25">
      <c r="V39" s="449" t="s">
        <v>58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85.5</v>
      </c>
      <c r="D41" s="529">
        <v>44</v>
      </c>
      <c r="E41" s="530">
        <v>20</v>
      </c>
      <c r="F41" s="504"/>
      <c r="G41" s="533">
        <f>100*(1-($Y$2/$I$41))</f>
        <v>75.833333333333329</v>
      </c>
      <c r="H41" s="529">
        <v>48</v>
      </c>
      <c r="I41" s="534">
        <v>240</v>
      </c>
      <c r="J41" s="504"/>
      <c r="K41" s="533">
        <f>100*(1-($Y$3/M41))</f>
        <v>1.5000000000000013</v>
      </c>
      <c r="L41" s="529">
        <v>50</v>
      </c>
      <c r="M41" s="534">
        <v>1100</v>
      </c>
      <c r="T41" s="511"/>
      <c r="V41" s="451">
        <f>Relevés!$K$5</f>
        <v>10.7</v>
      </c>
      <c r="AC41" s="522"/>
      <c r="AD41" s="621"/>
      <c r="AE41" s="522"/>
      <c r="AF41" s="623"/>
      <c r="AG41" s="522"/>
    </row>
    <row r="42" spans="1:37" ht="15.75" x14ac:dyDescent="0.25">
      <c r="C42" s="531" t="s">
        <v>194</v>
      </c>
      <c r="D42" s="532">
        <f>20*$C$41/100</f>
        <v>17.100000000000001</v>
      </c>
      <c r="E42" s="537" t="s">
        <v>191</v>
      </c>
      <c r="F42" s="504"/>
      <c r="G42" s="535" t="s">
        <v>194</v>
      </c>
      <c r="H42" s="536">
        <f>20*$G$41/100</f>
        <v>15.166666666666664</v>
      </c>
      <c r="I42" s="538" t="s">
        <v>192</v>
      </c>
      <c r="J42" s="504"/>
      <c r="K42" s="535" t="s">
        <v>194</v>
      </c>
      <c r="L42" s="536">
        <f>20*$K$41/100</f>
        <v>0.30000000000000027</v>
      </c>
      <c r="M42" s="538" t="s">
        <v>193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8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47.8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8.2638888888888887E-2</v>
      </c>
      <c r="AE54" s="636">
        <f>Décembre_2024!$AL$5</f>
        <v>2.4819444444444443</v>
      </c>
      <c r="AF54" s="637">
        <f>Décembre_2024!$BP$79</f>
        <v>31.400694444444447</v>
      </c>
      <c r="AG54" s="522"/>
    </row>
    <row r="55" spans="29:33" ht="15.75" thickBot="1" x14ac:dyDescent="0.3">
      <c r="AC55" s="522"/>
      <c r="AD55" s="670"/>
      <c r="AE55" s="618"/>
      <c r="AF55" s="671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1"/>
      <c r="B1" s="647" t="s">
        <v>233</v>
      </c>
      <c r="C1" s="261"/>
      <c r="D1" s="397">
        <f ca="1">NOW()</f>
        <v>45650.47244409722</v>
      </c>
      <c r="E1" s="411"/>
      <c r="F1" s="647" t="s">
        <v>234</v>
      </c>
      <c r="G1" s="680"/>
      <c r="H1" s="258"/>
    </row>
    <row r="2" spans="1:8" ht="17.25" customHeight="1" x14ac:dyDescent="0.3">
      <c r="A2" s="262"/>
      <c r="B2" s="409"/>
      <c r="C2" s="410"/>
      <c r="D2" s="397"/>
      <c r="E2" s="412"/>
      <c r="F2" s="409"/>
      <c r="G2" s="264"/>
      <c r="H2" s="258"/>
    </row>
    <row r="3" spans="1:8" ht="22.5" customHeight="1" x14ac:dyDescent="0.3">
      <c r="A3" s="262"/>
      <c r="B3" s="682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2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3" t="s">
        <v>147</v>
      </c>
      <c r="C5" s="264"/>
      <c r="D5" s="258"/>
      <c r="E5" s="262"/>
      <c r="F5" s="324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8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4"/>
      <c r="C9" s="264"/>
      <c r="D9" s="258"/>
      <c r="E9" s="262"/>
      <c r="F9" s="324"/>
      <c r="G9" s="264"/>
      <c r="H9" s="258"/>
    </row>
    <row r="10" spans="1:8" ht="39.75" customHeight="1" thickTop="1" x14ac:dyDescent="0.3">
      <c r="A10" s="262"/>
      <c r="B10" s="684"/>
      <c r="C10" s="264"/>
      <c r="D10" s="432"/>
      <c r="E10" s="409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2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4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4"/>
      <c r="F22" s="672"/>
      <c r="G22" s="673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4"/>
      <c r="B44" s="672"/>
      <c r="C44" s="673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5"/>
      <c r="C1" s="375" t="s">
        <v>122</v>
      </c>
      <c r="D1" s="375" t="s">
        <v>121</v>
      </c>
      <c r="E1" s="375" t="s">
        <v>125</v>
      </c>
    </row>
    <row r="2" spans="1:9" x14ac:dyDescent="0.25">
      <c r="B2" s="376" t="s">
        <v>120</v>
      </c>
      <c r="C2" s="377">
        <f ca="1">INDIRECT("C"&amp;(Console!$R$33*2+3))</f>
        <v>0.48958333333333331</v>
      </c>
      <c r="D2" s="377">
        <f ca="1">INDIRECT("D"&amp;(Console!$R$33*2+3))</f>
        <v>0.20972222222222223</v>
      </c>
      <c r="E2" s="378">
        <f ca="1">INDIRECT("E"&amp;(Console!$R$33*2+3))</f>
        <v>37</v>
      </c>
    </row>
    <row r="3" spans="1:9" x14ac:dyDescent="0.25">
      <c r="B3" s="379" t="s">
        <v>123</v>
      </c>
      <c r="C3" s="377" t="str">
        <f ca="1">INDIRECT("C"&amp;(Console!$R$33*2+4))</f>
        <v>*****</v>
      </c>
      <c r="D3" s="377">
        <f ca="1">INDIRECT("D"&amp;(Console!$R$33*2+4))</f>
        <v>0.73750000000000004</v>
      </c>
      <c r="E3" s="378" t="str">
        <f ca="1">INDIRECT("E"&amp;(Console!$R$33*2+4))</f>
        <v>*****</v>
      </c>
      <c r="G3" s="351"/>
    </row>
    <row r="4" spans="1:9" x14ac:dyDescent="0.25">
      <c r="A4" s="92" t="s">
        <v>85</v>
      </c>
      <c r="B4" s="371">
        <f ca="1">DAY(TODAY())</f>
        <v>24</v>
      </c>
      <c r="C4" s="369" t="s">
        <v>122</v>
      </c>
      <c r="D4" s="370" t="s">
        <v>121</v>
      </c>
      <c r="E4" s="365" t="s">
        <v>124</v>
      </c>
    </row>
    <row r="5" spans="1:9" x14ac:dyDescent="0.25">
      <c r="A5" s="5">
        <v>1</v>
      </c>
      <c r="B5" s="362" t="s">
        <v>120</v>
      </c>
      <c r="C5" s="367"/>
      <c r="D5" s="431"/>
      <c r="E5" s="361"/>
      <c r="F5" s="362"/>
      <c r="G5" s="367"/>
      <c r="H5" s="431"/>
      <c r="I5" s="361"/>
    </row>
    <row r="6" spans="1:9" x14ac:dyDescent="0.25">
      <c r="A6" s="366"/>
      <c r="B6" s="363" t="s">
        <v>123</v>
      </c>
      <c r="C6" s="368"/>
      <c r="D6" s="430"/>
      <c r="E6" s="364"/>
      <c r="F6" s="363"/>
      <c r="G6" s="368"/>
      <c r="H6" s="430"/>
      <c r="I6" s="364"/>
    </row>
    <row r="7" spans="1:9" x14ac:dyDescent="0.25">
      <c r="A7" s="5">
        <v>2</v>
      </c>
      <c r="B7" s="362" t="s">
        <v>120</v>
      </c>
      <c r="C7" s="367"/>
      <c r="D7" s="429"/>
      <c r="E7" s="361"/>
      <c r="F7" s="362"/>
      <c r="G7" s="367"/>
      <c r="H7" s="429"/>
      <c r="I7" s="361"/>
    </row>
    <row r="8" spans="1:9" x14ac:dyDescent="0.25">
      <c r="B8" s="363" t="s">
        <v>123</v>
      </c>
      <c r="C8" s="368"/>
      <c r="D8" s="430"/>
      <c r="E8" s="364"/>
      <c r="F8" s="363"/>
      <c r="G8" s="368"/>
      <c r="H8" s="430"/>
      <c r="I8" s="364"/>
    </row>
    <row r="9" spans="1:9" x14ac:dyDescent="0.25">
      <c r="A9" s="5">
        <v>3</v>
      </c>
      <c r="B9" s="362" t="s">
        <v>120</v>
      </c>
      <c r="C9" s="367"/>
      <c r="D9" s="429"/>
      <c r="E9" s="361"/>
      <c r="F9" s="362"/>
      <c r="G9" s="367"/>
      <c r="H9" s="429"/>
      <c r="I9" s="361"/>
    </row>
    <row r="10" spans="1:9" x14ac:dyDescent="0.25">
      <c r="B10" s="363" t="s">
        <v>123</v>
      </c>
      <c r="C10" s="368"/>
      <c r="D10" s="430"/>
      <c r="E10" s="364"/>
      <c r="F10" s="363"/>
      <c r="G10" s="368"/>
      <c r="H10" s="430"/>
      <c r="I10" s="364"/>
    </row>
    <row r="11" spans="1:9" x14ac:dyDescent="0.25">
      <c r="A11" s="5">
        <v>4</v>
      </c>
      <c r="B11" s="362" t="s">
        <v>120</v>
      </c>
      <c r="C11" s="367"/>
      <c r="D11" s="429"/>
      <c r="E11" s="361"/>
      <c r="F11" s="362"/>
      <c r="G11" s="367"/>
      <c r="H11" s="429"/>
      <c r="I11" s="361"/>
    </row>
    <row r="12" spans="1:9" x14ac:dyDescent="0.25">
      <c r="B12" s="363" t="s">
        <v>123</v>
      </c>
      <c r="C12" s="368"/>
      <c r="D12" s="430"/>
      <c r="E12" s="364"/>
      <c r="F12" s="363"/>
      <c r="G12" s="368"/>
      <c r="H12" s="430"/>
      <c r="I12" s="364"/>
    </row>
    <row r="13" spans="1:9" x14ac:dyDescent="0.25">
      <c r="A13" s="5">
        <v>5</v>
      </c>
      <c r="B13" s="362" t="s">
        <v>120</v>
      </c>
      <c r="C13" s="367"/>
      <c r="D13" s="429"/>
      <c r="E13" s="361"/>
      <c r="F13" s="362"/>
      <c r="G13" s="367"/>
      <c r="H13" s="429"/>
      <c r="I13" s="361"/>
    </row>
    <row r="14" spans="1:9" x14ac:dyDescent="0.25">
      <c r="B14" s="363" t="s">
        <v>123</v>
      </c>
      <c r="C14" s="368"/>
      <c r="D14" s="430"/>
      <c r="E14" s="364"/>
      <c r="F14" s="363"/>
      <c r="G14" s="368"/>
      <c r="H14" s="430"/>
      <c r="I14" s="364"/>
    </row>
    <row r="15" spans="1:9" x14ac:dyDescent="0.25">
      <c r="A15" s="5">
        <v>6</v>
      </c>
      <c r="B15" s="362" t="s">
        <v>120</v>
      </c>
      <c r="C15" s="367"/>
      <c r="D15" s="429"/>
      <c r="E15" s="361"/>
      <c r="F15" s="362"/>
      <c r="G15" s="367"/>
      <c r="H15" s="429"/>
      <c r="I15" s="361"/>
    </row>
    <row r="16" spans="1:9" x14ac:dyDescent="0.25">
      <c r="B16" s="363" t="s">
        <v>123</v>
      </c>
      <c r="C16" s="368"/>
      <c r="D16" s="430"/>
      <c r="E16" s="364"/>
      <c r="F16" s="363"/>
      <c r="G16" s="368"/>
      <c r="H16" s="430"/>
      <c r="I16" s="364"/>
    </row>
    <row r="17" spans="1:9" x14ac:dyDescent="0.25">
      <c r="A17" s="5">
        <v>7</v>
      </c>
      <c r="B17" s="362" t="s">
        <v>120</v>
      </c>
      <c r="C17" s="367"/>
      <c r="D17" s="429"/>
      <c r="E17" s="361"/>
      <c r="F17" s="362"/>
      <c r="G17" s="367"/>
      <c r="H17" s="429"/>
      <c r="I17" s="361"/>
    </row>
    <row r="18" spans="1:9" x14ac:dyDescent="0.25">
      <c r="B18" s="363" t="s">
        <v>123</v>
      </c>
      <c r="C18" s="368"/>
      <c r="D18" s="430"/>
      <c r="E18" s="364"/>
      <c r="F18" s="363"/>
      <c r="G18" s="368"/>
      <c r="H18" s="430"/>
      <c r="I18" s="364"/>
    </row>
    <row r="19" spans="1:9" x14ac:dyDescent="0.25">
      <c r="A19" s="5">
        <v>8</v>
      </c>
      <c r="B19" s="362" t="s">
        <v>120</v>
      </c>
      <c r="C19" s="367"/>
      <c r="D19" s="429"/>
      <c r="E19" s="361"/>
      <c r="F19" s="362"/>
      <c r="G19" s="367"/>
      <c r="H19" s="429"/>
      <c r="I19" s="361"/>
    </row>
    <row r="20" spans="1:9" x14ac:dyDescent="0.25">
      <c r="B20" s="363" t="s">
        <v>123</v>
      </c>
      <c r="C20" s="368"/>
      <c r="D20" s="430"/>
      <c r="E20" s="364"/>
      <c r="F20" s="363"/>
      <c r="G20" s="368"/>
      <c r="H20" s="430"/>
      <c r="I20" s="364"/>
    </row>
    <row r="21" spans="1:9" x14ac:dyDescent="0.25">
      <c r="A21" s="5">
        <v>9</v>
      </c>
      <c r="B21" s="362" t="s">
        <v>120</v>
      </c>
      <c r="C21" s="367"/>
      <c r="D21" s="429"/>
      <c r="E21" s="361"/>
      <c r="F21" s="362"/>
      <c r="G21" s="367"/>
      <c r="H21" s="429"/>
      <c r="I21" s="361"/>
    </row>
    <row r="22" spans="1:9" x14ac:dyDescent="0.25">
      <c r="B22" s="363" t="s">
        <v>123</v>
      </c>
      <c r="C22" s="368"/>
      <c r="D22" s="430"/>
      <c r="E22" s="364"/>
      <c r="F22" s="363"/>
      <c r="G22" s="368"/>
      <c r="H22" s="430"/>
      <c r="I22" s="364"/>
    </row>
    <row r="23" spans="1:9" x14ac:dyDescent="0.25">
      <c r="A23" s="5">
        <v>10</v>
      </c>
      <c r="B23" s="362" t="s">
        <v>120</v>
      </c>
      <c r="C23" s="367"/>
      <c r="D23" s="429"/>
      <c r="E23" s="361"/>
      <c r="F23" s="362"/>
      <c r="G23" s="367"/>
      <c r="H23" s="429"/>
      <c r="I23" s="361"/>
    </row>
    <row r="24" spans="1:9" x14ac:dyDescent="0.25">
      <c r="B24" s="363" t="s">
        <v>123</v>
      </c>
      <c r="C24" s="368"/>
      <c r="D24" s="430"/>
      <c r="E24" s="364"/>
      <c r="F24" s="363"/>
      <c r="G24" s="368"/>
      <c r="H24" s="430"/>
      <c r="I24" s="364"/>
    </row>
    <row r="25" spans="1:9" x14ac:dyDescent="0.25">
      <c r="A25" s="5">
        <v>11</v>
      </c>
      <c r="B25" s="362" t="s">
        <v>120</v>
      </c>
      <c r="C25" s="367"/>
      <c r="D25" s="429"/>
      <c r="E25" s="361"/>
      <c r="F25" s="362"/>
      <c r="G25" s="367"/>
      <c r="H25" s="429"/>
      <c r="I25" s="361"/>
    </row>
    <row r="26" spans="1:9" x14ac:dyDescent="0.25">
      <c r="B26" s="363" t="s">
        <v>123</v>
      </c>
      <c r="C26" s="368"/>
      <c r="D26" s="430"/>
      <c r="E26" s="364"/>
      <c r="F26" s="363"/>
      <c r="G26" s="368"/>
      <c r="H26" s="430"/>
      <c r="I26" s="364"/>
    </row>
    <row r="27" spans="1:9" x14ac:dyDescent="0.25">
      <c r="A27" s="5">
        <v>12</v>
      </c>
      <c r="B27" s="362" t="s">
        <v>120</v>
      </c>
      <c r="C27" s="367"/>
      <c r="D27" s="429"/>
      <c r="E27" s="361"/>
      <c r="F27" s="362"/>
      <c r="G27" s="367"/>
      <c r="H27" s="429"/>
      <c r="I27" s="361"/>
    </row>
    <row r="28" spans="1:9" x14ac:dyDescent="0.25">
      <c r="B28" s="363" t="s">
        <v>123</v>
      </c>
      <c r="C28" s="368"/>
      <c r="D28" s="430"/>
      <c r="E28" s="364"/>
      <c r="F28" s="363"/>
      <c r="G28" s="368"/>
      <c r="H28" s="430"/>
      <c r="I28" s="364"/>
    </row>
    <row r="29" spans="1:9" x14ac:dyDescent="0.25">
      <c r="A29" s="5">
        <v>13</v>
      </c>
      <c r="B29" s="362" t="s">
        <v>120</v>
      </c>
      <c r="C29" s="367"/>
      <c r="D29" s="429"/>
      <c r="E29" s="361"/>
      <c r="F29" s="362"/>
      <c r="G29" s="367"/>
      <c r="H29" s="429"/>
      <c r="I29" s="361"/>
    </row>
    <row r="30" spans="1:9" x14ac:dyDescent="0.25">
      <c r="B30" s="363" t="s">
        <v>123</v>
      </c>
      <c r="C30" s="368"/>
      <c r="D30" s="430"/>
      <c r="E30" s="364"/>
      <c r="F30" s="363"/>
      <c r="G30" s="368"/>
      <c r="H30" s="430"/>
      <c r="I30" s="364"/>
    </row>
    <row r="31" spans="1:9" x14ac:dyDescent="0.25">
      <c r="A31" s="5">
        <v>14</v>
      </c>
      <c r="B31" s="362" t="s">
        <v>120</v>
      </c>
      <c r="C31" s="367"/>
      <c r="D31" s="429"/>
      <c r="E31" s="361"/>
      <c r="F31" s="362"/>
      <c r="G31" s="367"/>
      <c r="H31" s="429"/>
      <c r="I31" s="361"/>
    </row>
    <row r="32" spans="1:9" x14ac:dyDescent="0.25">
      <c r="B32" s="363" t="s">
        <v>123</v>
      </c>
      <c r="C32" s="368"/>
      <c r="D32" s="430"/>
      <c r="E32" s="364"/>
      <c r="F32" s="363"/>
      <c r="G32" s="368"/>
      <c r="H32" s="430"/>
      <c r="I32" s="364"/>
    </row>
    <row r="33" spans="1:9" x14ac:dyDescent="0.25">
      <c r="A33" s="5">
        <v>15</v>
      </c>
      <c r="B33" s="362" t="s">
        <v>120</v>
      </c>
      <c r="C33" s="367"/>
      <c r="D33" s="429"/>
      <c r="E33" s="361"/>
      <c r="F33" s="362"/>
      <c r="G33" s="367"/>
      <c r="H33" s="429"/>
      <c r="I33" s="361"/>
    </row>
    <row r="34" spans="1:9" x14ac:dyDescent="0.25">
      <c r="A34" s="366"/>
      <c r="B34" s="363" t="s">
        <v>123</v>
      </c>
      <c r="C34" s="368"/>
      <c r="D34" s="430"/>
      <c r="E34" s="364"/>
      <c r="F34" s="363"/>
      <c r="G34" s="368"/>
      <c r="H34" s="430"/>
      <c r="I34" s="364"/>
    </row>
    <row r="35" spans="1:9" x14ac:dyDescent="0.25">
      <c r="A35" s="5">
        <v>16</v>
      </c>
      <c r="B35" s="362" t="s">
        <v>120</v>
      </c>
      <c r="C35" s="367"/>
      <c r="D35" s="429"/>
      <c r="E35" s="361"/>
      <c r="F35" s="362"/>
      <c r="G35" s="367"/>
      <c r="H35" s="429"/>
      <c r="I35" s="361"/>
    </row>
    <row r="36" spans="1:9" x14ac:dyDescent="0.25">
      <c r="A36" s="94"/>
      <c r="B36" s="363" t="s">
        <v>123</v>
      </c>
      <c r="C36" s="368"/>
      <c r="D36" s="430"/>
      <c r="E36" s="364"/>
      <c r="F36" s="363"/>
      <c r="G36" s="368"/>
      <c r="H36" s="430"/>
      <c r="I36" s="364"/>
    </row>
    <row r="37" spans="1:9" x14ac:dyDescent="0.25">
      <c r="A37" s="361">
        <v>17</v>
      </c>
      <c r="B37" s="362" t="s">
        <v>120</v>
      </c>
      <c r="C37" s="367">
        <v>0.23749999999999999</v>
      </c>
      <c r="D37" s="429">
        <v>0.49791666666666667</v>
      </c>
      <c r="E37" s="361">
        <v>87</v>
      </c>
      <c r="F37" s="362"/>
      <c r="G37" s="367"/>
      <c r="H37" s="429"/>
      <c r="I37" s="361"/>
    </row>
    <row r="38" spans="1:9" x14ac:dyDescent="0.25">
      <c r="B38" s="363" t="s">
        <v>123</v>
      </c>
      <c r="C38" s="368">
        <v>0.76180555555555551</v>
      </c>
      <c r="D38" s="430" t="s">
        <v>245</v>
      </c>
      <c r="E38" s="364">
        <v>85</v>
      </c>
      <c r="F38" s="363"/>
      <c r="G38" s="368"/>
      <c r="H38" s="430"/>
      <c r="I38" s="364"/>
    </row>
    <row r="39" spans="1:9" x14ac:dyDescent="0.25">
      <c r="A39" s="5">
        <v>18</v>
      </c>
      <c r="B39" s="362" t="s">
        <v>120</v>
      </c>
      <c r="C39" s="367">
        <v>0.26458333333333334</v>
      </c>
      <c r="D39" s="429">
        <v>7.6388888888888886E-3</v>
      </c>
      <c r="E39" s="361">
        <v>82</v>
      </c>
      <c r="F39" s="362"/>
      <c r="G39" s="367"/>
      <c r="H39" s="429"/>
      <c r="I39" s="361"/>
    </row>
    <row r="40" spans="1:9" x14ac:dyDescent="0.25">
      <c r="B40" s="363" t="s">
        <v>123</v>
      </c>
      <c r="C40" s="368">
        <v>0.78541666666666665</v>
      </c>
      <c r="D40" s="430">
        <v>0.52986111111111112</v>
      </c>
      <c r="E40" s="364">
        <v>79</v>
      </c>
      <c r="F40" s="363"/>
      <c r="G40" s="368"/>
      <c r="H40" s="430"/>
      <c r="I40" s="364"/>
    </row>
    <row r="41" spans="1:9" x14ac:dyDescent="0.25">
      <c r="A41" s="5">
        <v>19</v>
      </c>
      <c r="B41" s="362" t="s">
        <v>120</v>
      </c>
      <c r="C41" s="367">
        <v>0.28958333333333336</v>
      </c>
      <c r="D41" s="429">
        <v>3.888888888888889E-2</v>
      </c>
      <c r="E41" s="361">
        <v>75</v>
      </c>
      <c r="F41" s="362"/>
      <c r="G41" s="367"/>
      <c r="H41" s="429"/>
      <c r="I41" s="361"/>
    </row>
    <row r="42" spans="1:9" x14ac:dyDescent="0.25">
      <c r="B42" s="363" t="s">
        <v>123</v>
      </c>
      <c r="C42" s="368">
        <v>0.81041666666666667</v>
      </c>
      <c r="D42" s="430">
        <v>0.56180555555555556</v>
      </c>
      <c r="E42" s="364">
        <v>71</v>
      </c>
      <c r="F42" s="363"/>
      <c r="G42" s="368"/>
      <c r="H42" s="430"/>
      <c r="I42" s="364"/>
    </row>
    <row r="43" spans="1:9" x14ac:dyDescent="0.25">
      <c r="A43" s="5">
        <v>20</v>
      </c>
      <c r="B43" s="362" t="s">
        <v>120</v>
      </c>
      <c r="C43" s="367">
        <v>0.31458333333333333</v>
      </c>
      <c r="D43" s="429">
        <v>7.0833333333333331E-2</v>
      </c>
      <c r="E43" s="361">
        <v>66</v>
      </c>
      <c r="F43" s="362"/>
      <c r="G43" s="367"/>
      <c r="H43" s="429"/>
      <c r="I43" s="361"/>
    </row>
    <row r="44" spans="1:9" x14ac:dyDescent="0.25">
      <c r="B44" s="363" t="s">
        <v>123</v>
      </c>
      <c r="C44" s="368">
        <v>0.83611111111111114</v>
      </c>
      <c r="D44" s="430">
        <v>0.59305555555555556</v>
      </c>
      <c r="E44" s="364">
        <v>62</v>
      </c>
      <c r="F44" s="363"/>
      <c r="G44" s="368"/>
      <c r="H44" s="430"/>
      <c r="I44" s="364"/>
    </row>
    <row r="45" spans="1:9" x14ac:dyDescent="0.25">
      <c r="A45" s="5">
        <v>21</v>
      </c>
      <c r="B45" s="362" t="s">
        <v>120</v>
      </c>
      <c r="C45" s="367">
        <v>0.34166666666666667</v>
      </c>
      <c r="D45" s="429">
        <v>0.10277777777777777</v>
      </c>
      <c r="E45" s="361">
        <v>57</v>
      </c>
      <c r="F45" s="362"/>
      <c r="G45" s="367"/>
      <c r="H45" s="429"/>
      <c r="I45" s="361"/>
    </row>
    <row r="46" spans="1:9" x14ac:dyDescent="0.25">
      <c r="B46" s="363" t="s">
        <v>123</v>
      </c>
      <c r="C46" s="368">
        <v>0.86805555555555558</v>
      </c>
      <c r="D46" s="430">
        <v>0.62569444444444444</v>
      </c>
      <c r="E46" s="364">
        <v>52</v>
      </c>
      <c r="F46" s="363"/>
      <c r="G46" s="368"/>
      <c r="H46" s="430"/>
      <c r="I46" s="364"/>
    </row>
    <row r="47" spans="1:9" x14ac:dyDescent="0.25">
      <c r="A47" s="5">
        <v>22</v>
      </c>
      <c r="B47" s="362" t="s">
        <v>120</v>
      </c>
      <c r="C47" s="367">
        <v>0.37569444444444444</v>
      </c>
      <c r="D47" s="429">
        <v>0.13541666666666666</v>
      </c>
      <c r="E47" s="361">
        <v>48</v>
      </c>
      <c r="F47" s="362"/>
      <c r="G47" s="367"/>
      <c r="H47" s="429"/>
      <c r="I47" s="361"/>
    </row>
    <row r="48" spans="1:9" x14ac:dyDescent="0.25">
      <c r="B48" s="363" t="s">
        <v>123</v>
      </c>
      <c r="C48" s="368">
        <v>0.91388888888888886</v>
      </c>
      <c r="D48" s="430">
        <v>0.65972222222222221</v>
      </c>
      <c r="E48" s="364">
        <v>44</v>
      </c>
      <c r="F48" s="363"/>
      <c r="G48" s="368"/>
      <c r="H48" s="430"/>
      <c r="I48" s="364"/>
    </row>
    <row r="49" spans="1:9" x14ac:dyDescent="0.25">
      <c r="A49" s="5">
        <v>23</v>
      </c>
      <c r="B49" s="362" t="s">
        <v>120</v>
      </c>
      <c r="C49" s="367">
        <v>0.42569444444444443</v>
      </c>
      <c r="D49" s="429">
        <v>0.18472222222222223</v>
      </c>
      <c r="E49" s="361">
        <v>41</v>
      </c>
      <c r="F49" s="362"/>
      <c r="G49" s="367"/>
      <c r="H49" s="429"/>
      <c r="I49" s="361"/>
    </row>
    <row r="50" spans="1:9" x14ac:dyDescent="0.25">
      <c r="B50" s="363" t="s">
        <v>123</v>
      </c>
      <c r="C50" s="368">
        <v>0.97222222222222221</v>
      </c>
      <c r="D50" s="430">
        <v>0.69652777777777775</v>
      </c>
      <c r="E50" s="364">
        <v>39</v>
      </c>
      <c r="F50" s="363"/>
      <c r="G50" s="368"/>
      <c r="H50" s="430"/>
      <c r="I50" s="364"/>
    </row>
    <row r="51" spans="1:9" x14ac:dyDescent="0.25">
      <c r="A51" s="5">
        <v>24</v>
      </c>
      <c r="B51" s="362" t="s">
        <v>120</v>
      </c>
      <c r="C51" s="367">
        <v>0.48958333333333331</v>
      </c>
      <c r="D51" s="429">
        <v>0.20972222222222223</v>
      </c>
      <c r="E51" s="361">
        <v>37</v>
      </c>
      <c r="F51" s="362"/>
      <c r="G51" s="367"/>
      <c r="H51" s="429"/>
      <c r="I51" s="361"/>
    </row>
    <row r="52" spans="1:9" x14ac:dyDescent="0.25">
      <c r="B52" s="363" t="s">
        <v>123</v>
      </c>
      <c r="C52" s="368" t="s">
        <v>245</v>
      </c>
      <c r="D52" s="430">
        <v>0.73750000000000004</v>
      </c>
      <c r="E52" s="364" t="s">
        <v>245</v>
      </c>
      <c r="F52" s="363"/>
      <c r="G52" s="368"/>
      <c r="H52" s="430"/>
      <c r="I52" s="364"/>
    </row>
    <row r="53" spans="1:9" x14ac:dyDescent="0.25">
      <c r="A53" s="5">
        <v>25</v>
      </c>
      <c r="B53" s="362" t="s">
        <v>120</v>
      </c>
      <c r="C53" s="367">
        <v>2.013888888888889E-2</v>
      </c>
      <c r="D53" s="429">
        <v>0.25069444444444444</v>
      </c>
      <c r="E53" s="361">
        <v>37</v>
      </c>
      <c r="F53" s="362"/>
      <c r="G53" s="367"/>
      <c r="H53" s="429"/>
      <c r="I53" s="361"/>
    </row>
    <row r="54" spans="1:9" x14ac:dyDescent="0.25">
      <c r="B54" s="363" t="s">
        <v>123</v>
      </c>
      <c r="C54" s="368">
        <v>0.53819444444444442</v>
      </c>
      <c r="D54" s="430">
        <v>0.77986111111111112</v>
      </c>
      <c r="E54" s="364">
        <v>38</v>
      </c>
      <c r="F54" s="363"/>
      <c r="G54" s="368"/>
      <c r="H54" s="430"/>
      <c r="I54" s="364"/>
    </row>
    <row r="55" spans="1:9" x14ac:dyDescent="0.25">
      <c r="A55" s="5">
        <v>26</v>
      </c>
      <c r="B55" s="362" t="s">
        <v>120</v>
      </c>
      <c r="C55" s="367">
        <v>5.7638888888888892E-2</v>
      </c>
      <c r="D55" s="429">
        <v>0.29305555555555557</v>
      </c>
      <c r="E55" s="361">
        <v>40</v>
      </c>
      <c r="F55" s="362"/>
      <c r="G55" s="367"/>
      <c r="H55" s="429"/>
      <c r="I55" s="361"/>
    </row>
    <row r="56" spans="1:9" x14ac:dyDescent="0.25">
      <c r="B56" s="363" t="s">
        <v>123</v>
      </c>
      <c r="C56" s="368">
        <v>0.57638888888888884</v>
      </c>
      <c r="D56" s="430">
        <v>0.81874999999999998</v>
      </c>
      <c r="E56" s="364">
        <v>43</v>
      </c>
      <c r="F56" s="363"/>
      <c r="G56" s="368"/>
      <c r="H56" s="430"/>
      <c r="I56" s="364"/>
    </row>
    <row r="57" spans="1:9" x14ac:dyDescent="0.25">
      <c r="A57" s="5">
        <v>27</v>
      </c>
      <c r="B57" s="362" t="s">
        <v>120</v>
      </c>
      <c r="C57" s="367">
        <v>8.9583333333333334E-2</v>
      </c>
      <c r="D57" s="429">
        <v>0.33194444444444443</v>
      </c>
      <c r="E57" s="361">
        <v>46</v>
      </c>
      <c r="F57" s="362"/>
      <c r="G57" s="367"/>
      <c r="H57" s="429"/>
      <c r="I57" s="361"/>
    </row>
    <row r="58" spans="1:9" x14ac:dyDescent="0.25">
      <c r="B58" s="363" t="s">
        <v>123</v>
      </c>
      <c r="C58" s="368">
        <v>0.60763888888888884</v>
      </c>
      <c r="D58" s="430">
        <v>0.85277777777777775</v>
      </c>
      <c r="E58" s="364">
        <v>50</v>
      </c>
      <c r="F58" s="363"/>
      <c r="G58" s="368"/>
      <c r="H58" s="430"/>
      <c r="I58" s="364"/>
    </row>
    <row r="59" spans="1:9" x14ac:dyDescent="0.25">
      <c r="A59" s="5">
        <v>28</v>
      </c>
      <c r="B59" s="362" t="s">
        <v>120</v>
      </c>
      <c r="C59" s="367">
        <v>0.11736111111111111</v>
      </c>
      <c r="D59" s="429">
        <v>0.36666666666666664</v>
      </c>
      <c r="E59" s="361">
        <v>54</v>
      </c>
      <c r="F59" s="362"/>
      <c r="G59" s="367"/>
      <c r="H59" s="429"/>
      <c r="I59" s="361"/>
    </row>
    <row r="60" spans="1:9" x14ac:dyDescent="0.25">
      <c r="B60" s="363" t="s">
        <v>123</v>
      </c>
      <c r="C60" s="368">
        <v>0.63541666666666663</v>
      </c>
      <c r="D60" s="430">
        <v>0.88402777777777775</v>
      </c>
      <c r="E60" s="364">
        <v>58</v>
      </c>
      <c r="F60" s="363"/>
      <c r="G60" s="368"/>
      <c r="H60" s="430"/>
      <c r="I60" s="364"/>
    </row>
    <row r="61" spans="1:9" x14ac:dyDescent="0.25">
      <c r="A61" s="5">
        <v>29</v>
      </c>
      <c r="B61" s="362" t="s">
        <v>120</v>
      </c>
      <c r="C61" s="367">
        <v>0.14374999999999999</v>
      </c>
      <c r="D61" s="429">
        <v>0.39791666666666664</v>
      </c>
      <c r="E61" s="361">
        <v>62</v>
      </c>
      <c r="F61" s="362"/>
      <c r="G61" s="367"/>
      <c r="H61" s="429"/>
      <c r="I61" s="361"/>
    </row>
    <row r="62" spans="1:9" x14ac:dyDescent="0.25">
      <c r="B62" s="363" t="s">
        <v>123</v>
      </c>
      <c r="C62" s="368">
        <v>0.66180555555555554</v>
      </c>
      <c r="D62" s="430">
        <v>0.91319444444444442</v>
      </c>
      <c r="E62" s="364">
        <v>66</v>
      </c>
      <c r="F62" s="363"/>
      <c r="G62" s="368"/>
      <c r="H62" s="430"/>
      <c r="I62" s="364"/>
    </row>
    <row r="63" spans="1:9" x14ac:dyDescent="0.25">
      <c r="A63" s="5">
        <v>30</v>
      </c>
      <c r="B63" s="362" t="s">
        <v>120</v>
      </c>
      <c r="C63" s="367">
        <v>0.1701388888888889</v>
      </c>
      <c r="D63" s="429">
        <v>0.42708333333333331</v>
      </c>
      <c r="E63" s="361">
        <v>69</v>
      </c>
      <c r="F63" s="362"/>
      <c r="G63" s="367"/>
      <c r="H63" s="429"/>
      <c r="I63" s="361"/>
    </row>
    <row r="64" spans="1:9" x14ac:dyDescent="0.25">
      <c r="B64" s="363" t="s">
        <v>123</v>
      </c>
      <c r="C64" s="368">
        <v>0.68680555555555556</v>
      </c>
      <c r="D64" s="430">
        <v>0.94097222222222221</v>
      </c>
      <c r="E64" s="364">
        <v>72</v>
      </c>
      <c r="F64" s="363"/>
      <c r="G64" s="368"/>
      <c r="H64" s="430"/>
      <c r="I64" s="364"/>
    </row>
    <row r="65" spans="1:9" x14ac:dyDescent="0.25">
      <c r="A65" s="5">
        <v>31</v>
      </c>
      <c r="B65" s="362" t="s">
        <v>120</v>
      </c>
      <c r="C65" s="367">
        <v>0.19652777777777777</v>
      </c>
      <c r="D65" s="429">
        <v>0.45624999999999999</v>
      </c>
      <c r="E65" s="361">
        <v>75</v>
      </c>
      <c r="F65" s="362"/>
      <c r="G65" s="367"/>
      <c r="H65" s="429"/>
      <c r="I65" s="361"/>
    </row>
    <row r="66" spans="1:9" x14ac:dyDescent="0.25">
      <c r="B66" s="363" t="s">
        <v>123</v>
      </c>
      <c r="C66" s="368">
        <v>0.71250000000000002</v>
      </c>
      <c r="D66" s="430">
        <v>0.96875</v>
      </c>
      <c r="E66" s="364">
        <v>78</v>
      </c>
      <c r="F66" s="363"/>
      <c r="G66" s="368"/>
      <c r="H66" s="430"/>
      <c r="I66" s="36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2024-12-24T10:21:23Z</dcterms:modified>
</cp:coreProperties>
</file>